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lejandra\escritorio\MARIA ALEJANDRA VALENCIA\2022\Licitacion Obras Complementarias Residencias 2\"/>
    </mc:Choice>
  </mc:AlternateContent>
  <bookViews>
    <workbookView xWindow="-120" yWindow="-120" windowWidth="20730" windowHeight="11160" activeTab="2"/>
  </bookViews>
  <sheets>
    <sheet name="ACTA DE APERTURA" sheetId="7" r:id="rId1"/>
    <sheet name="VERIFICACIÓN JURÍDICA" sheetId="8" r:id="rId2"/>
    <sheet name="VERIFICACION FINANCIERA" sheetId="9" r:id="rId3"/>
    <sheet name="VERIFICACION TECNICA" sheetId="1" r:id="rId4"/>
    <sheet name="VTEE" sheetId="2" r:id="rId5"/>
    <sheet name="CALIFICACION " sheetId="3" r:id="rId6"/>
    <sheet name="CORREC. ARITM." sheetId="4" state="hidden" r:id="rId7"/>
    <sheet name="PRESUPUESTO OFICIAL" sheetId="5" state="hidden" r:id="rId8"/>
    <sheet name="PROPUESTA ECONOMICA" sheetId="6" state="hidden" r:id="rId9"/>
  </sheets>
  <externalReferences>
    <externalReference r:id="rId10"/>
  </externalReferences>
  <definedNames>
    <definedName name="A1.1" localSheetId="7">#REF!</definedName>
    <definedName name="A1.1">#REF!</definedName>
    <definedName name="CC1.1">#REF!</definedName>
    <definedName name="formula" localSheetId="0">#REF!</definedName>
    <definedName name="formula" localSheetId="1">#REF!</definedName>
    <definedName name="formula" localSheetId="3">'VERIFICACION TECNICA'!$A$42:$B$45</definedName>
    <definedName name="formula">#REF!</definedName>
    <definedName name="_xlnm.Print_Titles" localSheetId="2">'VERIFICACION FINANCIERA'!$1:$3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CZw5mDP7LVFRDH3ASg2q68M52dg=="/>
    </ext>
  </extLst>
</workbook>
</file>

<file path=xl/calcChain.xml><?xml version="1.0" encoding="utf-8"?>
<calcChain xmlns="http://schemas.openxmlformats.org/spreadsheetml/2006/main">
  <c r="B3" i="9" l="1"/>
  <c r="C6" i="9"/>
  <c r="D9" i="9"/>
  <c r="F9" i="9"/>
  <c r="D10" i="9"/>
  <c r="F10" i="9"/>
  <c r="D11" i="9"/>
  <c r="F11" i="9"/>
  <c r="C17" i="9"/>
  <c r="E17" i="9"/>
  <c r="D20" i="9"/>
  <c r="F20" i="9"/>
  <c r="D21" i="9"/>
  <c r="F21" i="9"/>
  <c r="D22" i="9"/>
  <c r="F22" i="9"/>
  <c r="C28" i="9"/>
  <c r="D31" i="9"/>
  <c r="F31" i="9"/>
  <c r="D32" i="9"/>
  <c r="F32" i="9"/>
  <c r="D33" i="9"/>
  <c r="F33" i="9"/>
  <c r="C38" i="9"/>
  <c r="E38" i="9"/>
  <c r="D41" i="9"/>
  <c r="F41" i="9"/>
  <c r="D42" i="9"/>
  <c r="F42" i="9"/>
  <c r="D43" i="9"/>
  <c r="F43" i="9"/>
  <c r="E48" i="9"/>
  <c r="D51" i="9"/>
  <c r="F51" i="9"/>
  <c r="D52" i="9"/>
  <c r="F52" i="9"/>
  <c r="D53" i="9"/>
  <c r="F53" i="9"/>
  <c r="X20" i="3" l="1"/>
  <c r="L28" i="6"/>
  <c r="I26" i="6"/>
  <c r="G1022" i="5"/>
  <c r="F1012" i="5"/>
  <c r="F1011" i="5"/>
  <c r="F1010" i="5"/>
  <c r="F1009" i="5"/>
  <c r="F1008" i="5"/>
  <c r="F1007" i="5"/>
  <c r="F1006" i="5"/>
  <c r="F1004" i="5"/>
  <c r="F1003" i="5"/>
  <c r="F1002" i="5"/>
  <c r="F1001" i="5"/>
  <c r="F999" i="5"/>
  <c r="F998" i="5"/>
  <c r="F997" i="5"/>
  <c r="F996" i="5"/>
  <c r="F994" i="5"/>
  <c r="F993" i="5"/>
  <c r="F1013" i="5" s="1"/>
  <c r="F989" i="5"/>
  <c r="F987" i="5"/>
  <c r="F986" i="5"/>
  <c r="F985" i="5"/>
  <c r="F983" i="5"/>
  <c r="F981" i="5"/>
  <c r="F979" i="5"/>
  <c r="F990" i="5" s="1"/>
  <c r="F975" i="5"/>
  <c r="F974" i="5"/>
  <c r="F973" i="5"/>
  <c r="F972" i="5"/>
  <c r="F971" i="5"/>
  <c r="F970" i="5"/>
  <c r="F969" i="5"/>
  <c r="F968" i="5"/>
  <c r="F967" i="5"/>
  <c r="F976" i="5" s="1"/>
  <c r="F963" i="5"/>
  <c r="F962" i="5"/>
  <c r="F960" i="5"/>
  <c r="F959" i="5"/>
  <c r="F958" i="5"/>
  <c r="F957" i="5"/>
  <c r="F956" i="5"/>
  <c r="F954" i="5"/>
  <c r="F953" i="5"/>
  <c r="F952" i="5"/>
  <c r="F951" i="5"/>
  <c r="F950" i="5"/>
  <c r="F948" i="5"/>
  <c r="F947" i="5"/>
  <c r="F946" i="5"/>
  <c r="F964" i="5" s="1"/>
  <c r="F942" i="5"/>
  <c r="F941" i="5"/>
  <c r="F940" i="5"/>
  <c r="F939" i="5"/>
  <c r="F938" i="5"/>
  <c r="F937" i="5"/>
  <c r="F935" i="5"/>
  <c r="F934" i="5"/>
  <c r="F943" i="5" s="1"/>
  <c r="F933" i="5"/>
  <c r="F932" i="5"/>
  <c r="F931" i="5"/>
  <c r="F930" i="5"/>
  <c r="F929" i="5"/>
  <c r="F925" i="5"/>
  <c r="F924" i="5"/>
  <c r="F923" i="5"/>
  <c r="F922" i="5"/>
  <c r="F921" i="5"/>
  <c r="F920" i="5"/>
  <c r="F919" i="5"/>
  <c r="F918" i="5"/>
  <c r="F917" i="5"/>
  <c r="F916" i="5"/>
  <c r="F915" i="5"/>
  <c r="F914" i="5"/>
  <c r="F913" i="5"/>
  <c r="F912" i="5"/>
  <c r="F926" i="5" s="1"/>
  <c r="F908" i="5"/>
  <c r="F907" i="5"/>
  <c r="F906" i="5"/>
  <c r="F905" i="5"/>
  <c r="F904" i="5"/>
  <c r="F903" i="5"/>
  <c r="F902" i="5"/>
  <c r="F901" i="5"/>
  <c r="F900" i="5"/>
  <c r="F899" i="5"/>
  <c r="F898" i="5"/>
  <c r="F897" i="5"/>
  <c r="F896" i="5"/>
  <c r="F895" i="5"/>
  <c r="F894" i="5"/>
  <c r="F893" i="5"/>
  <c r="F892" i="5"/>
  <c r="F891" i="5"/>
  <c r="F909" i="5" s="1"/>
  <c r="F887" i="5"/>
  <c r="F885" i="5"/>
  <c r="F884" i="5"/>
  <c r="C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6" i="5"/>
  <c r="F855" i="5"/>
  <c r="C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6" i="5"/>
  <c r="F825" i="5"/>
  <c r="F824" i="5"/>
  <c r="F823" i="5"/>
  <c r="F821" i="5"/>
  <c r="F820" i="5"/>
  <c r="F819" i="5"/>
  <c r="F818" i="5"/>
  <c r="F816" i="5"/>
  <c r="F815" i="5"/>
  <c r="F814" i="5"/>
  <c r="F813" i="5"/>
  <c r="F812" i="5"/>
  <c r="F811" i="5"/>
  <c r="F810" i="5"/>
  <c r="F809" i="5"/>
  <c r="F808" i="5"/>
  <c r="F806" i="5"/>
  <c r="F805" i="5"/>
  <c r="F804" i="5"/>
  <c r="F803" i="5"/>
  <c r="F802" i="5"/>
  <c r="F800" i="5"/>
  <c r="F798" i="5"/>
  <c r="F797" i="5"/>
  <c r="F796" i="5"/>
  <c r="F795" i="5"/>
  <c r="F794" i="5"/>
  <c r="F793" i="5"/>
  <c r="F792" i="5"/>
  <c r="F790" i="5"/>
  <c r="F789" i="5"/>
  <c r="F788" i="5"/>
  <c r="F787" i="5"/>
  <c r="F786" i="5"/>
  <c r="F785" i="5"/>
  <c r="F888" i="5" s="1"/>
  <c r="F784" i="5"/>
  <c r="F783" i="5"/>
  <c r="F782" i="5"/>
  <c r="F778" i="5"/>
  <c r="F777" i="5"/>
  <c r="F776" i="5"/>
  <c r="F774" i="5"/>
  <c r="F773" i="5"/>
  <c r="F772" i="5"/>
  <c r="F770" i="5"/>
  <c r="F769" i="5"/>
  <c r="F768" i="5"/>
  <c r="F767" i="5"/>
  <c r="F766" i="5"/>
  <c r="F765" i="5"/>
  <c r="F764" i="5"/>
  <c r="F763" i="5"/>
  <c r="F761" i="5"/>
  <c r="F760" i="5"/>
  <c r="F759" i="5"/>
  <c r="F758" i="5"/>
  <c r="F757" i="5"/>
  <c r="F756" i="5"/>
  <c r="F755" i="5"/>
  <c r="F753" i="5"/>
  <c r="F752" i="5"/>
  <c r="F751" i="5"/>
  <c r="F750" i="5"/>
  <c r="F749" i="5"/>
  <c r="F747" i="5"/>
  <c r="F746" i="5"/>
  <c r="F745" i="5"/>
  <c r="F744" i="5"/>
  <c r="F743" i="5"/>
  <c r="F742" i="5"/>
  <c r="F779" i="5" s="1"/>
  <c r="F738" i="5"/>
  <c r="F737" i="5"/>
  <c r="F736" i="5"/>
  <c r="F735" i="5"/>
  <c r="F734" i="5"/>
  <c r="F732" i="5"/>
  <c r="F731" i="5"/>
  <c r="F730" i="5"/>
  <c r="F729" i="5"/>
  <c r="F728" i="5"/>
  <c r="F727" i="5"/>
  <c r="F726" i="5"/>
  <c r="F724" i="5"/>
  <c r="F723" i="5"/>
  <c r="F722" i="5"/>
  <c r="F721" i="5"/>
  <c r="F720" i="5"/>
  <c r="F719" i="5"/>
  <c r="F718" i="5"/>
  <c r="F716" i="5"/>
  <c r="F715" i="5"/>
  <c r="F713" i="5"/>
  <c r="F712" i="5"/>
  <c r="F711" i="5"/>
  <c r="F710" i="5"/>
  <c r="F709" i="5"/>
  <c r="F708" i="5"/>
  <c r="F707" i="5"/>
  <c r="F706" i="5"/>
  <c r="F704" i="5"/>
  <c r="F703" i="5"/>
  <c r="F702" i="5"/>
  <c r="F701" i="5"/>
  <c r="F700" i="5"/>
  <c r="F699" i="5"/>
  <c r="F698" i="5"/>
  <c r="F697" i="5"/>
  <c r="F696" i="5"/>
  <c r="F695" i="5"/>
  <c r="F694" i="5"/>
  <c r="F693" i="5"/>
  <c r="F692" i="5"/>
  <c r="F690" i="5"/>
  <c r="F689" i="5"/>
  <c r="F688" i="5"/>
  <c r="F686" i="5"/>
  <c r="F685" i="5"/>
  <c r="C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6" i="5"/>
  <c r="F655" i="5"/>
  <c r="C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739" i="5" s="1"/>
  <c r="F623" i="5"/>
  <c r="F622" i="5"/>
  <c r="F621" i="5"/>
  <c r="F619" i="5"/>
  <c r="F618" i="5"/>
  <c r="F616" i="5"/>
  <c r="F615" i="5"/>
  <c r="F613" i="5"/>
  <c r="F624" i="5" s="1"/>
  <c r="F612" i="5"/>
  <c r="F610" i="5"/>
  <c r="F609" i="5"/>
  <c r="F608" i="5"/>
  <c r="F607" i="5"/>
  <c r="F603" i="5"/>
  <c r="F601" i="5"/>
  <c r="F600" i="5"/>
  <c r="F599" i="5"/>
  <c r="F598" i="5"/>
  <c r="F597" i="5"/>
  <c r="F596" i="5"/>
  <c r="F594" i="5"/>
  <c r="F593" i="5"/>
  <c r="F592" i="5"/>
  <c r="F590" i="5"/>
  <c r="F589" i="5"/>
  <c r="F588" i="5"/>
  <c r="F587" i="5"/>
  <c r="F585" i="5"/>
  <c r="F584" i="5"/>
  <c r="F582" i="5"/>
  <c r="F581" i="5"/>
  <c r="F580" i="5"/>
  <c r="F579" i="5"/>
  <c r="F577" i="5"/>
  <c r="F576" i="5"/>
  <c r="F575" i="5"/>
  <c r="F573" i="5"/>
  <c r="F572" i="5"/>
  <c r="F571" i="5"/>
  <c r="F569" i="5"/>
  <c r="F568" i="5"/>
  <c r="F567" i="5"/>
  <c r="F565" i="5"/>
  <c r="F564" i="5"/>
  <c r="F563" i="5"/>
  <c r="F561" i="5"/>
  <c r="F560" i="5"/>
  <c r="F559" i="5"/>
  <c r="F558" i="5"/>
  <c r="F556" i="5"/>
  <c r="F555" i="5"/>
  <c r="F554" i="5"/>
  <c r="F553" i="5"/>
  <c r="F552" i="5"/>
  <c r="F551" i="5"/>
  <c r="F550" i="5"/>
  <c r="F549" i="5"/>
  <c r="F548" i="5"/>
  <c r="F547" i="5"/>
  <c r="F546" i="5"/>
  <c r="F545" i="5"/>
  <c r="F544" i="5"/>
  <c r="F543" i="5"/>
  <c r="F542" i="5"/>
  <c r="F541" i="5"/>
  <c r="F540" i="5"/>
  <c r="F539" i="5"/>
  <c r="F538" i="5"/>
  <c r="F537" i="5"/>
  <c r="F536" i="5"/>
  <c r="F534" i="5"/>
  <c r="F533" i="5"/>
  <c r="F532" i="5"/>
  <c r="F531" i="5"/>
  <c r="F530" i="5"/>
  <c r="F529" i="5"/>
  <c r="F528" i="5"/>
  <c r="F527" i="5"/>
  <c r="F526" i="5"/>
  <c r="F525" i="5"/>
  <c r="F524" i="5"/>
  <c r="F523" i="5"/>
  <c r="F522" i="5"/>
  <c r="F521" i="5"/>
  <c r="F520" i="5"/>
  <c r="F519" i="5"/>
  <c r="F518" i="5"/>
  <c r="F517" i="5"/>
  <c r="F516" i="5"/>
  <c r="F515" i="5"/>
  <c r="F514" i="5"/>
  <c r="F512" i="5"/>
  <c r="F511" i="5"/>
  <c r="F510" i="5"/>
  <c r="F509" i="5"/>
  <c r="F508" i="5"/>
  <c r="F507" i="5"/>
  <c r="F506" i="5"/>
  <c r="F505" i="5"/>
  <c r="F504" i="5"/>
  <c r="F503" i="5"/>
  <c r="F502" i="5"/>
  <c r="F501" i="5"/>
  <c r="F500" i="5"/>
  <c r="F499" i="5"/>
  <c r="F498" i="5"/>
  <c r="F497" i="5"/>
  <c r="F496" i="5"/>
  <c r="F495" i="5"/>
  <c r="F494" i="5"/>
  <c r="F493" i="5"/>
  <c r="F491" i="5"/>
  <c r="F490" i="5"/>
  <c r="F489" i="5"/>
  <c r="F488" i="5"/>
  <c r="F604" i="5" s="1"/>
  <c r="F484" i="5"/>
  <c r="F482" i="5"/>
  <c r="F481" i="5"/>
  <c r="F479" i="5"/>
  <c r="F478" i="5"/>
  <c r="F477" i="5"/>
  <c r="F476" i="5"/>
  <c r="F475" i="5"/>
  <c r="F473" i="5"/>
  <c r="F472" i="5"/>
  <c r="F471" i="5"/>
  <c r="F469" i="5"/>
  <c r="F468" i="5"/>
  <c r="F466" i="5"/>
  <c r="F464" i="5"/>
  <c r="F463" i="5"/>
  <c r="F462" i="5"/>
  <c r="F461" i="5"/>
  <c r="F459" i="5"/>
  <c r="F458" i="5"/>
  <c r="F456" i="5"/>
  <c r="F455" i="5"/>
  <c r="F453" i="5"/>
  <c r="F452" i="5"/>
  <c r="F451" i="5"/>
  <c r="F449" i="5"/>
  <c r="F448" i="5"/>
  <c r="F447" i="5"/>
  <c r="F485" i="5" s="1"/>
  <c r="F443" i="5"/>
  <c r="F442" i="5"/>
  <c r="F441" i="5"/>
  <c r="F440" i="5"/>
  <c r="F438" i="5"/>
  <c r="F437" i="5"/>
  <c r="F436" i="5"/>
  <c r="F434" i="5"/>
  <c r="F433" i="5"/>
  <c r="F432" i="5"/>
  <c r="F431" i="5"/>
  <c r="F429" i="5"/>
  <c r="F428" i="5"/>
  <c r="F427" i="5"/>
  <c r="F425" i="5"/>
  <c r="F424" i="5"/>
  <c r="F423" i="5"/>
  <c r="F422" i="5"/>
  <c r="F421" i="5"/>
  <c r="F420" i="5"/>
  <c r="F419" i="5"/>
  <c r="F417" i="5"/>
  <c r="F416" i="5"/>
  <c r="F415" i="5"/>
  <c r="F414" i="5"/>
  <c r="F413" i="5"/>
  <c r="F410" i="5"/>
  <c r="F409" i="5"/>
  <c r="F408" i="5"/>
  <c r="F407" i="5"/>
  <c r="F406" i="5"/>
  <c r="F405" i="5"/>
  <c r="F404" i="5"/>
  <c r="F402" i="5"/>
  <c r="F401" i="5"/>
  <c r="C401" i="5"/>
  <c r="F400" i="5"/>
  <c r="F399" i="5"/>
  <c r="F398" i="5"/>
  <c r="F397" i="5"/>
  <c r="F396" i="5"/>
  <c r="F395" i="5"/>
  <c r="F393" i="5"/>
  <c r="F392" i="5"/>
  <c r="F391" i="5"/>
  <c r="F390" i="5"/>
  <c r="F389" i="5"/>
  <c r="F388" i="5"/>
  <c r="F387" i="5"/>
  <c r="F386" i="5"/>
  <c r="F384" i="5"/>
  <c r="F383" i="5"/>
  <c r="F382" i="5"/>
  <c r="F381" i="5"/>
  <c r="F380" i="5"/>
  <c r="F379" i="5"/>
  <c r="F378" i="5"/>
  <c r="F377" i="5"/>
  <c r="F376" i="5"/>
  <c r="F375" i="5"/>
  <c r="F374" i="5"/>
  <c r="F373" i="5"/>
  <c r="F372" i="5"/>
  <c r="F371" i="5"/>
  <c r="F368" i="5"/>
  <c r="F367" i="5"/>
  <c r="F366" i="5"/>
  <c r="F365" i="5"/>
  <c r="C365" i="5"/>
  <c r="F364" i="5"/>
  <c r="F362" i="5"/>
  <c r="F361" i="5"/>
  <c r="F360" i="5"/>
  <c r="F359" i="5"/>
  <c r="C359" i="5"/>
  <c r="F358" i="5"/>
  <c r="F356" i="5"/>
  <c r="F355" i="5"/>
  <c r="F354" i="5"/>
  <c r="F353" i="5"/>
  <c r="F352" i="5"/>
  <c r="F351" i="5"/>
  <c r="F349" i="5"/>
  <c r="F348" i="5"/>
  <c r="F347" i="5"/>
  <c r="F346" i="5"/>
  <c r="F345" i="5"/>
  <c r="F344" i="5"/>
  <c r="F444" i="5" s="1"/>
  <c r="F339" i="5"/>
  <c r="F338" i="5"/>
  <c r="F337" i="5"/>
  <c r="F336" i="5"/>
  <c r="F335" i="5"/>
  <c r="F333" i="5"/>
  <c r="F332" i="5"/>
  <c r="F331" i="5"/>
  <c r="F340" i="5" s="1"/>
  <c r="F327" i="5"/>
  <c r="F326" i="5"/>
  <c r="F325" i="5"/>
  <c r="F324" i="5"/>
  <c r="F323" i="5"/>
  <c r="F322" i="5"/>
  <c r="F321" i="5"/>
  <c r="F320" i="5"/>
  <c r="F319" i="5"/>
  <c r="F318" i="5"/>
  <c r="F317" i="5"/>
  <c r="F316" i="5"/>
  <c r="F315" i="5"/>
  <c r="F313" i="5"/>
  <c r="F312" i="5"/>
  <c r="F311" i="5"/>
  <c r="F310" i="5"/>
  <c r="F309" i="5"/>
  <c r="F308" i="5"/>
  <c r="F307" i="5"/>
  <c r="F306" i="5"/>
  <c r="F305" i="5"/>
  <c r="F304" i="5"/>
  <c r="F302" i="5"/>
  <c r="F301" i="5"/>
  <c r="F300" i="5"/>
  <c r="F299" i="5"/>
  <c r="F298" i="5"/>
  <c r="F297" i="5"/>
  <c r="F296" i="5"/>
  <c r="F295" i="5"/>
  <c r="F293" i="5"/>
  <c r="F292" i="5"/>
  <c r="F291" i="5"/>
  <c r="F290" i="5"/>
  <c r="F289" i="5"/>
  <c r="F288" i="5"/>
  <c r="F287" i="5"/>
  <c r="F286" i="5"/>
  <c r="F285" i="5"/>
  <c r="F284" i="5"/>
  <c r="F283" i="5"/>
  <c r="F282" i="5"/>
  <c r="F281" i="5"/>
  <c r="F280" i="5"/>
  <c r="F279" i="5"/>
  <c r="F278" i="5"/>
  <c r="F277" i="5"/>
  <c r="F276" i="5"/>
  <c r="F275" i="5"/>
  <c r="F274" i="5"/>
  <c r="F272" i="5"/>
  <c r="F271" i="5"/>
  <c r="F270" i="5"/>
  <c r="F269" i="5"/>
  <c r="F268" i="5"/>
  <c r="F267" i="5"/>
  <c r="F266" i="5"/>
  <c r="F265" i="5"/>
  <c r="F264" i="5"/>
  <c r="F263" i="5"/>
  <c r="F262" i="5"/>
  <c r="F261" i="5"/>
  <c r="F260" i="5"/>
  <c r="F259" i="5"/>
  <c r="F258" i="5"/>
  <c r="F256" i="5"/>
  <c r="F255" i="5"/>
  <c r="F254" i="5"/>
  <c r="F253" i="5"/>
  <c r="F252" i="5"/>
  <c r="F251" i="5"/>
  <c r="F250" i="5"/>
  <c r="F249" i="5"/>
  <c r="F248" i="5"/>
  <c r="F247" i="5"/>
  <c r="F246" i="5"/>
  <c r="F245" i="5"/>
  <c r="F244" i="5"/>
  <c r="F243" i="5"/>
  <c r="F242" i="5"/>
  <c r="F241" i="5"/>
  <c r="F240" i="5"/>
  <c r="F238" i="5"/>
  <c r="F237" i="5"/>
  <c r="F236" i="5"/>
  <c r="F235" i="5"/>
  <c r="F234" i="5"/>
  <c r="F233" i="5"/>
  <c r="F232" i="5"/>
  <c r="F231" i="5"/>
  <c r="F230" i="5"/>
  <c r="F229" i="5"/>
  <c r="F228" i="5"/>
  <c r="F227" i="5"/>
  <c r="F226" i="5"/>
  <c r="F225" i="5"/>
  <c r="F224" i="5"/>
  <c r="F223" i="5"/>
  <c r="F222" i="5"/>
  <c r="F220" i="5"/>
  <c r="F219" i="5"/>
  <c r="F218" i="5"/>
  <c r="F217" i="5"/>
  <c r="F214" i="5"/>
  <c r="F213" i="5"/>
  <c r="F212" i="5"/>
  <c r="F211" i="5"/>
  <c r="F209" i="5"/>
  <c r="F208" i="5"/>
  <c r="F207" i="5"/>
  <c r="F206" i="5"/>
  <c r="F205" i="5"/>
  <c r="F204" i="5"/>
  <c r="F203" i="5"/>
  <c r="F202" i="5"/>
  <c r="F201" i="5"/>
  <c r="F200" i="5"/>
  <c r="F199" i="5"/>
  <c r="F198" i="5"/>
  <c r="F197" i="5"/>
  <c r="F196" i="5"/>
  <c r="F195" i="5"/>
  <c r="F194" i="5"/>
  <c r="F193"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5" i="5"/>
  <c r="F154" i="5"/>
  <c r="F153" i="5"/>
  <c r="F152" i="5"/>
  <c r="F151" i="5"/>
  <c r="F150" i="5"/>
  <c r="F149" i="5"/>
  <c r="F148" i="5"/>
  <c r="F147" i="5"/>
  <c r="F146" i="5"/>
  <c r="F145" i="5"/>
  <c r="F144" i="5"/>
  <c r="F143" i="5"/>
  <c r="F142" i="5"/>
  <c r="F140" i="5"/>
  <c r="F139"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328" i="5" s="1"/>
  <c r="F101" i="5"/>
  <c r="F100" i="5"/>
  <c r="F99" i="5"/>
  <c r="F98" i="5"/>
  <c r="F97" i="5"/>
  <c r="F95" i="5"/>
  <c r="F94" i="5"/>
  <c r="F93" i="5"/>
  <c r="F91" i="5"/>
  <c r="F89" i="5"/>
  <c r="F88" i="5"/>
  <c r="F87" i="5"/>
  <c r="F86" i="5"/>
  <c r="F102" i="5" s="1"/>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1" i="5"/>
  <c r="F50" i="5"/>
  <c r="F49" i="5"/>
  <c r="F48" i="5"/>
  <c r="F47" i="5"/>
  <c r="F45" i="5"/>
  <c r="F44" i="5"/>
  <c r="F43" i="5"/>
  <c r="F41" i="5"/>
  <c r="F40" i="5"/>
  <c r="F39" i="5"/>
  <c r="F37" i="5"/>
  <c r="F36" i="5"/>
  <c r="F35" i="5"/>
  <c r="F34" i="5"/>
  <c r="F33" i="5"/>
  <c r="F30" i="5"/>
  <c r="F29" i="5"/>
  <c r="F28" i="5"/>
  <c r="F26" i="5"/>
  <c r="F25" i="5"/>
  <c r="F24" i="5"/>
  <c r="F23" i="5"/>
  <c r="F21" i="5"/>
  <c r="F20" i="5"/>
  <c r="F19" i="5"/>
  <c r="F18" i="5"/>
  <c r="F17" i="5"/>
  <c r="F16" i="5"/>
  <c r="F15" i="5"/>
  <c r="F14" i="5"/>
  <c r="F12" i="5"/>
  <c r="F11" i="5"/>
  <c r="F10" i="5"/>
  <c r="F9" i="5"/>
  <c r="F82" i="5" s="1"/>
  <c r="R1021" i="4"/>
  <c r="P1021" i="4"/>
  <c r="M1021" i="4"/>
  <c r="O1021" i="4" s="1"/>
  <c r="L1021" i="4"/>
  <c r="J1021" i="4"/>
  <c r="I1021" i="4"/>
  <c r="G1021" i="4"/>
  <c r="C1021" i="4"/>
  <c r="R1015" i="4"/>
  <c r="Q1015" i="4"/>
  <c r="O1015" i="4"/>
  <c r="N1015" i="4"/>
  <c r="L1015" i="4"/>
  <c r="K1015" i="4"/>
  <c r="I1015" i="4"/>
  <c r="H1015" i="4"/>
  <c r="F1015" i="4"/>
  <c r="R1014" i="4"/>
  <c r="Q1014" i="4"/>
  <c r="O1014" i="4"/>
  <c r="N1014" i="4"/>
  <c r="L1014" i="4"/>
  <c r="K1014" i="4"/>
  <c r="I1014" i="4"/>
  <c r="H1014" i="4"/>
  <c r="F1014" i="4"/>
  <c r="R1013" i="4"/>
  <c r="Q1013" i="4"/>
  <c r="O1013" i="4"/>
  <c r="N1013" i="4"/>
  <c r="L1013" i="4"/>
  <c r="K1013" i="4"/>
  <c r="I1013" i="4"/>
  <c r="H1013" i="4"/>
  <c r="F1013" i="4"/>
  <c r="R1012" i="4"/>
  <c r="Q1012" i="4"/>
  <c r="O1012" i="4"/>
  <c r="N1012" i="4"/>
  <c r="L1012" i="4"/>
  <c r="K1012" i="4"/>
  <c r="I1012" i="4"/>
  <c r="H1012" i="4"/>
  <c r="F1012" i="4"/>
  <c r="R1011" i="4"/>
  <c r="Q1011" i="4"/>
  <c r="O1011" i="4"/>
  <c r="N1011" i="4"/>
  <c r="L1011" i="4"/>
  <c r="K1011" i="4"/>
  <c r="I1011" i="4"/>
  <c r="H1011" i="4"/>
  <c r="F1011" i="4"/>
  <c r="R1010" i="4"/>
  <c r="Q1010" i="4"/>
  <c r="O1010" i="4"/>
  <c r="N1010" i="4"/>
  <c r="L1010" i="4"/>
  <c r="K1010" i="4"/>
  <c r="I1010" i="4"/>
  <c r="H1010" i="4"/>
  <c r="F1010" i="4"/>
  <c r="R1009" i="4"/>
  <c r="Q1009" i="4"/>
  <c r="O1009" i="4"/>
  <c r="N1009" i="4"/>
  <c r="L1009" i="4"/>
  <c r="K1009" i="4"/>
  <c r="I1009" i="4"/>
  <c r="H1009" i="4"/>
  <c r="F1009" i="4"/>
  <c r="R1008" i="4"/>
  <c r="Q1008" i="4"/>
  <c r="O1008" i="4"/>
  <c r="N1008" i="4"/>
  <c r="L1008" i="4"/>
  <c r="K1008" i="4"/>
  <c r="I1008" i="4"/>
  <c r="H1008" i="4"/>
  <c r="F1008" i="4"/>
  <c r="R1007" i="4"/>
  <c r="Q1007" i="4"/>
  <c r="O1007" i="4"/>
  <c r="N1007" i="4"/>
  <c r="L1007" i="4"/>
  <c r="K1007" i="4"/>
  <c r="I1007" i="4"/>
  <c r="H1007" i="4"/>
  <c r="F1007" i="4"/>
  <c r="R1006" i="4"/>
  <c r="Q1006" i="4"/>
  <c r="O1006" i="4"/>
  <c r="N1006" i="4"/>
  <c r="L1006" i="4"/>
  <c r="K1006" i="4"/>
  <c r="I1006" i="4"/>
  <c r="H1006" i="4"/>
  <c r="F1006" i="4"/>
  <c r="R1005" i="4"/>
  <c r="Q1005" i="4"/>
  <c r="O1005" i="4"/>
  <c r="N1005" i="4"/>
  <c r="L1005" i="4"/>
  <c r="K1005" i="4"/>
  <c r="I1005" i="4"/>
  <c r="H1005" i="4"/>
  <c r="F1005" i="4"/>
  <c r="R1004" i="4"/>
  <c r="Q1004" i="4"/>
  <c r="O1004" i="4"/>
  <c r="N1004" i="4"/>
  <c r="L1004" i="4"/>
  <c r="K1004" i="4"/>
  <c r="I1004" i="4"/>
  <c r="H1004" i="4"/>
  <c r="F1004" i="4"/>
  <c r="R1003" i="4"/>
  <c r="Q1003" i="4"/>
  <c r="O1003" i="4"/>
  <c r="N1003" i="4"/>
  <c r="L1003" i="4"/>
  <c r="K1003" i="4"/>
  <c r="I1003" i="4"/>
  <c r="H1003" i="4"/>
  <c r="F1003" i="4"/>
  <c r="R1002" i="4"/>
  <c r="Q1002" i="4"/>
  <c r="O1002" i="4"/>
  <c r="N1002" i="4"/>
  <c r="L1002" i="4"/>
  <c r="K1002" i="4"/>
  <c r="I1002" i="4"/>
  <c r="H1002" i="4"/>
  <c r="F1002" i="4"/>
  <c r="R1001" i="4"/>
  <c r="Q1001" i="4"/>
  <c r="O1001" i="4"/>
  <c r="N1001" i="4"/>
  <c r="L1001" i="4"/>
  <c r="K1001" i="4"/>
  <c r="I1001" i="4"/>
  <c r="H1001" i="4"/>
  <c r="F1001" i="4"/>
  <c r="R1000" i="4"/>
  <c r="Q1000" i="4"/>
  <c r="O1000" i="4"/>
  <c r="N1000" i="4"/>
  <c r="L1000" i="4"/>
  <c r="K1000" i="4"/>
  <c r="I1000" i="4"/>
  <c r="H1000" i="4"/>
  <c r="F1000" i="4"/>
  <c r="R999" i="4"/>
  <c r="Q999" i="4"/>
  <c r="O999" i="4"/>
  <c r="N999" i="4"/>
  <c r="L999" i="4"/>
  <c r="K999" i="4"/>
  <c r="I999" i="4"/>
  <c r="H999" i="4"/>
  <c r="F999" i="4"/>
  <c r="R998" i="4"/>
  <c r="Q998" i="4"/>
  <c r="O998" i="4"/>
  <c r="N998" i="4"/>
  <c r="L998" i="4"/>
  <c r="K998" i="4"/>
  <c r="I998" i="4"/>
  <c r="H998" i="4"/>
  <c r="F998" i="4"/>
  <c r="R997" i="4"/>
  <c r="Q997" i="4"/>
  <c r="O997" i="4"/>
  <c r="N997" i="4"/>
  <c r="L997" i="4"/>
  <c r="K997" i="4"/>
  <c r="I997" i="4"/>
  <c r="H997" i="4"/>
  <c r="F997" i="4"/>
  <c r="R996" i="4"/>
  <c r="Q996" i="4"/>
  <c r="O996" i="4"/>
  <c r="N996" i="4"/>
  <c r="L996" i="4"/>
  <c r="K996" i="4"/>
  <c r="I996" i="4"/>
  <c r="H996" i="4"/>
  <c r="F996" i="4"/>
  <c r="R995" i="4"/>
  <c r="Q995" i="4"/>
  <c r="O995" i="4"/>
  <c r="N995" i="4"/>
  <c r="L995" i="4"/>
  <c r="K995" i="4"/>
  <c r="I995" i="4"/>
  <c r="H995" i="4"/>
  <c r="F995" i="4"/>
  <c r="R994" i="4"/>
  <c r="Q994" i="4"/>
  <c r="O994" i="4"/>
  <c r="N994" i="4"/>
  <c r="L994" i="4"/>
  <c r="K994" i="4"/>
  <c r="I994" i="4"/>
  <c r="H994" i="4"/>
  <c r="F994" i="4"/>
  <c r="R993" i="4"/>
  <c r="Q993" i="4"/>
  <c r="O993" i="4"/>
  <c r="N993" i="4"/>
  <c r="L993" i="4"/>
  <c r="K993" i="4"/>
  <c r="I993" i="4"/>
  <c r="H993" i="4"/>
  <c r="F993" i="4"/>
  <c r="R992" i="4"/>
  <c r="Q992" i="4"/>
  <c r="O992" i="4"/>
  <c r="N992" i="4"/>
  <c r="L992" i="4"/>
  <c r="K992" i="4"/>
  <c r="I992" i="4"/>
  <c r="H992" i="4"/>
  <c r="F992" i="4"/>
  <c r="R991" i="4"/>
  <c r="Q991" i="4"/>
  <c r="O991" i="4"/>
  <c r="N991" i="4"/>
  <c r="L991" i="4"/>
  <c r="K991" i="4"/>
  <c r="I991" i="4"/>
  <c r="H991" i="4"/>
  <c r="F991" i="4"/>
  <c r="R990" i="4"/>
  <c r="Q990" i="4"/>
  <c r="O990" i="4"/>
  <c r="N990" i="4"/>
  <c r="L990" i="4"/>
  <c r="K990" i="4"/>
  <c r="I990" i="4"/>
  <c r="H990" i="4"/>
  <c r="F990" i="4"/>
  <c r="R989" i="4"/>
  <c r="Q989" i="4"/>
  <c r="O989" i="4"/>
  <c r="N989" i="4"/>
  <c r="L989" i="4"/>
  <c r="K989" i="4"/>
  <c r="I989" i="4"/>
  <c r="H989" i="4"/>
  <c r="F989" i="4"/>
  <c r="R988" i="4"/>
  <c r="Q988" i="4"/>
  <c r="O988" i="4"/>
  <c r="N988" i="4"/>
  <c r="L988" i="4"/>
  <c r="K988" i="4"/>
  <c r="I988" i="4"/>
  <c r="H988" i="4"/>
  <c r="F988" i="4"/>
  <c r="R987" i="4"/>
  <c r="Q987" i="4"/>
  <c r="O987" i="4"/>
  <c r="N987" i="4"/>
  <c r="L987" i="4"/>
  <c r="K987" i="4"/>
  <c r="I987" i="4"/>
  <c r="H987" i="4"/>
  <c r="F987" i="4"/>
  <c r="R986" i="4"/>
  <c r="Q986" i="4"/>
  <c r="O986" i="4"/>
  <c r="N986" i="4"/>
  <c r="L986" i="4"/>
  <c r="K986" i="4"/>
  <c r="I986" i="4"/>
  <c r="H986" i="4"/>
  <c r="F986" i="4"/>
  <c r="R985" i="4"/>
  <c r="Q985" i="4"/>
  <c r="O985" i="4"/>
  <c r="N985" i="4"/>
  <c r="L985" i="4"/>
  <c r="K985" i="4"/>
  <c r="I985" i="4"/>
  <c r="H985" i="4"/>
  <c r="F985" i="4"/>
  <c r="R984" i="4"/>
  <c r="Q984" i="4"/>
  <c r="O984" i="4"/>
  <c r="N984" i="4"/>
  <c r="L984" i="4"/>
  <c r="K984" i="4"/>
  <c r="I984" i="4"/>
  <c r="H984" i="4"/>
  <c r="F984" i="4"/>
  <c r="R983" i="4"/>
  <c r="Q983" i="4"/>
  <c r="O983" i="4"/>
  <c r="N983" i="4"/>
  <c r="L983" i="4"/>
  <c r="K983" i="4"/>
  <c r="I983" i="4"/>
  <c r="H983" i="4"/>
  <c r="F983" i="4"/>
  <c r="R982" i="4"/>
  <c r="Q982" i="4"/>
  <c r="O982" i="4"/>
  <c r="N982" i="4"/>
  <c r="L982" i="4"/>
  <c r="K982" i="4"/>
  <c r="I982" i="4"/>
  <c r="H982" i="4"/>
  <c r="F982" i="4"/>
  <c r="R981" i="4"/>
  <c r="Q981" i="4"/>
  <c r="O981" i="4"/>
  <c r="N981" i="4"/>
  <c r="L981" i="4"/>
  <c r="K981" i="4"/>
  <c r="I981" i="4"/>
  <c r="H981" i="4"/>
  <c r="F981" i="4"/>
  <c r="R980" i="4"/>
  <c r="Q980" i="4"/>
  <c r="O980" i="4"/>
  <c r="N980" i="4"/>
  <c r="L980" i="4"/>
  <c r="K980" i="4"/>
  <c r="I980" i="4"/>
  <c r="H980" i="4"/>
  <c r="F980" i="4"/>
  <c r="R979" i="4"/>
  <c r="Q979" i="4"/>
  <c r="O979" i="4"/>
  <c r="N979" i="4"/>
  <c r="L979" i="4"/>
  <c r="K979" i="4"/>
  <c r="I979" i="4"/>
  <c r="H979" i="4"/>
  <c r="F979" i="4"/>
  <c r="R978" i="4"/>
  <c r="Q978" i="4"/>
  <c r="O978" i="4"/>
  <c r="N978" i="4"/>
  <c r="L978" i="4"/>
  <c r="K978" i="4"/>
  <c r="I978" i="4"/>
  <c r="H978" i="4"/>
  <c r="F978" i="4"/>
  <c r="R977" i="4"/>
  <c r="Q977" i="4"/>
  <c r="O977" i="4"/>
  <c r="N977" i="4"/>
  <c r="L977" i="4"/>
  <c r="K977" i="4"/>
  <c r="I977" i="4"/>
  <c r="H977" i="4"/>
  <c r="F977" i="4"/>
  <c r="R976" i="4"/>
  <c r="Q976" i="4"/>
  <c r="O976" i="4"/>
  <c r="N976" i="4"/>
  <c r="L976" i="4"/>
  <c r="K976" i="4"/>
  <c r="I976" i="4"/>
  <c r="H976" i="4"/>
  <c r="F976" i="4"/>
  <c r="R975" i="4"/>
  <c r="Q975" i="4"/>
  <c r="O975" i="4"/>
  <c r="N975" i="4"/>
  <c r="L975" i="4"/>
  <c r="K975" i="4"/>
  <c r="I975" i="4"/>
  <c r="H975" i="4"/>
  <c r="F975" i="4"/>
  <c r="R974" i="4"/>
  <c r="Q974" i="4"/>
  <c r="O974" i="4"/>
  <c r="N974" i="4"/>
  <c r="L974" i="4"/>
  <c r="K974" i="4"/>
  <c r="I974" i="4"/>
  <c r="H974" i="4"/>
  <c r="F974" i="4"/>
  <c r="R973" i="4"/>
  <c r="Q973" i="4"/>
  <c r="O973" i="4"/>
  <c r="N973" i="4"/>
  <c r="L973" i="4"/>
  <c r="K973" i="4"/>
  <c r="I973" i="4"/>
  <c r="H973" i="4"/>
  <c r="F973" i="4"/>
  <c r="R972" i="4"/>
  <c r="Q972" i="4"/>
  <c r="O972" i="4"/>
  <c r="N972" i="4"/>
  <c r="L972" i="4"/>
  <c r="K972" i="4"/>
  <c r="I972" i="4"/>
  <c r="H972" i="4"/>
  <c r="F972" i="4"/>
  <c r="R971" i="4"/>
  <c r="Q971" i="4"/>
  <c r="O971" i="4"/>
  <c r="N971" i="4"/>
  <c r="L971" i="4"/>
  <c r="K971" i="4"/>
  <c r="I971" i="4"/>
  <c r="H971" i="4"/>
  <c r="F971" i="4"/>
  <c r="R970" i="4"/>
  <c r="Q970" i="4"/>
  <c r="O970" i="4"/>
  <c r="N970" i="4"/>
  <c r="L970" i="4"/>
  <c r="K970" i="4"/>
  <c r="I970" i="4"/>
  <c r="H970" i="4"/>
  <c r="F970" i="4"/>
  <c r="R969" i="4"/>
  <c r="Q969" i="4"/>
  <c r="O969" i="4"/>
  <c r="N969" i="4"/>
  <c r="L969" i="4"/>
  <c r="K969" i="4"/>
  <c r="I969" i="4"/>
  <c r="H969" i="4"/>
  <c r="F969" i="4"/>
  <c r="R968" i="4"/>
  <c r="Q968" i="4"/>
  <c r="O968" i="4"/>
  <c r="N968" i="4"/>
  <c r="L968" i="4"/>
  <c r="K968" i="4"/>
  <c r="I968" i="4"/>
  <c r="H968" i="4"/>
  <c r="F968" i="4"/>
  <c r="R967" i="4"/>
  <c r="Q967" i="4"/>
  <c r="O967" i="4"/>
  <c r="N967" i="4"/>
  <c r="L967" i="4"/>
  <c r="K967" i="4"/>
  <c r="I967" i="4"/>
  <c r="H967" i="4"/>
  <c r="F967" i="4"/>
  <c r="R966" i="4"/>
  <c r="Q966" i="4"/>
  <c r="O966" i="4"/>
  <c r="N966" i="4"/>
  <c r="L966" i="4"/>
  <c r="K966" i="4"/>
  <c r="I966" i="4"/>
  <c r="H966" i="4"/>
  <c r="F966" i="4"/>
  <c r="R965" i="4"/>
  <c r="Q965" i="4"/>
  <c r="O965" i="4"/>
  <c r="N965" i="4"/>
  <c r="L965" i="4"/>
  <c r="K965" i="4"/>
  <c r="I965" i="4"/>
  <c r="H965" i="4"/>
  <c r="F965" i="4"/>
  <c r="R964" i="4"/>
  <c r="Q964" i="4"/>
  <c r="O964" i="4"/>
  <c r="N964" i="4"/>
  <c r="L964" i="4"/>
  <c r="K964" i="4"/>
  <c r="I964" i="4"/>
  <c r="H964" i="4"/>
  <c r="F964" i="4"/>
  <c r="R963" i="4"/>
  <c r="Q963" i="4"/>
  <c r="O963" i="4"/>
  <c r="N963" i="4"/>
  <c r="L963" i="4"/>
  <c r="K963" i="4"/>
  <c r="I963" i="4"/>
  <c r="H963" i="4"/>
  <c r="F963" i="4"/>
  <c r="R962" i="4"/>
  <c r="Q962" i="4"/>
  <c r="O962" i="4"/>
  <c r="N962" i="4"/>
  <c r="L962" i="4"/>
  <c r="K962" i="4"/>
  <c r="I962" i="4"/>
  <c r="H962" i="4"/>
  <c r="F962" i="4"/>
  <c r="R961" i="4"/>
  <c r="Q961" i="4"/>
  <c r="O961" i="4"/>
  <c r="N961" i="4"/>
  <c r="L961" i="4"/>
  <c r="K961" i="4"/>
  <c r="I961" i="4"/>
  <c r="H961" i="4"/>
  <c r="F961" i="4"/>
  <c r="R960" i="4"/>
  <c r="Q960" i="4"/>
  <c r="O960" i="4"/>
  <c r="N960" i="4"/>
  <c r="L960" i="4"/>
  <c r="K960" i="4"/>
  <c r="I960" i="4"/>
  <c r="H960" i="4"/>
  <c r="F960" i="4"/>
  <c r="R959" i="4"/>
  <c r="Q959" i="4"/>
  <c r="O959" i="4"/>
  <c r="N959" i="4"/>
  <c r="L959" i="4"/>
  <c r="K959" i="4"/>
  <c r="I959" i="4"/>
  <c r="H959" i="4"/>
  <c r="F959" i="4"/>
  <c r="R958" i="4"/>
  <c r="Q958" i="4"/>
  <c r="O958" i="4"/>
  <c r="N958" i="4"/>
  <c r="L958" i="4"/>
  <c r="K958" i="4"/>
  <c r="I958" i="4"/>
  <c r="H958" i="4"/>
  <c r="F958" i="4"/>
  <c r="R957" i="4"/>
  <c r="Q957" i="4"/>
  <c r="O957" i="4"/>
  <c r="N957" i="4"/>
  <c r="L957" i="4"/>
  <c r="K957" i="4"/>
  <c r="I957" i="4"/>
  <c r="H957" i="4"/>
  <c r="F957" i="4"/>
  <c r="R956" i="4"/>
  <c r="Q956" i="4"/>
  <c r="O956" i="4"/>
  <c r="N956" i="4"/>
  <c r="L956" i="4"/>
  <c r="K956" i="4"/>
  <c r="I956" i="4"/>
  <c r="H956" i="4"/>
  <c r="F956" i="4"/>
  <c r="R955" i="4"/>
  <c r="Q955" i="4"/>
  <c r="O955" i="4"/>
  <c r="N955" i="4"/>
  <c r="L955" i="4"/>
  <c r="K955" i="4"/>
  <c r="I955" i="4"/>
  <c r="H955" i="4"/>
  <c r="F955" i="4"/>
  <c r="R954" i="4"/>
  <c r="Q954" i="4"/>
  <c r="O954" i="4"/>
  <c r="N954" i="4"/>
  <c r="L954" i="4"/>
  <c r="K954" i="4"/>
  <c r="I954" i="4"/>
  <c r="H954" i="4"/>
  <c r="F954" i="4"/>
  <c r="R953" i="4"/>
  <c r="Q953" i="4"/>
  <c r="O953" i="4"/>
  <c r="N953" i="4"/>
  <c r="L953" i="4"/>
  <c r="K953" i="4"/>
  <c r="I953" i="4"/>
  <c r="H953" i="4"/>
  <c r="F953" i="4"/>
  <c r="R952" i="4"/>
  <c r="Q952" i="4"/>
  <c r="O952" i="4"/>
  <c r="N952" i="4"/>
  <c r="L952" i="4"/>
  <c r="K952" i="4"/>
  <c r="I952" i="4"/>
  <c r="H952" i="4"/>
  <c r="F952" i="4"/>
  <c r="R951" i="4"/>
  <c r="Q951" i="4"/>
  <c r="O951" i="4"/>
  <c r="N951" i="4"/>
  <c r="L951" i="4"/>
  <c r="K951" i="4"/>
  <c r="I951" i="4"/>
  <c r="H951" i="4"/>
  <c r="F951" i="4"/>
  <c r="R950" i="4"/>
  <c r="Q950" i="4"/>
  <c r="O950" i="4"/>
  <c r="N950" i="4"/>
  <c r="L950" i="4"/>
  <c r="K950" i="4"/>
  <c r="I950" i="4"/>
  <c r="H950" i="4"/>
  <c r="F950" i="4"/>
  <c r="R949" i="4"/>
  <c r="Q949" i="4"/>
  <c r="O949" i="4"/>
  <c r="N949" i="4"/>
  <c r="L949" i="4"/>
  <c r="K949" i="4"/>
  <c r="I949" i="4"/>
  <c r="H949" i="4"/>
  <c r="F949" i="4"/>
  <c r="R948" i="4"/>
  <c r="Q948" i="4"/>
  <c r="O948" i="4"/>
  <c r="N948" i="4"/>
  <c r="L948" i="4"/>
  <c r="K948" i="4"/>
  <c r="I948" i="4"/>
  <c r="H948" i="4"/>
  <c r="F948" i="4"/>
  <c r="R947" i="4"/>
  <c r="Q947" i="4"/>
  <c r="O947" i="4"/>
  <c r="N947" i="4"/>
  <c r="L947" i="4"/>
  <c r="K947" i="4"/>
  <c r="I947" i="4"/>
  <c r="H947" i="4"/>
  <c r="F947" i="4"/>
  <c r="R946" i="4"/>
  <c r="Q946" i="4"/>
  <c r="O946" i="4"/>
  <c r="N946" i="4"/>
  <c r="L946" i="4"/>
  <c r="K946" i="4"/>
  <c r="I946" i="4"/>
  <c r="H946" i="4"/>
  <c r="F946" i="4"/>
  <c r="R945" i="4"/>
  <c r="Q945" i="4"/>
  <c r="O945" i="4"/>
  <c r="N945" i="4"/>
  <c r="L945" i="4"/>
  <c r="K945" i="4"/>
  <c r="I945" i="4"/>
  <c r="H945" i="4"/>
  <c r="F945" i="4"/>
  <c r="R944" i="4"/>
  <c r="Q944" i="4"/>
  <c r="O944" i="4"/>
  <c r="N944" i="4"/>
  <c r="L944" i="4"/>
  <c r="K944" i="4"/>
  <c r="I944" i="4"/>
  <c r="H944" i="4"/>
  <c r="F944" i="4"/>
  <c r="R943" i="4"/>
  <c r="Q943" i="4"/>
  <c r="O943" i="4"/>
  <c r="N943" i="4"/>
  <c r="L943" i="4"/>
  <c r="K943" i="4"/>
  <c r="I943" i="4"/>
  <c r="H943" i="4"/>
  <c r="F943" i="4"/>
  <c r="R942" i="4"/>
  <c r="Q942" i="4"/>
  <c r="O942" i="4"/>
  <c r="N942" i="4"/>
  <c r="L942" i="4"/>
  <c r="K942" i="4"/>
  <c r="I942" i="4"/>
  <c r="H942" i="4"/>
  <c r="F942" i="4"/>
  <c r="R941" i="4"/>
  <c r="Q941" i="4"/>
  <c r="O941" i="4"/>
  <c r="N941" i="4"/>
  <c r="L941" i="4"/>
  <c r="K941" i="4"/>
  <c r="I941" i="4"/>
  <c r="H941" i="4"/>
  <c r="F941" i="4"/>
  <c r="R940" i="4"/>
  <c r="Q940" i="4"/>
  <c r="O940" i="4"/>
  <c r="N940" i="4"/>
  <c r="L940" i="4"/>
  <c r="K940" i="4"/>
  <c r="I940" i="4"/>
  <c r="H940" i="4"/>
  <c r="F940" i="4"/>
  <c r="R939" i="4"/>
  <c r="Q939" i="4"/>
  <c r="O939" i="4"/>
  <c r="N939" i="4"/>
  <c r="L939" i="4"/>
  <c r="K939" i="4"/>
  <c r="I939" i="4"/>
  <c r="H939" i="4"/>
  <c r="F939" i="4"/>
  <c r="R938" i="4"/>
  <c r="Q938" i="4"/>
  <c r="O938" i="4"/>
  <c r="N938" i="4"/>
  <c r="L938" i="4"/>
  <c r="K938" i="4"/>
  <c r="I938" i="4"/>
  <c r="H938" i="4"/>
  <c r="F938" i="4"/>
  <c r="R937" i="4"/>
  <c r="Q937" i="4"/>
  <c r="O937" i="4"/>
  <c r="N937" i="4"/>
  <c r="L937" i="4"/>
  <c r="K937" i="4"/>
  <c r="I937" i="4"/>
  <c r="H937" i="4"/>
  <c r="F937" i="4"/>
  <c r="R936" i="4"/>
  <c r="Q936" i="4"/>
  <c r="O936" i="4"/>
  <c r="N936" i="4"/>
  <c r="L936" i="4"/>
  <c r="K936" i="4"/>
  <c r="I936" i="4"/>
  <c r="H936" i="4"/>
  <c r="F936" i="4"/>
  <c r="R935" i="4"/>
  <c r="Q935" i="4"/>
  <c r="O935" i="4"/>
  <c r="N935" i="4"/>
  <c r="L935" i="4"/>
  <c r="K935" i="4"/>
  <c r="I935" i="4"/>
  <c r="H935" i="4"/>
  <c r="F935" i="4"/>
  <c r="R934" i="4"/>
  <c r="Q934" i="4"/>
  <c r="O934" i="4"/>
  <c r="N934" i="4"/>
  <c r="L934" i="4"/>
  <c r="K934" i="4"/>
  <c r="I934" i="4"/>
  <c r="H934" i="4"/>
  <c r="F934" i="4"/>
  <c r="R933" i="4"/>
  <c r="Q933" i="4"/>
  <c r="O933" i="4"/>
  <c r="N933" i="4"/>
  <c r="L933" i="4"/>
  <c r="K933" i="4"/>
  <c r="I933" i="4"/>
  <c r="H933" i="4"/>
  <c r="F933" i="4"/>
  <c r="R932" i="4"/>
  <c r="Q932" i="4"/>
  <c r="O932" i="4"/>
  <c r="N932" i="4"/>
  <c r="L932" i="4"/>
  <c r="K932" i="4"/>
  <c r="I932" i="4"/>
  <c r="H932" i="4"/>
  <c r="F932" i="4"/>
  <c r="R931" i="4"/>
  <c r="Q931" i="4"/>
  <c r="O931" i="4"/>
  <c r="N931" i="4"/>
  <c r="L931" i="4"/>
  <c r="K931" i="4"/>
  <c r="I931" i="4"/>
  <c r="H931" i="4"/>
  <c r="F931" i="4"/>
  <c r="R930" i="4"/>
  <c r="Q930" i="4"/>
  <c r="O930" i="4"/>
  <c r="N930" i="4"/>
  <c r="L930" i="4"/>
  <c r="K930" i="4"/>
  <c r="I930" i="4"/>
  <c r="H930" i="4"/>
  <c r="F930" i="4"/>
  <c r="R929" i="4"/>
  <c r="Q929" i="4"/>
  <c r="O929" i="4"/>
  <c r="N929" i="4"/>
  <c r="L929" i="4"/>
  <c r="K929" i="4"/>
  <c r="I929" i="4"/>
  <c r="H929" i="4"/>
  <c r="F929" i="4"/>
  <c r="R928" i="4"/>
  <c r="Q928" i="4"/>
  <c r="O928" i="4"/>
  <c r="N928" i="4"/>
  <c r="L928" i="4"/>
  <c r="K928" i="4"/>
  <c r="I928" i="4"/>
  <c r="H928" i="4"/>
  <c r="F928" i="4"/>
  <c r="R927" i="4"/>
  <c r="Q927" i="4"/>
  <c r="O927" i="4"/>
  <c r="N927" i="4"/>
  <c r="L927" i="4"/>
  <c r="K927" i="4"/>
  <c r="I927" i="4"/>
  <c r="H927" i="4"/>
  <c r="F927" i="4"/>
  <c r="R926" i="4"/>
  <c r="Q926" i="4"/>
  <c r="O926" i="4"/>
  <c r="N926" i="4"/>
  <c r="L926" i="4"/>
  <c r="K926" i="4"/>
  <c r="I926" i="4"/>
  <c r="H926" i="4"/>
  <c r="F926" i="4"/>
  <c r="R925" i="4"/>
  <c r="Q925" i="4"/>
  <c r="O925" i="4"/>
  <c r="N925" i="4"/>
  <c r="L925" i="4"/>
  <c r="K925" i="4"/>
  <c r="I925" i="4"/>
  <c r="H925" i="4"/>
  <c r="F925" i="4"/>
  <c r="R924" i="4"/>
  <c r="Q924" i="4"/>
  <c r="O924" i="4"/>
  <c r="N924" i="4"/>
  <c r="L924" i="4"/>
  <c r="K924" i="4"/>
  <c r="I924" i="4"/>
  <c r="H924" i="4"/>
  <c r="F924" i="4"/>
  <c r="R923" i="4"/>
  <c r="Q923" i="4"/>
  <c r="O923" i="4"/>
  <c r="N923" i="4"/>
  <c r="L923" i="4"/>
  <c r="K923" i="4"/>
  <c r="I923" i="4"/>
  <c r="H923" i="4"/>
  <c r="F923" i="4"/>
  <c r="R922" i="4"/>
  <c r="Q922" i="4"/>
  <c r="O922" i="4"/>
  <c r="N922" i="4"/>
  <c r="L922" i="4"/>
  <c r="K922" i="4"/>
  <c r="I922" i="4"/>
  <c r="H922" i="4"/>
  <c r="F922" i="4"/>
  <c r="R921" i="4"/>
  <c r="Q921" i="4"/>
  <c r="O921" i="4"/>
  <c r="N921" i="4"/>
  <c r="L921" i="4"/>
  <c r="K921" i="4"/>
  <c r="I921" i="4"/>
  <c r="H921" i="4"/>
  <c r="F921" i="4"/>
  <c r="R920" i="4"/>
  <c r="Q920" i="4"/>
  <c r="O920" i="4"/>
  <c r="N920" i="4"/>
  <c r="L920" i="4"/>
  <c r="K920" i="4"/>
  <c r="I920" i="4"/>
  <c r="H920" i="4"/>
  <c r="F920" i="4"/>
  <c r="R919" i="4"/>
  <c r="Q919" i="4"/>
  <c r="O919" i="4"/>
  <c r="N919" i="4"/>
  <c r="L919" i="4"/>
  <c r="K919" i="4"/>
  <c r="I919" i="4"/>
  <c r="H919" i="4"/>
  <c r="F919" i="4"/>
  <c r="R918" i="4"/>
  <c r="Q918" i="4"/>
  <c r="O918" i="4"/>
  <c r="N918" i="4"/>
  <c r="L918" i="4"/>
  <c r="K918" i="4"/>
  <c r="I918" i="4"/>
  <c r="H918" i="4"/>
  <c r="F918" i="4"/>
  <c r="R917" i="4"/>
  <c r="Q917" i="4"/>
  <c r="O917" i="4"/>
  <c r="N917" i="4"/>
  <c r="L917" i="4"/>
  <c r="K917" i="4"/>
  <c r="I917" i="4"/>
  <c r="H917" i="4"/>
  <c r="F917" i="4"/>
  <c r="R916" i="4"/>
  <c r="Q916" i="4"/>
  <c r="O916" i="4"/>
  <c r="N916" i="4"/>
  <c r="L916" i="4"/>
  <c r="K916" i="4"/>
  <c r="I916" i="4"/>
  <c r="H916" i="4"/>
  <c r="F916" i="4"/>
  <c r="R915" i="4"/>
  <c r="Q915" i="4"/>
  <c r="O915" i="4"/>
  <c r="N915" i="4"/>
  <c r="L915" i="4"/>
  <c r="K915" i="4"/>
  <c r="I915" i="4"/>
  <c r="H915" i="4"/>
  <c r="F915" i="4"/>
  <c r="R914" i="4"/>
  <c r="Q914" i="4"/>
  <c r="O914" i="4"/>
  <c r="N914" i="4"/>
  <c r="L914" i="4"/>
  <c r="K914" i="4"/>
  <c r="I914" i="4"/>
  <c r="H914" i="4"/>
  <c r="F914" i="4"/>
  <c r="R913" i="4"/>
  <c r="Q913" i="4"/>
  <c r="O913" i="4"/>
  <c r="N913" i="4"/>
  <c r="L913" i="4"/>
  <c r="K913" i="4"/>
  <c r="I913" i="4"/>
  <c r="H913" i="4"/>
  <c r="F913" i="4"/>
  <c r="R912" i="4"/>
  <c r="Q912" i="4"/>
  <c r="O912" i="4"/>
  <c r="N912" i="4"/>
  <c r="L912" i="4"/>
  <c r="K912" i="4"/>
  <c r="I912" i="4"/>
  <c r="H912" i="4"/>
  <c r="F912" i="4"/>
  <c r="R911" i="4"/>
  <c r="Q911" i="4"/>
  <c r="O911" i="4"/>
  <c r="N911" i="4"/>
  <c r="L911" i="4"/>
  <c r="K911" i="4"/>
  <c r="I911" i="4"/>
  <c r="H911" i="4"/>
  <c r="F911" i="4"/>
  <c r="R910" i="4"/>
  <c r="Q910" i="4"/>
  <c r="O910" i="4"/>
  <c r="N910" i="4"/>
  <c r="L910" i="4"/>
  <c r="K910" i="4"/>
  <c r="I910" i="4"/>
  <c r="H910" i="4"/>
  <c r="F910" i="4"/>
  <c r="R909" i="4"/>
  <c r="Q909" i="4"/>
  <c r="O909" i="4"/>
  <c r="N909" i="4"/>
  <c r="L909" i="4"/>
  <c r="K909" i="4"/>
  <c r="I909" i="4"/>
  <c r="H909" i="4"/>
  <c r="F909" i="4"/>
  <c r="R908" i="4"/>
  <c r="Q908" i="4"/>
  <c r="O908" i="4"/>
  <c r="N908" i="4"/>
  <c r="L908" i="4"/>
  <c r="K908" i="4"/>
  <c r="I908" i="4"/>
  <c r="H908" i="4"/>
  <c r="F908" i="4"/>
  <c r="R907" i="4"/>
  <c r="Q907" i="4"/>
  <c r="O907" i="4"/>
  <c r="N907" i="4"/>
  <c r="L907" i="4"/>
  <c r="K907" i="4"/>
  <c r="I907" i="4"/>
  <c r="H907" i="4"/>
  <c r="F907" i="4"/>
  <c r="R906" i="4"/>
  <c r="Q906" i="4"/>
  <c r="O906" i="4"/>
  <c r="N906" i="4"/>
  <c r="L906" i="4"/>
  <c r="K906" i="4"/>
  <c r="I906" i="4"/>
  <c r="H906" i="4"/>
  <c r="F906" i="4"/>
  <c r="R905" i="4"/>
  <c r="Q905" i="4"/>
  <c r="O905" i="4"/>
  <c r="N905" i="4"/>
  <c r="L905" i="4"/>
  <c r="K905" i="4"/>
  <c r="I905" i="4"/>
  <c r="H905" i="4"/>
  <c r="F905" i="4"/>
  <c r="R904" i="4"/>
  <c r="Q904" i="4"/>
  <c r="O904" i="4"/>
  <c r="N904" i="4"/>
  <c r="L904" i="4"/>
  <c r="K904" i="4"/>
  <c r="I904" i="4"/>
  <c r="H904" i="4"/>
  <c r="F904" i="4"/>
  <c r="R903" i="4"/>
  <c r="Q903" i="4"/>
  <c r="O903" i="4"/>
  <c r="N903" i="4"/>
  <c r="L903" i="4"/>
  <c r="K903" i="4"/>
  <c r="I903" i="4"/>
  <c r="H903" i="4"/>
  <c r="F903" i="4"/>
  <c r="R902" i="4"/>
  <c r="Q902" i="4"/>
  <c r="O902" i="4"/>
  <c r="N902" i="4"/>
  <c r="L902" i="4"/>
  <c r="K902" i="4"/>
  <c r="I902" i="4"/>
  <c r="H902" i="4"/>
  <c r="F902" i="4"/>
  <c r="R901" i="4"/>
  <c r="Q901" i="4"/>
  <c r="O901" i="4"/>
  <c r="N901" i="4"/>
  <c r="L901" i="4"/>
  <c r="K901" i="4"/>
  <c r="I901" i="4"/>
  <c r="H901" i="4"/>
  <c r="F901" i="4"/>
  <c r="R900" i="4"/>
  <c r="Q900" i="4"/>
  <c r="O900" i="4"/>
  <c r="N900" i="4"/>
  <c r="L900" i="4"/>
  <c r="K900" i="4"/>
  <c r="I900" i="4"/>
  <c r="H900" i="4"/>
  <c r="F900" i="4"/>
  <c r="R899" i="4"/>
  <c r="Q899" i="4"/>
  <c r="O899" i="4"/>
  <c r="N899" i="4"/>
  <c r="L899" i="4"/>
  <c r="K899" i="4"/>
  <c r="I899" i="4"/>
  <c r="H899" i="4"/>
  <c r="F899" i="4"/>
  <c r="R898" i="4"/>
  <c r="Q898" i="4"/>
  <c r="O898" i="4"/>
  <c r="N898" i="4"/>
  <c r="L898" i="4"/>
  <c r="K898" i="4"/>
  <c r="I898" i="4"/>
  <c r="H898" i="4"/>
  <c r="F898" i="4"/>
  <c r="R897" i="4"/>
  <c r="Q897" i="4"/>
  <c r="O897" i="4"/>
  <c r="N897" i="4"/>
  <c r="L897" i="4"/>
  <c r="K897" i="4"/>
  <c r="I897" i="4"/>
  <c r="H897" i="4"/>
  <c r="F897" i="4"/>
  <c r="R896" i="4"/>
  <c r="Q896" i="4"/>
  <c r="O896" i="4"/>
  <c r="N896" i="4"/>
  <c r="L896" i="4"/>
  <c r="K896" i="4"/>
  <c r="I896" i="4"/>
  <c r="H896" i="4"/>
  <c r="F896" i="4"/>
  <c r="R895" i="4"/>
  <c r="Q895" i="4"/>
  <c r="O895" i="4"/>
  <c r="N895" i="4"/>
  <c r="L895" i="4"/>
  <c r="K895" i="4"/>
  <c r="I895" i="4"/>
  <c r="H895" i="4"/>
  <c r="F895" i="4"/>
  <c r="R894" i="4"/>
  <c r="Q894" i="4"/>
  <c r="O894" i="4"/>
  <c r="N894" i="4"/>
  <c r="L894" i="4"/>
  <c r="K894" i="4"/>
  <c r="I894" i="4"/>
  <c r="H894" i="4"/>
  <c r="F894" i="4"/>
  <c r="R893" i="4"/>
  <c r="Q893" i="4"/>
  <c r="O893" i="4"/>
  <c r="N893" i="4"/>
  <c r="L893" i="4"/>
  <c r="K893" i="4"/>
  <c r="I893" i="4"/>
  <c r="H893" i="4"/>
  <c r="F893" i="4"/>
  <c r="R892" i="4"/>
  <c r="Q892" i="4"/>
  <c r="O892" i="4"/>
  <c r="N892" i="4"/>
  <c r="L892" i="4"/>
  <c r="K892" i="4"/>
  <c r="I892" i="4"/>
  <c r="H892" i="4"/>
  <c r="F892" i="4"/>
  <c r="R891" i="4"/>
  <c r="Q891" i="4"/>
  <c r="O891" i="4"/>
  <c r="N891" i="4"/>
  <c r="L891" i="4"/>
  <c r="K891" i="4"/>
  <c r="I891" i="4"/>
  <c r="H891" i="4"/>
  <c r="F891" i="4"/>
  <c r="R890" i="4"/>
  <c r="Q890" i="4"/>
  <c r="O890" i="4"/>
  <c r="N890" i="4"/>
  <c r="L890" i="4"/>
  <c r="K890" i="4"/>
  <c r="I890" i="4"/>
  <c r="H890" i="4"/>
  <c r="F890" i="4"/>
  <c r="R889" i="4"/>
  <c r="Q889" i="4"/>
  <c r="O889" i="4"/>
  <c r="N889" i="4"/>
  <c r="L889" i="4"/>
  <c r="K889" i="4"/>
  <c r="I889" i="4"/>
  <c r="H889" i="4"/>
  <c r="F889" i="4"/>
  <c r="R888" i="4"/>
  <c r="Q888" i="4"/>
  <c r="O888" i="4"/>
  <c r="N888" i="4"/>
  <c r="L888" i="4"/>
  <c r="K888" i="4"/>
  <c r="I888" i="4"/>
  <c r="H888" i="4"/>
  <c r="F888" i="4"/>
  <c r="R887" i="4"/>
  <c r="Q887" i="4"/>
  <c r="O887" i="4"/>
  <c r="N887" i="4"/>
  <c r="L887" i="4"/>
  <c r="K887" i="4"/>
  <c r="I887" i="4"/>
  <c r="H887" i="4"/>
  <c r="F887" i="4"/>
  <c r="R886" i="4"/>
  <c r="Q886" i="4"/>
  <c r="O886" i="4"/>
  <c r="N886" i="4"/>
  <c r="L886" i="4"/>
  <c r="K886" i="4"/>
  <c r="I886" i="4"/>
  <c r="H886" i="4"/>
  <c r="F886" i="4"/>
  <c r="R885" i="4"/>
  <c r="Q885" i="4"/>
  <c r="O885" i="4"/>
  <c r="N885" i="4"/>
  <c r="L885" i="4"/>
  <c r="K885" i="4"/>
  <c r="I885" i="4"/>
  <c r="H885" i="4"/>
  <c r="F885" i="4"/>
  <c r="R884" i="4"/>
  <c r="Q884" i="4"/>
  <c r="O884" i="4"/>
  <c r="N884" i="4"/>
  <c r="L884" i="4"/>
  <c r="K884" i="4"/>
  <c r="I884" i="4"/>
  <c r="H884" i="4"/>
  <c r="F884" i="4"/>
  <c r="R883" i="4"/>
  <c r="Q883" i="4"/>
  <c r="O883" i="4"/>
  <c r="N883" i="4"/>
  <c r="L883" i="4"/>
  <c r="K883" i="4"/>
  <c r="I883" i="4"/>
  <c r="H883" i="4"/>
  <c r="F883" i="4"/>
  <c r="R882" i="4"/>
  <c r="Q882" i="4"/>
  <c r="O882" i="4"/>
  <c r="N882" i="4"/>
  <c r="L882" i="4"/>
  <c r="K882" i="4"/>
  <c r="I882" i="4"/>
  <c r="H882" i="4"/>
  <c r="F882" i="4"/>
  <c r="R881" i="4"/>
  <c r="Q881" i="4"/>
  <c r="O881" i="4"/>
  <c r="N881" i="4"/>
  <c r="L881" i="4"/>
  <c r="K881" i="4"/>
  <c r="I881" i="4"/>
  <c r="H881" i="4"/>
  <c r="F881" i="4"/>
  <c r="R880" i="4"/>
  <c r="Q880" i="4"/>
  <c r="O880" i="4"/>
  <c r="N880" i="4"/>
  <c r="L880" i="4"/>
  <c r="K880" i="4"/>
  <c r="I880" i="4"/>
  <c r="H880" i="4"/>
  <c r="F880" i="4"/>
  <c r="R879" i="4"/>
  <c r="Q879" i="4"/>
  <c r="O879" i="4"/>
  <c r="N879" i="4"/>
  <c r="L879" i="4"/>
  <c r="K879" i="4"/>
  <c r="I879" i="4"/>
  <c r="H879" i="4"/>
  <c r="F879" i="4"/>
  <c r="R878" i="4"/>
  <c r="Q878" i="4"/>
  <c r="O878" i="4"/>
  <c r="N878" i="4"/>
  <c r="L878" i="4"/>
  <c r="K878" i="4"/>
  <c r="I878" i="4"/>
  <c r="H878" i="4"/>
  <c r="F878" i="4"/>
  <c r="R877" i="4"/>
  <c r="Q877" i="4"/>
  <c r="O877" i="4"/>
  <c r="N877" i="4"/>
  <c r="L877" i="4"/>
  <c r="K877" i="4"/>
  <c r="I877" i="4"/>
  <c r="H877" i="4"/>
  <c r="F877" i="4"/>
  <c r="R876" i="4"/>
  <c r="Q876" i="4"/>
  <c r="O876" i="4"/>
  <c r="N876" i="4"/>
  <c r="L876" i="4"/>
  <c r="K876" i="4"/>
  <c r="I876" i="4"/>
  <c r="H876" i="4"/>
  <c r="F876" i="4"/>
  <c r="R875" i="4"/>
  <c r="Q875" i="4"/>
  <c r="O875" i="4"/>
  <c r="N875" i="4"/>
  <c r="L875" i="4"/>
  <c r="K875" i="4"/>
  <c r="I875" i="4"/>
  <c r="H875" i="4"/>
  <c r="F875" i="4"/>
  <c r="R874" i="4"/>
  <c r="Q874" i="4"/>
  <c r="O874" i="4"/>
  <c r="N874" i="4"/>
  <c r="L874" i="4"/>
  <c r="K874" i="4"/>
  <c r="I874" i="4"/>
  <c r="H874" i="4"/>
  <c r="F874" i="4"/>
  <c r="R873" i="4"/>
  <c r="Q873" i="4"/>
  <c r="O873" i="4"/>
  <c r="N873" i="4"/>
  <c r="L873" i="4"/>
  <c r="K873" i="4"/>
  <c r="I873" i="4"/>
  <c r="H873" i="4"/>
  <c r="F873" i="4"/>
  <c r="R872" i="4"/>
  <c r="Q872" i="4"/>
  <c r="O872" i="4"/>
  <c r="N872" i="4"/>
  <c r="L872" i="4"/>
  <c r="K872" i="4"/>
  <c r="I872" i="4"/>
  <c r="H872" i="4"/>
  <c r="F872" i="4"/>
  <c r="R871" i="4"/>
  <c r="Q871" i="4"/>
  <c r="O871" i="4"/>
  <c r="N871" i="4"/>
  <c r="L871" i="4"/>
  <c r="K871" i="4"/>
  <c r="I871" i="4"/>
  <c r="H871" i="4"/>
  <c r="F871" i="4"/>
  <c r="R870" i="4"/>
  <c r="Q870" i="4"/>
  <c r="O870" i="4"/>
  <c r="N870" i="4"/>
  <c r="L870" i="4"/>
  <c r="K870" i="4"/>
  <c r="I870" i="4"/>
  <c r="H870" i="4"/>
  <c r="F870" i="4"/>
  <c r="R869" i="4"/>
  <c r="Q869" i="4"/>
  <c r="O869" i="4"/>
  <c r="N869" i="4"/>
  <c r="L869" i="4"/>
  <c r="K869" i="4"/>
  <c r="I869" i="4"/>
  <c r="H869" i="4"/>
  <c r="F869" i="4"/>
  <c r="R868" i="4"/>
  <c r="Q868" i="4"/>
  <c r="O868" i="4"/>
  <c r="N868" i="4"/>
  <c r="L868" i="4"/>
  <c r="K868" i="4"/>
  <c r="I868" i="4"/>
  <c r="H868" i="4"/>
  <c r="F868" i="4"/>
  <c r="R867" i="4"/>
  <c r="Q867" i="4"/>
  <c r="O867" i="4"/>
  <c r="N867" i="4"/>
  <c r="L867" i="4"/>
  <c r="K867" i="4"/>
  <c r="I867" i="4"/>
  <c r="H867" i="4"/>
  <c r="F867" i="4"/>
  <c r="R866" i="4"/>
  <c r="Q866" i="4"/>
  <c r="O866" i="4"/>
  <c r="N866" i="4"/>
  <c r="L866" i="4"/>
  <c r="K866" i="4"/>
  <c r="I866" i="4"/>
  <c r="H866" i="4"/>
  <c r="F866" i="4"/>
  <c r="R865" i="4"/>
  <c r="Q865" i="4"/>
  <c r="O865" i="4"/>
  <c r="N865" i="4"/>
  <c r="L865" i="4"/>
  <c r="K865" i="4"/>
  <c r="I865" i="4"/>
  <c r="H865" i="4"/>
  <c r="F865" i="4"/>
  <c r="R864" i="4"/>
  <c r="Q864" i="4"/>
  <c r="O864" i="4"/>
  <c r="N864" i="4"/>
  <c r="L864" i="4"/>
  <c r="K864" i="4"/>
  <c r="I864" i="4"/>
  <c r="H864" i="4"/>
  <c r="F864" i="4"/>
  <c r="R863" i="4"/>
  <c r="Q863" i="4"/>
  <c r="O863" i="4"/>
  <c r="N863" i="4"/>
  <c r="L863" i="4"/>
  <c r="K863" i="4"/>
  <c r="I863" i="4"/>
  <c r="H863" i="4"/>
  <c r="F863" i="4"/>
  <c r="R862" i="4"/>
  <c r="Q862" i="4"/>
  <c r="O862" i="4"/>
  <c r="N862" i="4"/>
  <c r="L862" i="4"/>
  <c r="K862" i="4"/>
  <c r="I862" i="4"/>
  <c r="H862" i="4"/>
  <c r="F862" i="4"/>
  <c r="R861" i="4"/>
  <c r="Q861" i="4"/>
  <c r="O861" i="4"/>
  <c r="N861" i="4"/>
  <c r="L861" i="4"/>
  <c r="K861" i="4"/>
  <c r="I861" i="4"/>
  <c r="H861" i="4"/>
  <c r="F861" i="4"/>
  <c r="R860" i="4"/>
  <c r="Q860" i="4"/>
  <c r="O860" i="4"/>
  <c r="N860" i="4"/>
  <c r="L860" i="4"/>
  <c r="K860" i="4"/>
  <c r="I860" i="4"/>
  <c r="H860" i="4"/>
  <c r="F860" i="4"/>
  <c r="R859" i="4"/>
  <c r="Q859" i="4"/>
  <c r="O859" i="4"/>
  <c r="N859" i="4"/>
  <c r="L859" i="4"/>
  <c r="K859" i="4"/>
  <c r="I859" i="4"/>
  <c r="H859" i="4"/>
  <c r="F859" i="4"/>
  <c r="R858" i="4"/>
  <c r="Q858" i="4"/>
  <c r="O858" i="4"/>
  <c r="N858" i="4"/>
  <c r="L858" i="4"/>
  <c r="K858" i="4"/>
  <c r="I858" i="4"/>
  <c r="H858" i="4"/>
  <c r="F858" i="4"/>
  <c r="R857" i="4"/>
  <c r="Q857" i="4"/>
  <c r="O857" i="4"/>
  <c r="N857" i="4"/>
  <c r="L857" i="4"/>
  <c r="K857" i="4"/>
  <c r="I857" i="4"/>
  <c r="H857" i="4"/>
  <c r="F857" i="4"/>
  <c r="R856" i="4"/>
  <c r="Q856" i="4"/>
  <c r="O856" i="4"/>
  <c r="N856" i="4"/>
  <c r="L856" i="4"/>
  <c r="K856" i="4"/>
  <c r="I856" i="4"/>
  <c r="H856" i="4"/>
  <c r="F856" i="4"/>
  <c r="R855" i="4"/>
  <c r="Q855" i="4"/>
  <c r="O855" i="4"/>
  <c r="N855" i="4"/>
  <c r="L855" i="4"/>
  <c r="K855" i="4"/>
  <c r="I855" i="4"/>
  <c r="H855" i="4"/>
  <c r="F855" i="4"/>
  <c r="R854" i="4"/>
  <c r="Q854" i="4"/>
  <c r="O854" i="4"/>
  <c r="N854" i="4"/>
  <c r="L854" i="4"/>
  <c r="K854" i="4"/>
  <c r="I854" i="4"/>
  <c r="H854" i="4"/>
  <c r="F854" i="4"/>
  <c r="R853" i="4"/>
  <c r="Q853" i="4"/>
  <c r="O853" i="4"/>
  <c r="N853" i="4"/>
  <c r="L853" i="4"/>
  <c r="K853" i="4"/>
  <c r="I853" i="4"/>
  <c r="H853" i="4"/>
  <c r="F853" i="4"/>
  <c r="R852" i="4"/>
  <c r="Q852" i="4"/>
  <c r="O852" i="4"/>
  <c r="N852" i="4"/>
  <c r="L852" i="4"/>
  <c r="K852" i="4"/>
  <c r="I852" i="4"/>
  <c r="H852" i="4"/>
  <c r="F852" i="4"/>
  <c r="R851" i="4"/>
  <c r="Q851" i="4"/>
  <c r="O851" i="4"/>
  <c r="N851" i="4"/>
  <c r="L851" i="4"/>
  <c r="K851" i="4"/>
  <c r="I851" i="4"/>
  <c r="H851" i="4"/>
  <c r="F851" i="4"/>
  <c r="R850" i="4"/>
  <c r="Q850" i="4"/>
  <c r="O850" i="4"/>
  <c r="N850" i="4"/>
  <c r="L850" i="4"/>
  <c r="K850" i="4"/>
  <c r="I850" i="4"/>
  <c r="H850" i="4"/>
  <c r="F850" i="4"/>
  <c r="R849" i="4"/>
  <c r="Q849" i="4"/>
  <c r="O849" i="4"/>
  <c r="N849" i="4"/>
  <c r="L849" i="4"/>
  <c r="K849" i="4"/>
  <c r="I849" i="4"/>
  <c r="H849" i="4"/>
  <c r="F849" i="4"/>
  <c r="R848" i="4"/>
  <c r="Q848" i="4"/>
  <c r="O848" i="4"/>
  <c r="N848" i="4"/>
  <c r="L848" i="4"/>
  <c r="K848" i="4"/>
  <c r="I848" i="4"/>
  <c r="H848" i="4"/>
  <c r="F848" i="4"/>
  <c r="R847" i="4"/>
  <c r="Q847" i="4"/>
  <c r="O847" i="4"/>
  <c r="N847" i="4"/>
  <c r="L847" i="4"/>
  <c r="K847" i="4"/>
  <c r="I847" i="4"/>
  <c r="H847" i="4"/>
  <c r="F847" i="4"/>
  <c r="R846" i="4"/>
  <c r="Q846" i="4"/>
  <c r="O846" i="4"/>
  <c r="N846" i="4"/>
  <c r="L846" i="4"/>
  <c r="K846" i="4"/>
  <c r="I846" i="4"/>
  <c r="H846" i="4"/>
  <c r="F846" i="4"/>
  <c r="R845" i="4"/>
  <c r="Q845" i="4"/>
  <c r="O845" i="4"/>
  <c r="N845" i="4"/>
  <c r="L845" i="4"/>
  <c r="K845" i="4"/>
  <c r="I845" i="4"/>
  <c r="H845" i="4"/>
  <c r="F845" i="4"/>
  <c r="R844" i="4"/>
  <c r="Q844" i="4"/>
  <c r="O844" i="4"/>
  <c r="N844" i="4"/>
  <c r="L844" i="4"/>
  <c r="K844" i="4"/>
  <c r="I844" i="4"/>
  <c r="H844" i="4"/>
  <c r="F844" i="4"/>
  <c r="R843" i="4"/>
  <c r="Q843" i="4"/>
  <c r="O843" i="4"/>
  <c r="N843" i="4"/>
  <c r="L843" i="4"/>
  <c r="K843" i="4"/>
  <c r="I843" i="4"/>
  <c r="H843" i="4"/>
  <c r="F843" i="4"/>
  <c r="R842" i="4"/>
  <c r="Q842" i="4"/>
  <c r="O842" i="4"/>
  <c r="N842" i="4"/>
  <c r="L842" i="4"/>
  <c r="K842" i="4"/>
  <c r="I842" i="4"/>
  <c r="H842" i="4"/>
  <c r="F842" i="4"/>
  <c r="R841" i="4"/>
  <c r="Q841" i="4"/>
  <c r="O841" i="4"/>
  <c r="N841" i="4"/>
  <c r="L841" i="4"/>
  <c r="K841" i="4"/>
  <c r="I841" i="4"/>
  <c r="H841" i="4"/>
  <c r="F841" i="4"/>
  <c r="R840" i="4"/>
  <c r="Q840" i="4"/>
  <c r="O840" i="4"/>
  <c r="N840" i="4"/>
  <c r="L840" i="4"/>
  <c r="K840" i="4"/>
  <c r="I840" i="4"/>
  <c r="H840" i="4"/>
  <c r="F840" i="4"/>
  <c r="R839" i="4"/>
  <c r="Q839" i="4"/>
  <c r="O839" i="4"/>
  <c r="N839" i="4"/>
  <c r="L839" i="4"/>
  <c r="K839" i="4"/>
  <c r="I839" i="4"/>
  <c r="H839" i="4"/>
  <c r="F839" i="4"/>
  <c r="R838" i="4"/>
  <c r="Q838" i="4"/>
  <c r="O838" i="4"/>
  <c r="N838" i="4"/>
  <c r="L838" i="4"/>
  <c r="K838" i="4"/>
  <c r="I838" i="4"/>
  <c r="H838" i="4"/>
  <c r="F838" i="4"/>
  <c r="R837" i="4"/>
  <c r="Q837" i="4"/>
  <c r="O837" i="4"/>
  <c r="N837" i="4"/>
  <c r="L837" i="4"/>
  <c r="K837" i="4"/>
  <c r="I837" i="4"/>
  <c r="H837" i="4"/>
  <c r="F837" i="4"/>
  <c r="R836" i="4"/>
  <c r="Q836" i="4"/>
  <c r="O836" i="4"/>
  <c r="N836" i="4"/>
  <c r="L836" i="4"/>
  <c r="K836" i="4"/>
  <c r="I836" i="4"/>
  <c r="H836" i="4"/>
  <c r="F836" i="4"/>
  <c r="R835" i="4"/>
  <c r="Q835" i="4"/>
  <c r="O835" i="4"/>
  <c r="N835" i="4"/>
  <c r="L835" i="4"/>
  <c r="K835" i="4"/>
  <c r="I835" i="4"/>
  <c r="H835" i="4"/>
  <c r="F835" i="4"/>
  <c r="R834" i="4"/>
  <c r="Q834" i="4"/>
  <c r="O834" i="4"/>
  <c r="N834" i="4"/>
  <c r="L834" i="4"/>
  <c r="K834" i="4"/>
  <c r="I834" i="4"/>
  <c r="H834" i="4"/>
  <c r="F834" i="4"/>
  <c r="R833" i="4"/>
  <c r="Q833" i="4"/>
  <c r="O833" i="4"/>
  <c r="N833" i="4"/>
  <c r="L833" i="4"/>
  <c r="K833" i="4"/>
  <c r="I833" i="4"/>
  <c r="H833" i="4"/>
  <c r="F833" i="4"/>
  <c r="R832" i="4"/>
  <c r="Q832" i="4"/>
  <c r="O832" i="4"/>
  <c r="N832" i="4"/>
  <c r="L832" i="4"/>
  <c r="K832" i="4"/>
  <c r="I832" i="4"/>
  <c r="H832" i="4"/>
  <c r="F832" i="4"/>
  <c r="R831" i="4"/>
  <c r="Q831" i="4"/>
  <c r="O831" i="4"/>
  <c r="N831" i="4"/>
  <c r="L831" i="4"/>
  <c r="K831" i="4"/>
  <c r="I831" i="4"/>
  <c r="H831" i="4"/>
  <c r="F831" i="4"/>
  <c r="R830" i="4"/>
  <c r="Q830" i="4"/>
  <c r="O830" i="4"/>
  <c r="N830" i="4"/>
  <c r="L830" i="4"/>
  <c r="K830" i="4"/>
  <c r="I830" i="4"/>
  <c r="H830" i="4"/>
  <c r="F830" i="4"/>
  <c r="R829" i="4"/>
  <c r="Q829" i="4"/>
  <c r="O829" i="4"/>
  <c r="N829" i="4"/>
  <c r="L829" i="4"/>
  <c r="K829" i="4"/>
  <c r="I829" i="4"/>
  <c r="H829" i="4"/>
  <c r="F829" i="4"/>
  <c r="R828" i="4"/>
  <c r="Q828" i="4"/>
  <c r="O828" i="4"/>
  <c r="N828" i="4"/>
  <c r="L828" i="4"/>
  <c r="K828" i="4"/>
  <c r="I828" i="4"/>
  <c r="H828" i="4"/>
  <c r="F828" i="4"/>
  <c r="R827" i="4"/>
  <c r="Q827" i="4"/>
  <c r="O827" i="4"/>
  <c r="N827" i="4"/>
  <c r="L827" i="4"/>
  <c r="K827" i="4"/>
  <c r="I827" i="4"/>
  <c r="H827" i="4"/>
  <c r="F827" i="4"/>
  <c r="R826" i="4"/>
  <c r="Q826" i="4"/>
  <c r="O826" i="4"/>
  <c r="N826" i="4"/>
  <c r="L826" i="4"/>
  <c r="K826" i="4"/>
  <c r="I826" i="4"/>
  <c r="H826" i="4"/>
  <c r="F826" i="4"/>
  <c r="R825" i="4"/>
  <c r="Q825" i="4"/>
  <c r="O825" i="4"/>
  <c r="N825" i="4"/>
  <c r="L825" i="4"/>
  <c r="K825" i="4"/>
  <c r="I825" i="4"/>
  <c r="H825" i="4"/>
  <c r="F825" i="4"/>
  <c r="R824" i="4"/>
  <c r="Q824" i="4"/>
  <c r="O824" i="4"/>
  <c r="N824" i="4"/>
  <c r="L824" i="4"/>
  <c r="K824" i="4"/>
  <c r="I824" i="4"/>
  <c r="H824" i="4"/>
  <c r="F824" i="4"/>
  <c r="R823" i="4"/>
  <c r="Q823" i="4"/>
  <c r="O823" i="4"/>
  <c r="N823" i="4"/>
  <c r="L823" i="4"/>
  <c r="K823" i="4"/>
  <c r="I823" i="4"/>
  <c r="H823" i="4"/>
  <c r="F823" i="4"/>
  <c r="R822" i="4"/>
  <c r="Q822" i="4"/>
  <c r="O822" i="4"/>
  <c r="N822" i="4"/>
  <c r="L822" i="4"/>
  <c r="K822" i="4"/>
  <c r="I822" i="4"/>
  <c r="H822" i="4"/>
  <c r="F822" i="4"/>
  <c r="R821" i="4"/>
  <c r="Q821" i="4"/>
  <c r="O821" i="4"/>
  <c r="N821" i="4"/>
  <c r="L821" i="4"/>
  <c r="K821" i="4"/>
  <c r="I821" i="4"/>
  <c r="H821" i="4"/>
  <c r="F821" i="4"/>
  <c r="R820" i="4"/>
  <c r="Q820" i="4"/>
  <c r="O820" i="4"/>
  <c r="N820" i="4"/>
  <c r="L820" i="4"/>
  <c r="K820" i="4"/>
  <c r="I820" i="4"/>
  <c r="H820" i="4"/>
  <c r="F820" i="4"/>
  <c r="R819" i="4"/>
  <c r="Q819" i="4"/>
  <c r="O819" i="4"/>
  <c r="N819" i="4"/>
  <c r="L819" i="4"/>
  <c r="K819" i="4"/>
  <c r="I819" i="4"/>
  <c r="H819" i="4"/>
  <c r="F819" i="4"/>
  <c r="R818" i="4"/>
  <c r="Q818" i="4"/>
  <c r="O818" i="4"/>
  <c r="N818" i="4"/>
  <c r="L818" i="4"/>
  <c r="K818" i="4"/>
  <c r="I818" i="4"/>
  <c r="H818" i="4"/>
  <c r="F818" i="4"/>
  <c r="R817" i="4"/>
  <c r="Q817" i="4"/>
  <c r="O817" i="4"/>
  <c r="N817" i="4"/>
  <c r="L817" i="4"/>
  <c r="K817" i="4"/>
  <c r="I817" i="4"/>
  <c r="H817" i="4"/>
  <c r="F817" i="4"/>
  <c r="R816" i="4"/>
  <c r="Q816" i="4"/>
  <c r="O816" i="4"/>
  <c r="N816" i="4"/>
  <c r="L816" i="4"/>
  <c r="K816" i="4"/>
  <c r="I816" i="4"/>
  <c r="H816" i="4"/>
  <c r="F816" i="4"/>
  <c r="R815" i="4"/>
  <c r="Q815" i="4"/>
  <c r="O815" i="4"/>
  <c r="N815" i="4"/>
  <c r="L815" i="4"/>
  <c r="K815" i="4"/>
  <c r="I815" i="4"/>
  <c r="H815" i="4"/>
  <c r="F815" i="4"/>
  <c r="R814" i="4"/>
  <c r="Q814" i="4"/>
  <c r="O814" i="4"/>
  <c r="N814" i="4"/>
  <c r="L814" i="4"/>
  <c r="K814" i="4"/>
  <c r="I814" i="4"/>
  <c r="H814" i="4"/>
  <c r="F814" i="4"/>
  <c r="R813" i="4"/>
  <c r="Q813" i="4"/>
  <c r="O813" i="4"/>
  <c r="N813" i="4"/>
  <c r="L813" i="4"/>
  <c r="K813" i="4"/>
  <c r="I813" i="4"/>
  <c r="H813" i="4"/>
  <c r="F813" i="4"/>
  <c r="R812" i="4"/>
  <c r="Q812" i="4"/>
  <c r="O812" i="4"/>
  <c r="N812" i="4"/>
  <c r="L812" i="4"/>
  <c r="K812" i="4"/>
  <c r="I812" i="4"/>
  <c r="H812" i="4"/>
  <c r="F812" i="4"/>
  <c r="R811" i="4"/>
  <c r="Q811" i="4"/>
  <c r="O811" i="4"/>
  <c r="N811" i="4"/>
  <c r="L811" i="4"/>
  <c r="K811" i="4"/>
  <c r="I811" i="4"/>
  <c r="H811" i="4"/>
  <c r="F811" i="4"/>
  <c r="R810" i="4"/>
  <c r="Q810" i="4"/>
  <c r="O810" i="4"/>
  <c r="N810" i="4"/>
  <c r="L810" i="4"/>
  <c r="K810" i="4"/>
  <c r="I810" i="4"/>
  <c r="H810" i="4"/>
  <c r="F810" i="4"/>
  <c r="R809" i="4"/>
  <c r="Q809" i="4"/>
  <c r="O809" i="4"/>
  <c r="N809" i="4"/>
  <c r="L809" i="4"/>
  <c r="K809" i="4"/>
  <c r="I809" i="4"/>
  <c r="H809" i="4"/>
  <c r="F809" i="4"/>
  <c r="R808" i="4"/>
  <c r="Q808" i="4"/>
  <c r="O808" i="4"/>
  <c r="N808" i="4"/>
  <c r="L808" i="4"/>
  <c r="K808" i="4"/>
  <c r="I808" i="4"/>
  <c r="H808" i="4"/>
  <c r="F808" i="4"/>
  <c r="R807" i="4"/>
  <c r="Q807" i="4"/>
  <c r="O807" i="4"/>
  <c r="N807" i="4"/>
  <c r="L807" i="4"/>
  <c r="K807" i="4"/>
  <c r="I807" i="4"/>
  <c r="H807" i="4"/>
  <c r="F807" i="4"/>
  <c r="R806" i="4"/>
  <c r="Q806" i="4"/>
  <c r="O806" i="4"/>
  <c r="N806" i="4"/>
  <c r="L806" i="4"/>
  <c r="K806" i="4"/>
  <c r="I806" i="4"/>
  <c r="H806" i="4"/>
  <c r="F806" i="4"/>
  <c r="R805" i="4"/>
  <c r="Q805" i="4"/>
  <c r="O805" i="4"/>
  <c r="N805" i="4"/>
  <c r="L805" i="4"/>
  <c r="K805" i="4"/>
  <c r="I805" i="4"/>
  <c r="H805" i="4"/>
  <c r="F805" i="4"/>
  <c r="R804" i="4"/>
  <c r="Q804" i="4"/>
  <c r="O804" i="4"/>
  <c r="N804" i="4"/>
  <c r="L804" i="4"/>
  <c r="K804" i="4"/>
  <c r="I804" i="4"/>
  <c r="H804" i="4"/>
  <c r="F804" i="4"/>
  <c r="R803" i="4"/>
  <c r="Q803" i="4"/>
  <c r="O803" i="4"/>
  <c r="N803" i="4"/>
  <c r="L803" i="4"/>
  <c r="K803" i="4"/>
  <c r="I803" i="4"/>
  <c r="H803" i="4"/>
  <c r="F803" i="4"/>
  <c r="R802" i="4"/>
  <c r="Q802" i="4"/>
  <c r="O802" i="4"/>
  <c r="N802" i="4"/>
  <c r="L802" i="4"/>
  <c r="K802" i="4"/>
  <c r="I802" i="4"/>
  <c r="H802" i="4"/>
  <c r="F802" i="4"/>
  <c r="R801" i="4"/>
  <c r="Q801" i="4"/>
  <c r="O801" i="4"/>
  <c r="N801" i="4"/>
  <c r="L801" i="4"/>
  <c r="K801" i="4"/>
  <c r="I801" i="4"/>
  <c r="H801" i="4"/>
  <c r="F801" i="4"/>
  <c r="R800" i="4"/>
  <c r="Q800" i="4"/>
  <c r="O800" i="4"/>
  <c r="N800" i="4"/>
  <c r="L800" i="4"/>
  <c r="K800" i="4"/>
  <c r="I800" i="4"/>
  <c r="H800" i="4"/>
  <c r="F800" i="4"/>
  <c r="R799" i="4"/>
  <c r="Q799" i="4"/>
  <c r="O799" i="4"/>
  <c r="N799" i="4"/>
  <c r="L799" i="4"/>
  <c r="K799" i="4"/>
  <c r="I799" i="4"/>
  <c r="H799" i="4"/>
  <c r="F799" i="4"/>
  <c r="R798" i="4"/>
  <c r="Q798" i="4"/>
  <c r="O798" i="4"/>
  <c r="N798" i="4"/>
  <c r="L798" i="4"/>
  <c r="K798" i="4"/>
  <c r="I798" i="4"/>
  <c r="H798" i="4"/>
  <c r="F798" i="4"/>
  <c r="R797" i="4"/>
  <c r="Q797" i="4"/>
  <c r="O797" i="4"/>
  <c r="N797" i="4"/>
  <c r="L797" i="4"/>
  <c r="K797" i="4"/>
  <c r="I797" i="4"/>
  <c r="H797" i="4"/>
  <c r="F797" i="4"/>
  <c r="R796" i="4"/>
  <c r="Q796" i="4"/>
  <c r="O796" i="4"/>
  <c r="N796" i="4"/>
  <c r="L796" i="4"/>
  <c r="K796" i="4"/>
  <c r="I796" i="4"/>
  <c r="H796" i="4"/>
  <c r="F796" i="4"/>
  <c r="R795" i="4"/>
  <c r="Q795" i="4"/>
  <c r="O795" i="4"/>
  <c r="N795" i="4"/>
  <c r="L795" i="4"/>
  <c r="K795" i="4"/>
  <c r="I795" i="4"/>
  <c r="H795" i="4"/>
  <c r="F795" i="4"/>
  <c r="R794" i="4"/>
  <c r="Q794" i="4"/>
  <c r="O794" i="4"/>
  <c r="N794" i="4"/>
  <c r="L794" i="4"/>
  <c r="K794" i="4"/>
  <c r="I794" i="4"/>
  <c r="H794" i="4"/>
  <c r="F794" i="4"/>
  <c r="R793" i="4"/>
  <c r="Q793" i="4"/>
  <c r="O793" i="4"/>
  <c r="N793" i="4"/>
  <c r="L793" i="4"/>
  <c r="K793" i="4"/>
  <c r="I793" i="4"/>
  <c r="H793" i="4"/>
  <c r="F793" i="4"/>
  <c r="R792" i="4"/>
  <c r="Q792" i="4"/>
  <c r="O792" i="4"/>
  <c r="N792" i="4"/>
  <c r="L792" i="4"/>
  <c r="K792" i="4"/>
  <c r="I792" i="4"/>
  <c r="H792" i="4"/>
  <c r="F792" i="4"/>
  <c r="R791" i="4"/>
  <c r="Q791" i="4"/>
  <c r="O791" i="4"/>
  <c r="N791" i="4"/>
  <c r="L791" i="4"/>
  <c r="K791" i="4"/>
  <c r="I791" i="4"/>
  <c r="H791" i="4"/>
  <c r="F791" i="4"/>
  <c r="R790" i="4"/>
  <c r="Q790" i="4"/>
  <c r="O790" i="4"/>
  <c r="N790" i="4"/>
  <c r="L790" i="4"/>
  <c r="K790" i="4"/>
  <c r="I790" i="4"/>
  <c r="H790" i="4"/>
  <c r="F790" i="4"/>
  <c r="R789" i="4"/>
  <c r="Q789" i="4"/>
  <c r="O789" i="4"/>
  <c r="N789" i="4"/>
  <c r="L789" i="4"/>
  <c r="K789" i="4"/>
  <c r="I789" i="4"/>
  <c r="H789" i="4"/>
  <c r="F789" i="4"/>
  <c r="R788" i="4"/>
  <c r="Q788" i="4"/>
  <c r="O788" i="4"/>
  <c r="N788" i="4"/>
  <c r="L788" i="4"/>
  <c r="K788" i="4"/>
  <c r="I788" i="4"/>
  <c r="H788" i="4"/>
  <c r="F788" i="4"/>
  <c r="R787" i="4"/>
  <c r="Q787" i="4"/>
  <c r="O787" i="4"/>
  <c r="N787" i="4"/>
  <c r="L787" i="4"/>
  <c r="K787" i="4"/>
  <c r="I787" i="4"/>
  <c r="H787" i="4"/>
  <c r="F787" i="4"/>
  <c r="R786" i="4"/>
  <c r="Q786" i="4"/>
  <c r="O786" i="4"/>
  <c r="N786" i="4"/>
  <c r="L786" i="4"/>
  <c r="K786" i="4"/>
  <c r="I786" i="4"/>
  <c r="H786" i="4"/>
  <c r="F786" i="4"/>
  <c r="R785" i="4"/>
  <c r="Q785" i="4"/>
  <c r="O785" i="4"/>
  <c r="N785" i="4"/>
  <c r="L785" i="4"/>
  <c r="K785" i="4"/>
  <c r="I785" i="4"/>
  <c r="H785" i="4"/>
  <c r="F785" i="4"/>
  <c r="R784" i="4"/>
  <c r="Q784" i="4"/>
  <c r="O784" i="4"/>
  <c r="N784" i="4"/>
  <c r="L784" i="4"/>
  <c r="K784" i="4"/>
  <c r="I784" i="4"/>
  <c r="H784" i="4"/>
  <c r="F784" i="4"/>
  <c r="R783" i="4"/>
  <c r="Q783" i="4"/>
  <c r="O783" i="4"/>
  <c r="N783" i="4"/>
  <c r="L783" i="4"/>
  <c r="K783" i="4"/>
  <c r="I783" i="4"/>
  <c r="H783" i="4"/>
  <c r="F783" i="4"/>
  <c r="R782" i="4"/>
  <c r="Q782" i="4"/>
  <c r="O782" i="4"/>
  <c r="N782" i="4"/>
  <c r="L782" i="4"/>
  <c r="K782" i="4"/>
  <c r="I782" i="4"/>
  <c r="H782" i="4"/>
  <c r="F782" i="4"/>
  <c r="R781" i="4"/>
  <c r="Q781" i="4"/>
  <c r="O781" i="4"/>
  <c r="N781" i="4"/>
  <c r="L781" i="4"/>
  <c r="K781" i="4"/>
  <c r="I781" i="4"/>
  <c r="H781" i="4"/>
  <c r="F781" i="4"/>
  <c r="R780" i="4"/>
  <c r="Q780" i="4"/>
  <c r="O780" i="4"/>
  <c r="N780" i="4"/>
  <c r="L780" i="4"/>
  <c r="K780" i="4"/>
  <c r="I780" i="4"/>
  <c r="H780" i="4"/>
  <c r="F780" i="4"/>
  <c r="R779" i="4"/>
  <c r="Q779" i="4"/>
  <c r="O779" i="4"/>
  <c r="N779" i="4"/>
  <c r="L779" i="4"/>
  <c r="K779" i="4"/>
  <c r="I779" i="4"/>
  <c r="H779" i="4"/>
  <c r="F779" i="4"/>
  <c r="R778" i="4"/>
  <c r="Q778" i="4"/>
  <c r="O778" i="4"/>
  <c r="N778" i="4"/>
  <c r="L778" i="4"/>
  <c r="K778" i="4"/>
  <c r="I778" i="4"/>
  <c r="H778" i="4"/>
  <c r="F778" i="4"/>
  <c r="R777" i="4"/>
  <c r="Q777" i="4"/>
  <c r="O777" i="4"/>
  <c r="N777" i="4"/>
  <c r="L777" i="4"/>
  <c r="K777" i="4"/>
  <c r="I777" i="4"/>
  <c r="H777" i="4"/>
  <c r="F777" i="4"/>
  <c r="R776" i="4"/>
  <c r="Q776" i="4"/>
  <c r="O776" i="4"/>
  <c r="N776" i="4"/>
  <c r="L776" i="4"/>
  <c r="K776" i="4"/>
  <c r="I776" i="4"/>
  <c r="H776" i="4"/>
  <c r="F776" i="4"/>
  <c r="R775" i="4"/>
  <c r="Q775" i="4"/>
  <c r="O775" i="4"/>
  <c r="N775" i="4"/>
  <c r="L775" i="4"/>
  <c r="K775" i="4"/>
  <c r="I775" i="4"/>
  <c r="H775" i="4"/>
  <c r="F775" i="4"/>
  <c r="R774" i="4"/>
  <c r="Q774" i="4"/>
  <c r="O774" i="4"/>
  <c r="N774" i="4"/>
  <c r="L774" i="4"/>
  <c r="K774" i="4"/>
  <c r="I774" i="4"/>
  <c r="H774" i="4"/>
  <c r="F774" i="4"/>
  <c r="R773" i="4"/>
  <c r="Q773" i="4"/>
  <c r="O773" i="4"/>
  <c r="N773" i="4"/>
  <c r="L773" i="4"/>
  <c r="K773" i="4"/>
  <c r="I773" i="4"/>
  <c r="H773" i="4"/>
  <c r="F773" i="4"/>
  <c r="R772" i="4"/>
  <c r="Q772" i="4"/>
  <c r="O772" i="4"/>
  <c r="N772" i="4"/>
  <c r="L772" i="4"/>
  <c r="K772" i="4"/>
  <c r="I772" i="4"/>
  <c r="H772" i="4"/>
  <c r="F772" i="4"/>
  <c r="R771" i="4"/>
  <c r="Q771" i="4"/>
  <c r="O771" i="4"/>
  <c r="N771" i="4"/>
  <c r="L771" i="4"/>
  <c r="K771" i="4"/>
  <c r="I771" i="4"/>
  <c r="H771" i="4"/>
  <c r="F771" i="4"/>
  <c r="R770" i="4"/>
  <c r="Q770" i="4"/>
  <c r="O770" i="4"/>
  <c r="N770" i="4"/>
  <c r="L770" i="4"/>
  <c r="K770" i="4"/>
  <c r="I770" i="4"/>
  <c r="H770" i="4"/>
  <c r="F770" i="4"/>
  <c r="R769" i="4"/>
  <c r="Q769" i="4"/>
  <c r="O769" i="4"/>
  <c r="N769" i="4"/>
  <c r="L769" i="4"/>
  <c r="K769" i="4"/>
  <c r="I769" i="4"/>
  <c r="H769" i="4"/>
  <c r="F769" i="4"/>
  <c r="R768" i="4"/>
  <c r="Q768" i="4"/>
  <c r="O768" i="4"/>
  <c r="N768" i="4"/>
  <c r="L768" i="4"/>
  <c r="K768" i="4"/>
  <c r="I768" i="4"/>
  <c r="H768" i="4"/>
  <c r="F768" i="4"/>
  <c r="R767" i="4"/>
  <c r="Q767" i="4"/>
  <c r="O767" i="4"/>
  <c r="N767" i="4"/>
  <c r="L767" i="4"/>
  <c r="K767" i="4"/>
  <c r="I767" i="4"/>
  <c r="H767" i="4"/>
  <c r="F767" i="4"/>
  <c r="R766" i="4"/>
  <c r="Q766" i="4"/>
  <c r="O766" i="4"/>
  <c r="N766" i="4"/>
  <c r="L766" i="4"/>
  <c r="K766" i="4"/>
  <c r="I766" i="4"/>
  <c r="H766" i="4"/>
  <c r="F766" i="4"/>
  <c r="R765" i="4"/>
  <c r="Q765" i="4"/>
  <c r="O765" i="4"/>
  <c r="N765" i="4"/>
  <c r="L765" i="4"/>
  <c r="K765" i="4"/>
  <c r="I765" i="4"/>
  <c r="H765" i="4"/>
  <c r="F765" i="4"/>
  <c r="R764" i="4"/>
  <c r="Q764" i="4"/>
  <c r="O764" i="4"/>
  <c r="N764" i="4"/>
  <c r="L764" i="4"/>
  <c r="K764" i="4"/>
  <c r="I764" i="4"/>
  <c r="H764" i="4"/>
  <c r="F764" i="4"/>
  <c r="R763" i="4"/>
  <c r="Q763" i="4"/>
  <c r="O763" i="4"/>
  <c r="N763" i="4"/>
  <c r="L763" i="4"/>
  <c r="K763" i="4"/>
  <c r="I763" i="4"/>
  <c r="H763" i="4"/>
  <c r="F763" i="4"/>
  <c r="R762" i="4"/>
  <c r="Q762" i="4"/>
  <c r="O762" i="4"/>
  <c r="N762" i="4"/>
  <c r="L762" i="4"/>
  <c r="K762" i="4"/>
  <c r="I762" i="4"/>
  <c r="H762" i="4"/>
  <c r="F762" i="4"/>
  <c r="R761" i="4"/>
  <c r="Q761" i="4"/>
  <c r="O761" i="4"/>
  <c r="N761" i="4"/>
  <c r="L761" i="4"/>
  <c r="K761" i="4"/>
  <c r="I761" i="4"/>
  <c r="H761" i="4"/>
  <c r="F761" i="4"/>
  <c r="R760" i="4"/>
  <c r="Q760" i="4"/>
  <c r="O760" i="4"/>
  <c r="N760" i="4"/>
  <c r="L760" i="4"/>
  <c r="K760" i="4"/>
  <c r="I760" i="4"/>
  <c r="H760" i="4"/>
  <c r="F760" i="4"/>
  <c r="R759" i="4"/>
  <c r="Q759" i="4"/>
  <c r="O759" i="4"/>
  <c r="N759" i="4"/>
  <c r="L759" i="4"/>
  <c r="K759" i="4"/>
  <c r="I759" i="4"/>
  <c r="H759" i="4"/>
  <c r="F759" i="4"/>
  <c r="R758" i="4"/>
  <c r="Q758" i="4"/>
  <c r="O758" i="4"/>
  <c r="N758" i="4"/>
  <c r="L758" i="4"/>
  <c r="K758" i="4"/>
  <c r="I758" i="4"/>
  <c r="H758" i="4"/>
  <c r="F758" i="4"/>
  <c r="R757" i="4"/>
  <c r="Q757" i="4"/>
  <c r="O757" i="4"/>
  <c r="N757" i="4"/>
  <c r="L757" i="4"/>
  <c r="K757" i="4"/>
  <c r="I757" i="4"/>
  <c r="H757" i="4"/>
  <c r="F757" i="4"/>
  <c r="R756" i="4"/>
  <c r="Q756" i="4"/>
  <c r="O756" i="4"/>
  <c r="N756" i="4"/>
  <c r="L756" i="4"/>
  <c r="K756" i="4"/>
  <c r="I756" i="4"/>
  <c r="H756" i="4"/>
  <c r="F756" i="4"/>
  <c r="R755" i="4"/>
  <c r="Q755" i="4"/>
  <c r="O755" i="4"/>
  <c r="N755" i="4"/>
  <c r="L755" i="4"/>
  <c r="K755" i="4"/>
  <c r="I755" i="4"/>
  <c r="H755" i="4"/>
  <c r="F755" i="4"/>
  <c r="R754" i="4"/>
  <c r="Q754" i="4"/>
  <c r="O754" i="4"/>
  <c r="N754" i="4"/>
  <c r="L754" i="4"/>
  <c r="K754" i="4"/>
  <c r="I754" i="4"/>
  <c r="H754" i="4"/>
  <c r="F754" i="4"/>
  <c r="R753" i="4"/>
  <c r="Q753" i="4"/>
  <c r="O753" i="4"/>
  <c r="N753" i="4"/>
  <c r="L753" i="4"/>
  <c r="K753" i="4"/>
  <c r="I753" i="4"/>
  <c r="H753" i="4"/>
  <c r="F753" i="4"/>
  <c r="R752" i="4"/>
  <c r="Q752" i="4"/>
  <c r="O752" i="4"/>
  <c r="N752" i="4"/>
  <c r="L752" i="4"/>
  <c r="K752" i="4"/>
  <c r="I752" i="4"/>
  <c r="H752" i="4"/>
  <c r="F752" i="4"/>
  <c r="R751" i="4"/>
  <c r="Q751" i="4"/>
  <c r="O751" i="4"/>
  <c r="N751" i="4"/>
  <c r="L751" i="4"/>
  <c r="K751" i="4"/>
  <c r="I751" i="4"/>
  <c r="H751" i="4"/>
  <c r="F751" i="4"/>
  <c r="R750" i="4"/>
  <c r="Q750" i="4"/>
  <c r="O750" i="4"/>
  <c r="N750" i="4"/>
  <c r="L750" i="4"/>
  <c r="K750" i="4"/>
  <c r="I750" i="4"/>
  <c r="H750" i="4"/>
  <c r="F750" i="4"/>
  <c r="R749" i="4"/>
  <c r="Q749" i="4"/>
  <c r="O749" i="4"/>
  <c r="N749" i="4"/>
  <c r="L749" i="4"/>
  <c r="K749" i="4"/>
  <c r="I749" i="4"/>
  <c r="H749" i="4"/>
  <c r="F749" i="4"/>
  <c r="R748" i="4"/>
  <c r="Q748" i="4"/>
  <c r="O748" i="4"/>
  <c r="N748" i="4"/>
  <c r="L748" i="4"/>
  <c r="K748" i="4"/>
  <c r="I748" i="4"/>
  <c r="H748" i="4"/>
  <c r="F748" i="4"/>
  <c r="R747" i="4"/>
  <c r="Q747" i="4"/>
  <c r="O747" i="4"/>
  <c r="N747" i="4"/>
  <c r="L747" i="4"/>
  <c r="K747" i="4"/>
  <c r="I747" i="4"/>
  <c r="H747" i="4"/>
  <c r="F747" i="4"/>
  <c r="R746" i="4"/>
  <c r="Q746" i="4"/>
  <c r="O746" i="4"/>
  <c r="N746" i="4"/>
  <c r="L746" i="4"/>
  <c r="K746" i="4"/>
  <c r="I746" i="4"/>
  <c r="H746" i="4"/>
  <c r="F746" i="4"/>
  <c r="R745" i="4"/>
  <c r="Q745" i="4"/>
  <c r="O745" i="4"/>
  <c r="N745" i="4"/>
  <c r="L745" i="4"/>
  <c r="K745" i="4"/>
  <c r="I745" i="4"/>
  <c r="H745" i="4"/>
  <c r="F745" i="4"/>
  <c r="R744" i="4"/>
  <c r="Q744" i="4"/>
  <c r="O744" i="4"/>
  <c r="N744" i="4"/>
  <c r="L744" i="4"/>
  <c r="K744" i="4"/>
  <c r="I744" i="4"/>
  <c r="H744" i="4"/>
  <c r="F744" i="4"/>
  <c r="R743" i="4"/>
  <c r="Q743" i="4"/>
  <c r="O743" i="4"/>
  <c r="N743" i="4"/>
  <c r="L743" i="4"/>
  <c r="K743" i="4"/>
  <c r="I743" i="4"/>
  <c r="H743" i="4"/>
  <c r="F743" i="4"/>
  <c r="R742" i="4"/>
  <c r="Q742" i="4"/>
  <c r="O742" i="4"/>
  <c r="N742" i="4"/>
  <c r="L742" i="4"/>
  <c r="K742" i="4"/>
  <c r="I742" i="4"/>
  <c r="H742" i="4"/>
  <c r="F742" i="4"/>
  <c r="R741" i="4"/>
  <c r="Q741" i="4"/>
  <c r="O741" i="4"/>
  <c r="N741" i="4"/>
  <c r="L741" i="4"/>
  <c r="K741" i="4"/>
  <c r="I741" i="4"/>
  <c r="H741" i="4"/>
  <c r="F741" i="4"/>
  <c r="R740" i="4"/>
  <c r="Q740" i="4"/>
  <c r="O740" i="4"/>
  <c r="N740" i="4"/>
  <c r="L740" i="4"/>
  <c r="K740" i="4"/>
  <c r="I740" i="4"/>
  <c r="H740" i="4"/>
  <c r="F740" i="4"/>
  <c r="R739" i="4"/>
  <c r="Q739" i="4"/>
  <c r="O739" i="4"/>
  <c r="N739" i="4"/>
  <c r="L739" i="4"/>
  <c r="K739" i="4"/>
  <c r="I739" i="4"/>
  <c r="H739" i="4"/>
  <c r="F739" i="4"/>
  <c r="R738" i="4"/>
  <c r="Q738" i="4"/>
  <c r="O738" i="4"/>
  <c r="N738" i="4"/>
  <c r="L738" i="4"/>
  <c r="K738" i="4"/>
  <c r="I738" i="4"/>
  <c r="H738" i="4"/>
  <c r="F738" i="4"/>
  <c r="R737" i="4"/>
  <c r="Q737" i="4"/>
  <c r="O737" i="4"/>
  <c r="N737" i="4"/>
  <c r="L737" i="4"/>
  <c r="K737" i="4"/>
  <c r="I737" i="4"/>
  <c r="H737" i="4"/>
  <c r="F737" i="4"/>
  <c r="R736" i="4"/>
  <c r="Q736" i="4"/>
  <c r="O736" i="4"/>
  <c r="N736" i="4"/>
  <c r="L736" i="4"/>
  <c r="K736" i="4"/>
  <c r="I736" i="4"/>
  <c r="H736" i="4"/>
  <c r="F736" i="4"/>
  <c r="R735" i="4"/>
  <c r="Q735" i="4"/>
  <c r="O735" i="4"/>
  <c r="N735" i="4"/>
  <c r="L735" i="4"/>
  <c r="K735" i="4"/>
  <c r="I735" i="4"/>
  <c r="H735" i="4"/>
  <c r="F735" i="4"/>
  <c r="R734" i="4"/>
  <c r="Q734" i="4"/>
  <c r="O734" i="4"/>
  <c r="N734" i="4"/>
  <c r="L734" i="4"/>
  <c r="K734" i="4"/>
  <c r="I734" i="4"/>
  <c r="H734" i="4"/>
  <c r="F734" i="4"/>
  <c r="R733" i="4"/>
  <c r="Q733" i="4"/>
  <c r="O733" i="4"/>
  <c r="N733" i="4"/>
  <c r="L733" i="4"/>
  <c r="K733" i="4"/>
  <c r="I733" i="4"/>
  <c r="H733" i="4"/>
  <c r="F733" i="4"/>
  <c r="R732" i="4"/>
  <c r="Q732" i="4"/>
  <c r="O732" i="4"/>
  <c r="N732" i="4"/>
  <c r="L732" i="4"/>
  <c r="K732" i="4"/>
  <c r="I732" i="4"/>
  <c r="H732" i="4"/>
  <c r="F732" i="4"/>
  <c r="R731" i="4"/>
  <c r="Q731" i="4"/>
  <c r="O731" i="4"/>
  <c r="N731" i="4"/>
  <c r="L731" i="4"/>
  <c r="K731" i="4"/>
  <c r="I731" i="4"/>
  <c r="H731" i="4"/>
  <c r="F731" i="4"/>
  <c r="R730" i="4"/>
  <c r="Q730" i="4"/>
  <c r="O730" i="4"/>
  <c r="N730" i="4"/>
  <c r="L730" i="4"/>
  <c r="K730" i="4"/>
  <c r="I730" i="4"/>
  <c r="H730" i="4"/>
  <c r="F730" i="4"/>
  <c r="R729" i="4"/>
  <c r="Q729" i="4"/>
  <c r="O729" i="4"/>
  <c r="N729" i="4"/>
  <c r="L729" i="4"/>
  <c r="K729" i="4"/>
  <c r="I729" i="4"/>
  <c r="H729" i="4"/>
  <c r="F729" i="4"/>
  <c r="R728" i="4"/>
  <c r="Q728" i="4"/>
  <c r="O728" i="4"/>
  <c r="N728" i="4"/>
  <c r="L728" i="4"/>
  <c r="K728" i="4"/>
  <c r="I728" i="4"/>
  <c r="H728" i="4"/>
  <c r="F728" i="4"/>
  <c r="R727" i="4"/>
  <c r="Q727" i="4"/>
  <c r="O727" i="4"/>
  <c r="N727" i="4"/>
  <c r="L727" i="4"/>
  <c r="K727" i="4"/>
  <c r="I727" i="4"/>
  <c r="H727" i="4"/>
  <c r="F727" i="4"/>
  <c r="R726" i="4"/>
  <c r="Q726" i="4"/>
  <c r="O726" i="4"/>
  <c r="N726" i="4"/>
  <c r="L726" i="4"/>
  <c r="K726" i="4"/>
  <c r="I726" i="4"/>
  <c r="H726" i="4"/>
  <c r="F726" i="4"/>
  <c r="R725" i="4"/>
  <c r="Q725" i="4"/>
  <c r="O725" i="4"/>
  <c r="N725" i="4"/>
  <c r="L725" i="4"/>
  <c r="K725" i="4"/>
  <c r="I725" i="4"/>
  <c r="H725" i="4"/>
  <c r="F725" i="4"/>
  <c r="R724" i="4"/>
  <c r="Q724" i="4"/>
  <c r="O724" i="4"/>
  <c r="N724" i="4"/>
  <c r="L724" i="4"/>
  <c r="K724" i="4"/>
  <c r="I724" i="4"/>
  <c r="H724" i="4"/>
  <c r="F724" i="4"/>
  <c r="R723" i="4"/>
  <c r="Q723" i="4"/>
  <c r="O723" i="4"/>
  <c r="N723" i="4"/>
  <c r="L723" i="4"/>
  <c r="K723" i="4"/>
  <c r="I723" i="4"/>
  <c r="H723" i="4"/>
  <c r="F723" i="4"/>
  <c r="R722" i="4"/>
  <c r="Q722" i="4"/>
  <c r="O722" i="4"/>
  <c r="N722" i="4"/>
  <c r="L722" i="4"/>
  <c r="K722" i="4"/>
  <c r="I722" i="4"/>
  <c r="H722" i="4"/>
  <c r="F722" i="4"/>
  <c r="R721" i="4"/>
  <c r="Q721" i="4"/>
  <c r="O721" i="4"/>
  <c r="N721" i="4"/>
  <c r="L721" i="4"/>
  <c r="K721" i="4"/>
  <c r="I721" i="4"/>
  <c r="H721" i="4"/>
  <c r="F721" i="4"/>
  <c r="R720" i="4"/>
  <c r="Q720" i="4"/>
  <c r="O720" i="4"/>
  <c r="N720" i="4"/>
  <c r="L720" i="4"/>
  <c r="K720" i="4"/>
  <c r="I720" i="4"/>
  <c r="H720" i="4"/>
  <c r="F720" i="4"/>
  <c r="R719" i="4"/>
  <c r="Q719" i="4"/>
  <c r="O719" i="4"/>
  <c r="N719" i="4"/>
  <c r="L719" i="4"/>
  <c r="K719" i="4"/>
  <c r="I719" i="4"/>
  <c r="H719" i="4"/>
  <c r="F719" i="4"/>
  <c r="R718" i="4"/>
  <c r="Q718" i="4"/>
  <c r="O718" i="4"/>
  <c r="N718" i="4"/>
  <c r="L718" i="4"/>
  <c r="K718" i="4"/>
  <c r="I718" i="4"/>
  <c r="H718" i="4"/>
  <c r="F718" i="4"/>
  <c r="R717" i="4"/>
  <c r="Q717" i="4"/>
  <c r="O717" i="4"/>
  <c r="N717" i="4"/>
  <c r="L717" i="4"/>
  <c r="K717" i="4"/>
  <c r="I717" i="4"/>
  <c r="H717" i="4"/>
  <c r="F717" i="4"/>
  <c r="R716" i="4"/>
  <c r="Q716" i="4"/>
  <c r="O716" i="4"/>
  <c r="N716" i="4"/>
  <c r="L716" i="4"/>
  <c r="K716" i="4"/>
  <c r="I716" i="4"/>
  <c r="H716" i="4"/>
  <c r="F716" i="4"/>
  <c r="R715" i="4"/>
  <c r="Q715" i="4"/>
  <c r="O715" i="4"/>
  <c r="N715" i="4"/>
  <c r="L715" i="4"/>
  <c r="K715" i="4"/>
  <c r="I715" i="4"/>
  <c r="H715" i="4"/>
  <c r="F715" i="4"/>
  <c r="R714" i="4"/>
  <c r="Q714" i="4"/>
  <c r="O714" i="4"/>
  <c r="N714" i="4"/>
  <c r="L714" i="4"/>
  <c r="K714" i="4"/>
  <c r="I714" i="4"/>
  <c r="H714" i="4"/>
  <c r="F714" i="4"/>
  <c r="R713" i="4"/>
  <c r="Q713" i="4"/>
  <c r="O713" i="4"/>
  <c r="N713" i="4"/>
  <c r="L713" i="4"/>
  <c r="K713" i="4"/>
  <c r="I713" i="4"/>
  <c r="H713" i="4"/>
  <c r="F713" i="4"/>
  <c r="R712" i="4"/>
  <c r="Q712" i="4"/>
  <c r="O712" i="4"/>
  <c r="N712" i="4"/>
  <c r="L712" i="4"/>
  <c r="K712" i="4"/>
  <c r="I712" i="4"/>
  <c r="H712" i="4"/>
  <c r="F712" i="4"/>
  <c r="R711" i="4"/>
  <c r="Q711" i="4"/>
  <c r="O711" i="4"/>
  <c r="N711" i="4"/>
  <c r="L711" i="4"/>
  <c r="K711" i="4"/>
  <c r="I711" i="4"/>
  <c r="H711" i="4"/>
  <c r="F711" i="4"/>
  <c r="R710" i="4"/>
  <c r="Q710" i="4"/>
  <c r="O710" i="4"/>
  <c r="N710" i="4"/>
  <c r="L710" i="4"/>
  <c r="K710" i="4"/>
  <c r="I710" i="4"/>
  <c r="H710" i="4"/>
  <c r="F710" i="4"/>
  <c r="R709" i="4"/>
  <c r="Q709" i="4"/>
  <c r="O709" i="4"/>
  <c r="N709" i="4"/>
  <c r="L709" i="4"/>
  <c r="K709" i="4"/>
  <c r="I709" i="4"/>
  <c r="H709" i="4"/>
  <c r="F709" i="4"/>
  <c r="R708" i="4"/>
  <c r="Q708" i="4"/>
  <c r="O708" i="4"/>
  <c r="N708" i="4"/>
  <c r="L708" i="4"/>
  <c r="K708" i="4"/>
  <c r="I708" i="4"/>
  <c r="H708" i="4"/>
  <c r="F708" i="4"/>
  <c r="R707" i="4"/>
  <c r="Q707" i="4"/>
  <c r="O707" i="4"/>
  <c r="N707" i="4"/>
  <c r="L707" i="4"/>
  <c r="K707" i="4"/>
  <c r="I707" i="4"/>
  <c r="H707" i="4"/>
  <c r="F707" i="4"/>
  <c r="R706" i="4"/>
  <c r="Q706" i="4"/>
  <c r="O706" i="4"/>
  <c r="N706" i="4"/>
  <c r="L706" i="4"/>
  <c r="K706" i="4"/>
  <c r="I706" i="4"/>
  <c r="H706" i="4"/>
  <c r="F706" i="4"/>
  <c r="R705" i="4"/>
  <c r="Q705" i="4"/>
  <c r="O705" i="4"/>
  <c r="N705" i="4"/>
  <c r="L705" i="4"/>
  <c r="K705" i="4"/>
  <c r="I705" i="4"/>
  <c r="H705" i="4"/>
  <c r="F705" i="4"/>
  <c r="R704" i="4"/>
  <c r="Q704" i="4"/>
  <c r="O704" i="4"/>
  <c r="N704" i="4"/>
  <c r="L704" i="4"/>
  <c r="K704" i="4"/>
  <c r="I704" i="4"/>
  <c r="H704" i="4"/>
  <c r="F704" i="4"/>
  <c r="R703" i="4"/>
  <c r="Q703" i="4"/>
  <c r="O703" i="4"/>
  <c r="N703" i="4"/>
  <c r="L703" i="4"/>
  <c r="K703" i="4"/>
  <c r="I703" i="4"/>
  <c r="H703" i="4"/>
  <c r="F703" i="4"/>
  <c r="R702" i="4"/>
  <c r="Q702" i="4"/>
  <c r="O702" i="4"/>
  <c r="N702" i="4"/>
  <c r="L702" i="4"/>
  <c r="K702" i="4"/>
  <c r="I702" i="4"/>
  <c r="H702" i="4"/>
  <c r="F702" i="4"/>
  <c r="R701" i="4"/>
  <c r="Q701" i="4"/>
  <c r="O701" i="4"/>
  <c r="N701" i="4"/>
  <c r="L701" i="4"/>
  <c r="K701" i="4"/>
  <c r="I701" i="4"/>
  <c r="H701" i="4"/>
  <c r="F701" i="4"/>
  <c r="R700" i="4"/>
  <c r="Q700" i="4"/>
  <c r="O700" i="4"/>
  <c r="N700" i="4"/>
  <c r="L700" i="4"/>
  <c r="K700" i="4"/>
  <c r="I700" i="4"/>
  <c r="H700" i="4"/>
  <c r="F700" i="4"/>
  <c r="R699" i="4"/>
  <c r="Q699" i="4"/>
  <c r="O699" i="4"/>
  <c r="N699" i="4"/>
  <c r="L699" i="4"/>
  <c r="K699" i="4"/>
  <c r="I699" i="4"/>
  <c r="H699" i="4"/>
  <c r="F699" i="4"/>
  <c r="R698" i="4"/>
  <c r="Q698" i="4"/>
  <c r="O698" i="4"/>
  <c r="N698" i="4"/>
  <c r="L698" i="4"/>
  <c r="K698" i="4"/>
  <c r="I698" i="4"/>
  <c r="H698" i="4"/>
  <c r="F698" i="4"/>
  <c r="R697" i="4"/>
  <c r="Q697" i="4"/>
  <c r="O697" i="4"/>
  <c r="N697" i="4"/>
  <c r="L697" i="4"/>
  <c r="K697" i="4"/>
  <c r="I697" i="4"/>
  <c r="H697" i="4"/>
  <c r="F697" i="4"/>
  <c r="R696" i="4"/>
  <c r="Q696" i="4"/>
  <c r="O696" i="4"/>
  <c r="N696" i="4"/>
  <c r="L696" i="4"/>
  <c r="K696" i="4"/>
  <c r="I696" i="4"/>
  <c r="H696" i="4"/>
  <c r="F696" i="4"/>
  <c r="R695" i="4"/>
  <c r="Q695" i="4"/>
  <c r="O695" i="4"/>
  <c r="N695" i="4"/>
  <c r="L695" i="4"/>
  <c r="K695" i="4"/>
  <c r="I695" i="4"/>
  <c r="H695" i="4"/>
  <c r="F695" i="4"/>
  <c r="R694" i="4"/>
  <c r="Q694" i="4"/>
  <c r="O694" i="4"/>
  <c r="N694" i="4"/>
  <c r="L694" i="4"/>
  <c r="K694" i="4"/>
  <c r="I694" i="4"/>
  <c r="H694" i="4"/>
  <c r="F694" i="4"/>
  <c r="R693" i="4"/>
  <c r="Q693" i="4"/>
  <c r="O693" i="4"/>
  <c r="N693" i="4"/>
  <c r="L693" i="4"/>
  <c r="K693" i="4"/>
  <c r="I693" i="4"/>
  <c r="H693" i="4"/>
  <c r="F693" i="4"/>
  <c r="R692" i="4"/>
  <c r="Q692" i="4"/>
  <c r="O692" i="4"/>
  <c r="N692" i="4"/>
  <c r="L692" i="4"/>
  <c r="K692" i="4"/>
  <c r="I692" i="4"/>
  <c r="H692" i="4"/>
  <c r="F692" i="4"/>
  <c r="R691" i="4"/>
  <c r="Q691" i="4"/>
  <c r="O691" i="4"/>
  <c r="N691" i="4"/>
  <c r="L691" i="4"/>
  <c r="K691" i="4"/>
  <c r="I691" i="4"/>
  <c r="H691" i="4"/>
  <c r="F691" i="4"/>
  <c r="R690" i="4"/>
  <c r="Q690" i="4"/>
  <c r="O690" i="4"/>
  <c r="N690" i="4"/>
  <c r="L690" i="4"/>
  <c r="K690" i="4"/>
  <c r="I690" i="4"/>
  <c r="H690" i="4"/>
  <c r="F690" i="4"/>
  <c r="R689" i="4"/>
  <c r="Q689" i="4"/>
  <c r="O689" i="4"/>
  <c r="N689" i="4"/>
  <c r="L689" i="4"/>
  <c r="K689" i="4"/>
  <c r="I689" i="4"/>
  <c r="H689" i="4"/>
  <c r="F689" i="4"/>
  <c r="R688" i="4"/>
  <c r="Q688" i="4"/>
  <c r="O688" i="4"/>
  <c r="N688" i="4"/>
  <c r="L688" i="4"/>
  <c r="K688" i="4"/>
  <c r="I688" i="4"/>
  <c r="H688" i="4"/>
  <c r="F688" i="4"/>
  <c r="R687" i="4"/>
  <c r="Q687" i="4"/>
  <c r="O687" i="4"/>
  <c r="N687" i="4"/>
  <c r="L687" i="4"/>
  <c r="K687" i="4"/>
  <c r="I687" i="4"/>
  <c r="H687" i="4"/>
  <c r="F687" i="4"/>
  <c r="R686" i="4"/>
  <c r="Q686" i="4"/>
  <c r="O686" i="4"/>
  <c r="N686" i="4"/>
  <c r="L686" i="4"/>
  <c r="K686" i="4"/>
  <c r="I686" i="4"/>
  <c r="H686" i="4"/>
  <c r="F686" i="4"/>
  <c r="R685" i="4"/>
  <c r="Q685" i="4"/>
  <c r="O685" i="4"/>
  <c r="N685" i="4"/>
  <c r="L685" i="4"/>
  <c r="K685" i="4"/>
  <c r="I685" i="4"/>
  <c r="H685" i="4"/>
  <c r="F685" i="4"/>
  <c r="R684" i="4"/>
  <c r="Q684" i="4"/>
  <c r="O684" i="4"/>
  <c r="N684" i="4"/>
  <c r="L684" i="4"/>
  <c r="K684" i="4"/>
  <c r="I684" i="4"/>
  <c r="H684" i="4"/>
  <c r="F684" i="4"/>
  <c r="R683" i="4"/>
  <c r="Q683" i="4"/>
  <c r="O683" i="4"/>
  <c r="N683" i="4"/>
  <c r="L683" i="4"/>
  <c r="K683" i="4"/>
  <c r="I683" i="4"/>
  <c r="H683" i="4"/>
  <c r="F683" i="4"/>
  <c r="R682" i="4"/>
  <c r="Q682" i="4"/>
  <c r="O682" i="4"/>
  <c r="N682" i="4"/>
  <c r="L682" i="4"/>
  <c r="K682" i="4"/>
  <c r="I682" i="4"/>
  <c r="H682" i="4"/>
  <c r="F682" i="4"/>
  <c r="R681" i="4"/>
  <c r="Q681" i="4"/>
  <c r="O681" i="4"/>
  <c r="N681" i="4"/>
  <c r="L681" i="4"/>
  <c r="K681" i="4"/>
  <c r="I681" i="4"/>
  <c r="H681" i="4"/>
  <c r="F681" i="4"/>
  <c r="R680" i="4"/>
  <c r="Q680" i="4"/>
  <c r="O680" i="4"/>
  <c r="N680" i="4"/>
  <c r="L680" i="4"/>
  <c r="K680" i="4"/>
  <c r="I680" i="4"/>
  <c r="H680" i="4"/>
  <c r="F680" i="4"/>
  <c r="R679" i="4"/>
  <c r="Q679" i="4"/>
  <c r="O679" i="4"/>
  <c r="N679" i="4"/>
  <c r="L679" i="4"/>
  <c r="K679" i="4"/>
  <c r="I679" i="4"/>
  <c r="H679" i="4"/>
  <c r="F679" i="4"/>
  <c r="R678" i="4"/>
  <c r="Q678" i="4"/>
  <c r="O678" i="4"/>
  <c r="N678" i="4"/>
  <c r="L678" i="4"/>
  <c r="K678" i="4"/>
  <c r="I678" i="4"/>
  <c r="H678" i="4"/>
  <c r="F678" i="4"/>
  <c r="R677" i="4"/>
  <c r="Q677" i="4"/>
  <c r="O677" i="4"/>
  <c r="N677" i="4"/>
  <c r="L677" i="4"/>
  <c r="K677" i="4"/>
  <c r="I677" i="4"/>
  <c r="H677" i="4"/>
  <c r="F677" i="4"/>
  <c r="R676" i="4"/>
  <c r="Q676" i="4"/>
  <c r="O676" i="4"/>
  <c r="N676" i="4"/>
  <c r="L676" i="4"/>
  <c r="K676" i="4"/>
  <c r="I676" i="4"/>
  <c r="H676" i="4"/>
  <c r="F676" i="4"/>
  <c r="R675" i="4"/>
  <c r="Q675" i="4"/>
  <c r="O675" i="4"/>
  <c r="N675" i="4"/>
  <c r="L675" i="4"/>
  <c r="K675" i="4"/>
  <c r="I675" i="4"/>
  <c r="H675" i="4"/>
  <c r="F675" i="4"/>
  <c r="R674" i="4"/>
  <c r="Q674" i="4"/>
  <c r="O674" i="4"/>
  <c r="N674" i="4"/>
  <c r="L674" i="4"/>
  <c r="K674" i="4"/>
  <c r="I674" i="4"/>
  <c r="H674" i="4"/>
  <c r="F674" i="4"/>
  <c r="R673" i="4"/>
  <c r="Q673" i="4"/>
  <c r="O673" i="4"/>
  <c r="N673" i="4"/>
  <c r="L673" i="4"/>
  <c r="K673" i="4"/>
  <c r="I673" i="4"/>
  <c r="H673" i="4"/>
  <c r="F673" i="4"/>
  <c r="R672" i="4"/>
  <c r="Q672" i="4"/>
  <c r="O672" i="4"/>
  <c r="N672" i="4"/>
  <c r="L672" i="4"/>
  <c r="K672" i="4"/>
  <c r="I672" i="4"/>
  <c r="H672" i="4"/>
  <c r="F672" i="4"/>
  <c r="R671" i="4"/>
  <c r="Q671" i="4"/>
  <c r="O671" i="4"/>
  <c r="N671" i="4"/>
  <c r="L671" i="4"/>
  <c r="K671" i="4"/>
  <c r="I671" i="4"/>
  <c r="H671" i="4"/>
  <c r="F671" i="4"/>
  <c r="R670" i="4"/>
  <c r="Q670" i="4"/>
  <c r="O670" i="4"/>
  <c r="N670" i="4"/>
  <c r="L670" i="4"/>
  <c r="K670" i="4"/>
  <c r="I670" i="4"/>
  <c r="H670" i="4"/>
  <c r="F670" i="4"/>
  <c r="R669" i="4"/>
  <c r="Q669" i="4"/>
  <c r="O669" i="4"/>
  <c r="N669" i="4"/>
  <c r="L669" i="4"/>
  <c r="K669" i="4"/>
  <c r="I669" i="4"/>
  <c r="H669" i="4"/>
  <c r="F669" i="4"/>
  <c r="R668" i="4"/>
  <c r="Q668" i="4"/>
  <c r="O668" i="4"/>
  <c r="N668" i="4"/>
  <c r="L668" i="4"/>
  <c r="K668" i="4"/>
  <c r="I668" i="4"/>
  <c r="H668" i="4"/>
  <c r="F668" i="4"/>
  <c r="R667" i="4"/>
  <c r="Q667" i="4"/>
  <c r="O667" i="4"/>
  <c r="N667" i="4"/>
  <c r="L667" i="4"/>
  <c r="K667" i="4"/>
  <c r="I667" i="4"/>
  <c r="H667" i="4"/>
  <c r="F667" i="4"/>
  <c r="R666" i="4"/>
  <c r="Q666" i="4"/>
  <c r="O666" i="4"/>
  <c r="N666" i="4"/>
  <c r="L666" i="4"/>
  <c r="K666" i="4"/>
  <c r="I666" i="4"/>
  <c r="H666" i="4"/>
  <c r="F666" i="4"/>
  <c r="R665" i="4"/>
  <c r="Q665" i="4"/>
  <c r="O665" i="4"/>
  <c r="N665" i="4"/>
  <c r="L665" i="4"/>
  <c r="K665" i="4"/>
  <c r="I665" i="4"/>
  <c r="H665" i="4"/>
  <c r="F665" i="4"/>
  <c r="R664" i="4"/>
  <c r="Q664" i="4"/>
  <c r="O664" i="4"/>
  <c r="N664" i="4"/>
  <c r="L664" i="4"/>
  <c r="K664" i="4"/>
  <c r="I664" i="4"/>
  <c r="H664" i="4"/>
  <c r="F664" i="4"/>
  <c r="R663" i="4"/>
  <c r="Q663" i="4"/>
  <c r="O663" i="4"/>
  <c r="N663" i="4"/>
  <c r="L663" i="4"/>
  <c r="K663" i="4"/>
  <c r="I663" i="4"/>
  <c r="H663" i="4"/>
  <c r="F663" i="4"/>
  <c r="R662" i="4"/>
  <c r="Q662" i="4"/>
  <c r="O662" i="4"/>
  <c r="N662" i="4"/>
  <c r="L662" i="4"/>
  <c r="K662" i="4"/>
  <c r="I662" i="4"/>
  <c r="H662" i="4"/>
  <c r="F662" i="4"/>
  <c r="R661" i="4"/>
  <c r="Q661" i="4"/>
  <c r="O661" i="4"/>
  <c r="N661" i="4"/>
  <c r="L661" i="4"/>
  <c r="K661" i="4"/>
  <c r="I661" i="4"/>
  <c r="H661" i="4"/>
  <c r="F661" i="4"/>
  <c r="R660" i="4"/>
  <c r="Q660" i="4"/>
  <c r="O660" i="4"/>
  <c r="N660" i="4"/>
  <c r="L660" i="4"/>
  <c r="K660" i="4"/>
  <c r="I660" i="4"/>
  <c r="H660" i="4"/>
  <c r="F660" i="4"/>
  <c r="R659" i="4"/>
  <c r="Q659" i="4"/>
  <c r="O659" i="4"/>
  <c r="N659" i="4"/>
  <c r="L659" i="4"/>
  <c r="K659" i="4"/>
  <c r="I659" i="4"/>
  <c r="H659" i="4"/>
  <c r="F659" i="4"/>
  <c r="R658" i="4"/>
  <c r="Q658" i="4"/>
  <c r="O658" i="4"/>
  <c r="N658" i="4"/>
  <c r="L658" i="4"/>
  <c r="K658" i="4"/>
  <c r="I658" i="4"/>
  <c r="H658" i="4"/>
  <c r="F658" i="4"/>
  <c r="R657" i="4"/>
  <c r="Q657" i="4"/>
  <c r="O657" i="4"/>
  <c r="N657" i="4"/>
  <c r="L657" i="4"/>
  <c r="K657" i="4"/>
  <c r="I657" i="4"/>
  <c r="H657" i="4"/>
  <c r="F657" i="4"/>
  <c r="R656" i="4"/>
  <c r="Q656" i="4"/>
  <c r="O656" i="4"/>
  <c r="N656" i="4"/>
  <c r="L656" i="4"/>
  <c r="K656" i="4"/>
  <c r="I656" i="4"/>
  <c r="H656" i="4"/>
  <c r="F656" i="4"/>
  <c r="R655" i="4"/>
  <c r="Q655" i="4"/>
  <c r="O655" i="4"/>
  <c r="N655" i="4"/>
  <c r="L655" i="4"/>
  <c r="K655" i="4"/>
  <c r="I655" i="4"/>
  <c r="H655" i="4"/>
  <c r="F655" i="4"/>
  <c r="R654" i="4"/>
  <c r="Q654" i="4"/>
  <c r="O654" i="4"/>
  <c r="N654" i="4"/>
  <c r="L654" i="4"/>
  <c r="K654" i="4"/>
  <c r="I654" i="4"/>
  <c r="H654" i="4"/>
  <c r="F654" i="4"/>
  <c r="R653" i="4"/>
  <c r="Q653" i="4"/>
  <c r="O653" i="4"/>
  <c r="N653" i="4"/>
  <c r="L653" i="4"/>
  <c r="K653" i="4"/>
  <c r="I653" i="4"/>
  <c r="H653" i="4"/>
  <c r="F653" i="4"/>
  <c r="R652" i="4"/>
  <c r="Q652" i="4"/>
  <c r="O652" i="4"/>
  <c r="N652" i="4"/>
  <c r="L652" i="4"/>
  <c r="K652" i="4"/>
  <c r="I652" i="4"/>
  <c r="H652" i="4"/>
  <c r="F652" i="4"/>
  <c r="R651" i="4"/>
  <c r="Q651" i="4"/>
  <c r="O651" i="4"/>
  <c r="N651" i="4"/>
  <c r="L651" i="4"/>
  <c r="K651" i="4"/>
  <c r="I651" i="4"/>
  <c r="H651" i="4"/>
  <c r="F651" i="4"/>
  <c r="R650" i="4"/>
  <c r="Q650" i="4"/>
  <c r="O650" i="4"/>
  <c r="N650" i="4"/>
  <c r="L650" i="4"/>
  <c r="K650" i="4"/>
  <c r="I650" i="4"/>
  <c r="H650" i="4"/>
  <c r="F650" i="4"/>
  <c r="R649" i="4"/>
  <c r="Q649" i="4"/>
  <c r="O649" i="4"/>
  <c r="N649" i="4"/>
  <c r="L649" i="4"/>
  <c r="K649" i="4"/>
  <c r="I649" i="4"/>
  <c r="H649" i="4"/>
  <c r="F649" i="4"/>
  <c r="R648" i="4"/>
  <c r="Q648" i="4"/>
  <c r="O648" i="4"/>
  <c r="N648" i="4"/>
  <c r="L648" i="4"/>
  <c r="K648" i="4"/>
  <c r="I648" i="4"/>
  <c r="H648" i="4"/>
  <c r="F648" i="4"/>
  <c r="R647" i="4"/>
  <c r="Q647" i="4"/>
  <c r="O647" i="4"/>
  <c r="N647" i="4"/>
  <c r="L647" i="4"/>
  <c r="K647" i="4"/>
  <c r="I647" i="4"/>
  <c r="H647" i="4"/>
  <c r="F647" i="4"/>
  <c r="R646" i="4"/>
  <c r="Q646" i="4"/>
  <c r="O646" i="4"/>
  <c r="N646" i="4"/>
  <c r="L646" i="4"/>
  <c r="K646" i="4"/>
  <c r="I646" i="4"/>
  <c r="H646" i="4"/>
  <c r="F646" i="4"/>
  <c r="R645" i="4"/>
  <c r="Q645" i="4"/>
  <c r="O645" i="4"/>
  <c r="N645" i="4"/>
  <c r="L645" i="4"/>
  <c r="K645" i="4"/>
  <c r="I645" i="4"/>
  <c r="H645" i="4"/>
  <c r="F645" i="4"/>
  <c r="R644" i="4"/>
  <c r="Q644" i="4"/>
  <c r="O644" i="4"/>
  <c r="N644" i="4"/>
  <c r="L644" i="4"/>
  <c r="K644" i="4"/>
  <c r="I644" i="4"/>
  <c r="H644" i="4"/>
  <c r="F644" i="4"/>
  <c r="R643" i="4"/>
  <c r="Q643" i="4"/>
  <c r="O643" i="4"/>
  <c r="N643" i="4"/>
  <c r="L643" i="4"/>
  <c r="K643" i="4"/>
  <c r="I643" i="4"/>
  <c r="H643" i="4"/>
  <c r="F643" i="4"/>
  <c r="R642" i="4"/>
  <c r="Q642" i="4"/>
  <c r="O642" i="4"/>
  <c r="N642" i="4"/>
  <c r="L642" i="4"/>
  <c r="K642" i="4"/>
  <c r="I642" i="4"/>
  <c r="H642" i="4"/>
  <c r="F642" i="4"/>
  <c r="R641" i="4"/>
  <c r="Q641" i="4"/>
  <c r="O641" i="4"/>
  <c r="N641" i="4"/>
  <c r="L641" i="4"/>
  <c r="K641" i="4"/>
  <c r="I641" i="4"/>
  <c r="H641" i="4"/>
  <c r="F641" i="4"/>
  <c r="R640" i="4"/>
  <c r="Q640" i="4"/>
  <c r="O640" i="4"/>
  <c r="N640" i="4"/>
  <c r="L640" i="4"/>
  <c r="K640" i="4"/>
  <c r="I640" i="4"/>
  <c r="H640" i="4"/>
  <c r="F640" i="4"/>
  <c r="R639" i="4"/>
  <c r="Q639" i="4"/>
  <c r="O639" i="4"/>
  <c r="N639" i="4"/>
  <c r="L639" i="4"/>
  <c r="K639" i="4"/>
  <c r="I639" i="4"/>
  <c r="H639" i="4"/>
  <c r="F639" i="4"/>
  <c r="R638" i="4"/>
  <c r="Q638" i="4"/>
  <c r="O638" i="4"/>
  <c r="N638" i="4"/>
  <c r="L638" i="4"/>
  <c r="K638" i="4"/>
  <c r="I638" i="4"/>
  <c r="H638" i="4"/>
  <c r="F638" i="4"/>
  <c r="R637" i="4"/>
  <c r="Q637" i="4"/>
  <c r="O637" i="4"/>
  <c r="N637" i="4"/>
  <c r="L637" i="4"/>
  <c r="K637" i="4"/>
  <c r="I637" i="4"/>
  <c r="H637" i="4"/>
  <c r="F637" i="4"/>
  <c r="R636" i="4"/>
  <c r="Q636" i="4"/>
  <c r="O636" i="4"/>
  <c r="N636" i="4"/>
  <c r="L636" i="4"/>
  <c r="K636" i="4"/>
  <c r="I636" i="4"/>
  <c r="H636" i="4"/>
  <c r="F636" i="4"/>
  <c r="R635" i="4"/>
  <c r="Q635" i="4"/>
  <c r="O635" i="4"/>
  <c r="N635" i="4"/>
  <c r="L635" i="4"/>
  <c r="K635" i="4"/>
  <c r="I635" i="4"/>
  <c r="H635" i="4"/>
  <c r="F635" i="4"/>
  <c r="R634" i="4"/>
  <c r="Q634" i="4"/>
  <c r="O634" i="4"/>
  <c r="N634" i="4"/>
  <c r="L634" i="4"/>
  <c r="K634" i="4"/>
  <c r="I634" i="4"/>
  <c r="H634" i="4"/>
  <c r="F634" i="4"/>
  <c r="R633" i="4"/>
  <c r="Q633" i="4"/>
  <c r="O633" i="4"/>
  <c r="N633" i="4"/>
  <c r="L633" i="4"/>
  <c r="K633" i="4"/>
  <c r="I633" i="4"/>
  <c r="H633" i="4"/>
  <c r="F633" i="4"/>
  <c r="R632" i="4"/>
  <c r="Q632" i="4"/>
  <c r="O632" i="4"/>
  <c r="N632" i="4"/>
  <c r="L632" i="4"/>
  <c r="K632" i="4"/>
  <c r="I632" i="4"/>
  <c r="H632" i="4"/>
  <c r="F632" i="4"/>
  <c r="R631" i="4"/>
  <c r="Q631" i="4"/>
  <c r="O631" i="4"/>
  <c r="N631" i="4"/>
  <c r="L631" i="4"/>
  <c r="K631" i="4"/>
  <c r="I631" i="4"/>
  <c r="H631" i="4"/>
  <c r="F631" i="4"/>
  <c r="R630" i="4"/>
  <c r="Q630" i="4"/>
  <c r="O630" i="4"/>
  <c r="N630" i="4"/>
  <c r="L630" i="4"/>
  <c r="K630" i="4"/>
  <c r="I630" i="4"/>
  <c r="H630" i="4"/>
  <c r="F630" i="4"/>
  <c r="R629" i="4"/>
  <c r="Q629" i="4"/>
  <c r="O629" i="4"/>
  <c r="N629" i="4"/>
  <c r="L629" i="4"/>
  <c r="K629" i="4"/>
  <c r="I629" i="4"/>
  <c r="H629" i="4"/>
  <c r="F629" i="4"/>
  <c r="R628" i="4"/>
  <c r="Q628" i="4"/>
  <c r="O628" i="4"/>
  <c r="N628" i="4"/>
  <c r="L628" i="4"/>
  <c r="K628" i="4"/>
  <c r="I628" i="4"/>
  <c r="H628" i="4"/>
  <c r="F628" i="4"/>
  <c r="R627" i="4"/>
  <c r="Q627" i="4"/>
  <c r="O627" i="4"/>
  <c r="N627" i="4"/>
  <c r="L627" i="4"/>
  <c r="K627" i="4"/>
  <c r="I627" i="4"/>
  <c r="H627" i="4"/>
  <c r="F627" i="4"/>
  <c r="R626" i="4"/>
  <c r="Q626" i="4"/>
  <c r="O626" i="4"/>
  <c r="N626" i="4"/>
  <c r="L626" i="4"/>
  <c r="K626" i="4"/>
  <c r="I626" i="4"/>
  <c r="H626" i="4"/>
  <c r="F626" i="4"/>
  <c r="R625" i="4"/>
  <c r="Q625" i="4"/>
  <c r="O625" i="4"/>
  <c r="N625" i="4"/>
  <c r="L625" i="4"/>
  <c r="K625" i="4"/>
  <c r="I625" i="4"/>
  <c r="H625" i="4"/>
  <c r="F625" i="4"/>
  <c r="R624" i="4"/>
  <c r="Q624" i="4"/>
  <c r="O624" i="4"/>
  <c r="N624" i="4"/>
  <c r="L624" i="4"/>
  <c r="K624" i="4"/>
  <c r="I624" i="4"/>
  <c r="H624" i="4"/>
  <c r="F624" i="4"/>
  <c r="R623" i="4"/>
  <c r="Q623" i="4"/>
  <c r="O623" i="4"/>
  <c r="N623" i="4"/>
  <c r="L623" i="4"/>
  <c r="K623" i="4"/>
  <c r="I623" i="4"/>
  <c r="H623" i="4"/>
  <c r="F623" i="4"/>
  <c r="R622" i="4"/>
  <c r="Q622" i="4"/>
  <c r="O622" i="4"/>
  <c r="N622" i="4"/>
  <c r="L622" i="4"/>
  <c r="K622" i="4"/>
  <c r="I622" i="4"/>
  <c r="H622" i="4"/>
  <c r="F622" i="4"/>
  <c r="R621" i="4"/>
  <c r="Q621" i="4"/>
  <c r="O621" i="4"/>
  <c r="N621" i="4"/>
  <c r="L621" i="4"/>
  <c r="K621" i="4"/>
  <c r="I621" i="4"/>
  <c r="H621" i="4"/>
  <c r="F621" i="4"/>
  <c r="R620" i="4"/>
  <c r="Q620" i="4"/>
  <c r="O620" i="4"/>
  <c r="N620" i="4"/>
  <c r="L620" i="4"/>
  <c r="K620" i="4"/>
  <c r="I620" i="4"/>
  <c r="H620" i="4"/>
  <c r="F620" i="4"/>
  <c r="R619" i="4"/>
  <c r="Q619" i="4"/>
  <c r="O619" i="4"/>
  <c r="N619" i="4"/>
  <c r="L619" i="4"/>
  <c r="K619" i="4"/>
  <c r="I619" i="4"/>
  <c r="H619" i="4"/>
  <c r="F619" i="4"/>
  <c r="R618" i="4"/>
  <c r="Q618" i="4"/>
  <c r="O618" i="4"/>
  <c r="N618" i="4"/>
  <c r="L618" i="4"/>
  <c r="K618" i="4"/>
  <c r="I618" i="4"/>
  <c r="H618" i="4"/>
  <c r="F618" i="4"/>
  <c r="R617" i="4"/>
  <c r="Q617" i="4"/>
  <c r="O617" i="4"/>
  <c r="N617" i="4"/>
  <c r="L617" i="4"/>
  <c r="K617" i="4"/>
  <c r="I617" i="4"/>
  <c r="H617" i="4"/>
  <c r="F617" i="4"/>
  <c r="R616" i="4"/>
  <c r="Q616" i="4"/>
  <c r="O616" i="4"/>
  <c r="N616" i="4"/>
  <c r="L616" i="4"/>
  <c r="K616" i="4"/>
  <c r="I616" i="4"/>
  <c r="H616" i="4"/>
  <c r="F616" i="4"/>
  <c r="R615" i="4"/>
  <c r="Q615" i="4"/>
  <c r="O615" i="4"/>
  <c r="N615" i="4"/>
  <c r="L615" i="4"/>
  <c r="K615" i="4"/>
  <c r="I615" i="4"/>
  <c r="H615" i="4"/>
  <c r="F615" i="4"/>
  <c r="R614" i="4"/>
  <c r="Q614" i="4"/>
  <c r="O614" i="4"/>
  <c r="N614" i="4"/>
  <c r="L614" i="4"/>
  <c r="K614" i="4"/>
  <c r="I614" i="4"/>
  <c r="H614" i="4"/>
  <c r="F614" i="4"/>
  <c r="R613" i="4"/>
  <c r="Q613" i="4"/>
  <c r="O613" i="4"/>
  <c r="N613" i="4"/>
  <c r="L613" i="4"/>
  <c r="K613" i="4"/>
  <c r="I613" i="4"/>
  <c r="H613" i="4"/>
  <c r="F613" i="4"/>
  <c r="R612" i="4"/>
  <c r="Q612" i="4"/>
  <c r="O612" i="4"/>
  <c r="N612" i="4"/>
  <c r="L612" i="4"/>
  <c r="K612" i="4"/>
  <c r="I612" i="4"/>
  <c r="H612" i="4"/>
  <c r="F612" i="4"/>
  <c r="R611" i="4"/>
  <c r="Q611" i="4"/>
  <c r="O611" i="4"/>
  <c r="N611" i="4"/>
  <c r="L611" i="4"/>
  <c r="K611" i="4"/>
  <c r="I611" i="4"/>
  <c r="H611" i="4"/>
  <c r="F611" i="4"/>
  <c r="R610" i="4"/>
  <c r="Q610" i="4"/>
  <c r="O610" i="4"/>
  <c r="N610" i="4"/>
  <c r="L610" i="4"/>
  <c r="K610" i="4"/>
  <c r="I610" i="4"/>
  <c r="H610" i="4"/>
  <c r="F610" i="4"/>
  <c r="R609" i="4"/>
  <c r="Q609" i="4"/>
  <c r="O609" i="4"/>
  <c r="N609" i="4"/>
  <c r="L609" i="4"/>
  <c r="K609" i="4"/>
  <c r="I609" i="4"/>
  <c r="H609" i="4"/>
  <c r="F609" i="4"/>
  <c r="R608" i="4"/>
  <c r="Q608" i="4"/>
  <c r="O608" i="4"/>
  <c r="N608" i="4"/>
  <c r="L608" i="4"/>
  <c r="K608" i="4"/>
  <c r="I608" i="4"/>
  <c r="H608" i="4"/>
  <c r="F608" i="4"/>
  <c r="R607" i="4"/>
  <c r="Q607" i="4"/>
  <c r="O607" i="4"/>
  <c r="N607" i="4"/>
  <c r="L607" i="4"/>
  <c r="K607" i="4"/>
  <c r="I607" i="4"/>
  <c r="H607" i="4"/>
  <c r="F607" i="4"/>
  <c r="R606" i="4"/>
  <c r="Q606" i="4"/>
  <c r="O606" i="4"/>
  <c r="N606" i="4"/>
  <c r="L606" i="4"/>
  <c r="K606" i="4"/>
  <c r="I606" i="4"/>
  <c r="H606" i="4"/>
  <c r="F606" i="4"/>
  <c r="R605" i="4"/>
  <c r="Q605" i="4"/>
  <c r="O605" i="4"/>
  <c r="N605" i="4"/>
  <c r="L605" i="4"/>
  <c r="K605" i="4"/>
  <c r="I605" i="4"/>
  <c r="H605" i="4"/>
  <c r="F605" i="4"/>
  <c r="R604" i="4"/>
  <c r="Q604" i="4"/>
  <c r="O604" i="4"/>
  <c r="N604" i="4"/>
  <c r="L604" i="4"/>
  <c r="K604" i="4"/>
  <c r="I604" i="4"/>
  <c r="H604" i="4"/>
  <c r="F604" i="4"/>
  <c r="R603" i="4"/>
  <c r="Q603" i="4"/>
  <c r="O603" i="4"/>
  <c r="N603" i="4"/>
  <c r="L603" i="4"/>
  <c r="K603" i="4"/>
  <c r="I603" i="4"/>
  <c r="H603" i="4"/>
  <c r="F603" i="4"/>
  <c r="R602" i="4"/>
  <c r="Q602" i="4"/>
  <c r="O602" i="4"/>
  <c r="N602" i="4"/>
  <c r="L602" i="4"/>
  <c r="K602" i="4"/>
  <c r="I602" i="4"/>
  <c r="H602" i="4"/>
  <c r="F602" i="4"/>
  <c r="R601" i="4"/>
  <c r="Q601" i="4"/>
  <c r="O601" i="4"/>
  <c r="N601" i="4"/>
  <c r="L601" i="4"/>
  <c r="K601" i="4"/>
  <c r="I601" i="4"/>
  <c r="H601" i="4"/>
  <c r="F601" i="4"/>
  <c r="R600" i="4"/>
  <c r="Q600" i="4"/>
  <c r="O600" i="4"/>
  <c r="N600" i="4"/>
  <c r="L600" i="4"/>
  <c r="K600" i="4"/>
  <c r="I600" i="4"/>
  <c r="H600" i="4"/>
  <c r="F600" i="4"/>
  <c r="R599" i="4"/>
  <c r="Q599" i="4"/>
  <c r="O599" i="4"/>
  <c r="N599" i="4"/>
  <c r="L599" i="4"/>
  <c r="K599" i="4"/>
  <c r="I599" i="4"/>
  <c r="H599" i="4"/>
  <c r="F599" i="4"/>
  <c r="R598" i="4"/>
  <c r="Q598" i="4"/>
  <c r="O598" i="4"/>
  <c r="N598" i="4"/>
  <c r="L598" i="4"/>
  <c r="K598" i="4"/>
  <c r="I598" i="4"/>
  <c r="H598" i="4"/>
  <c r="F598" i="4"/>
  <c r="R597" i="4"/>
  <c r="Q597" i="4"/>
  <c r="O597" i="4"/>
  <c r="N597" i="4"/>
  <c r="L597" i="4"/>
  <c r="K597" i="4"/>
  <c r="I597" i="4"/>
  <c r="H597" i="4"/>
  <c r="F597" i="4"/>
  <c r="R596" i="4"/>
  <c r="Q596" i="4"/>
  <c r="O596" i="4"/>
  <c r="N596" i="4"/>
  <c r="L596" i="4"/>
  <c r="K596" i="4"/>
  <c r="I596" i="4"/>
  <c r="H596" i="4"/>
  <c r="F596" i="4"/>
  <c r="R595" i="4"/>
  <c r="Q595" i="4"/>
  <c r="O595" i="4"/>
  <c r="N595" i="4"/>
  <c r="L595" i="4"/>
  <c r="K595" i="4"/>
  <c r="I595" i="4"/>
  <c r="H595" i="4"/>
  <c r="F595" i="4"/>
  <c r="R594" i="4"/>
  <c r="Q594" i="4"/>
  <c r="O594" i="4"/>
  <c r="N594" i="4"/>
  <c r="L594" i="4"/>
  <c r="K594" i="4"/>
  <c r="I594" i="4"/>
  <c r="H594" i="4"/>
  <c r="F594" i="4"/>
  <c r="R593" i="4"/>
  <c r="Q593" i="4"/>
  <c r="O593" i="4"/>
  <c r="N593" i="4"/>
  <c r="L593" i="4"/>
  <c r="K593" i="4"/>
  <c r="I593" i="4"/>
  <c r="H593" i="4"/>
  <c r="F593" i="4"/>
  <c r="R592" i="4"/>
  <c r="Q592" i="4"/>
  <c r="O592" i="4"/>
  <c r="N592" i="4"/>
  <c r="L592" i="4"/>
  <c r="K592" i="4"/>
  <c r="I592" i="4"/>
  <c r="H592" i="4"/>
  <c r="F592" i="4"/>
  <c r="R591" i="4"/>
  <c r="Q591" i="4"/>
  <c r="O591" i="4"/>
  <c r="N591" i="4"/>
  <c r="L591" i="4"/>
  <c r="K591" i="4"/>
  <c r="I591" i="4"/>
  <c r="H591" i="4"/>
  <c r="F591" i="4"/>
  <c r="R590" i="4"/>
  <c r="Q590" i="4"/>
  <c r="O590" i="4"/>
  <c r="N590" i="4"/>
  <c r="L590" i="4"/>
  <c r="K590" i="4"/>
  <c r="I590" i="4"/>
  <c r="H590" i="4"/>
  <c r="F590" i="4"/>
  <c r="R589" i="4"/>
  <c r="Q589" i="4"/>
  <c r="O589" i="4"/>
  <c r="N589" i="4"/>
  <c r="L589" i="4"/>
  <c r="K589" i="4"/>
  <c r="I589" i="4"/>
  <c r="H589" i="4"/>
  <c r="F589" i="4"/>
  <c r="R588" i="4"/>
  <c r="Q588" i="4"/>
  <c r="O588" i="4"/>
  <c r="N588" i="4"/>
  <c r="L588" i="4"/>
  <c r="K588" i="4"/>
  <c r="I588" i="4"/>
  <c r="H588" i="4"/>
  <c r="F588" i="4"/>
  <c r="R587" i="4"/>
  <c r="Q587" i="4"/>
  <c r="O587" i="4"/>
  <c r="N587" i="4"/>
  <c r="L587" i="4"/>
  <c r="K587" i="4"/>
  <c r="I587" i="4"/>
  <c r="H587" i="4"/>
  <c r="F587" i="4"/>
  <c r="R586" i="4"/>
  <c r="Q586" i="4"/>
  <c r="O586" i="4"/>
  <c r="N586" i="4"/>
  <c r="L586" i="4"/>
  <c r="K586" i="4"/>
  <c r="I586" i="4"/>
  <c r="H586" i="4"/>
  <c r="F586" i="4"/>
  <c r="R585" i="4"/>
  <c r="Q585" i="4"/>
  <c r="O585" i="4"/>
  <c r="N585" i="4"/>
  <c r="L585" i="4"/>
  <c r="K585" i="4"/>
  <c r="I585" i="4"/>
  <c r="H585" i="4"/>
  <c r="F585" i="4"/>
  <c r="R584" i="4"/>
  <c r="Q584" i="4"/>
  <c r="O584" i="4"/>
  <c r="N584" i="4"/>
  <c r="L584" i="4"/>
  <c r="K584" i="4"/>
  <c r="I584" i="4"/>
  <c r="H584" i="4"/>
  <c r="F584" i="4"/>
  <c r="R583" i="4"/>
  <c r="Q583" i="4"/>
  <c r="O583" i="4"/>
  <c r="N583" i="4"/>
  <c r="L583" i="4"/>
  <c r="K583" i="4"/>
  <c r="I583" i="4"/>
  <c r="H583" i="4"/>
  <c r="F583" i="4"/>
  <c r="R582" i="4"/>
  <c r="Q582" i="4"/>
  <c r="O582" i="4"/>
  <c r="N582" i="4"/>
  <c r="L582" i="4"/>
  <c r="K582" i="4"/>
  <c r="I582" i="4"/>
  <c r="H582" i="4"/>
  <c r="F582" i="4"/>
  <c r="R581" i="4"/>
  <c r="Q581" i="4"/>
  <c r="O581" i="4"/>
  <c r="N581" i="4"/>
  <c r="L581" i="4"/>
  <c r="K581" i="4"/>
  <c r="I581" i="4"/>
  <c r="H581" i="4"/>
  <c r="F581" i="4"/>
  <c r="R580" i="4"/>
  <c r="Q580" i="4"/>
  <c r="O580" i="4"/>
  <c r="N580" i="4"/>
  <c r="L580" i="4"/>
  <c r="K580" i="4"/>
  <c r="I580" i="4"/>
  <c r="H580" i="4"/>
  <c r="F580" i="4"/>
  <c r="R579" i="4"/>
  <c r="Q579" i="4"/>
  <c r="O579" i="4"/>
  <c r="N579" i="4"/>
  <c r="L579" i="4"/>
  <c r="K579" i="4"/>
  <c r="I579" i="4"/>
  <c r="H579" i="4"/>
  <c r="F579" i="4"/>
  <c r="R578" i="4"/>
  <c r="Q578" i="4"/>
  <c r="O578" i="4"/>
  <c r="N578" i="4"/>
  <c r="L578" i="4"/>
  <c r="K578" i="4"/>
  <c r="I578" i="4"/>
  <c r="H578" i="4"/>
  <c r="F578" i="4"/>
  <c r="R577" i="4"/>
  <c r="Q577" i="4"/>
  <c r="O577" i="4"/>
  <c r="N577" i="4"/>
  <c r="L577" i="4"/>
  <c r="K577" i="4"/>
  <c r="I577" i="4"/>
  <c r="H577" i="4"/>
  <c r="F577" i="4"/>
  <c r="R576" i="4"/>
  <c r="Q576" i="4"/>
  <c r="O576" i="4"/>
  <c r="N576" i="4"/>
  <c r="L576" i="4"/>
  <c r="K576" i="4"/>
  <c r="I576" i="4"/>
  <c r="H576" i="4"/>
  <c r="F576" i="4"/>
  <c r="R575" i="4"/>
  <c r="Q575" i="4"/>
  <c r="O575" i="4"/>
  <c r="N575" i="4"/>
  <c r="L575" i="4"/>
  <c r="K575" i="4"/>
  <c r="I575" i="4"/>
  <c r="H575" i="4"/>
  <c r="F575" i="4"/>
  <c r="R574" i="4"/>
  <c r="Q574" i="4"/>
  <c r="O574" i="4"/>
  <c r="N574" i="4"/>
  <c r="L574" i="4"/>
  <c r="K574" i="4"/>
  <c r="I574" i="4"/>
  <c r="H574" i="4"/>
  <c r="F574" i="4"/>
  <c r="R573" i="4"/>
  <c r="Q573" i="4"/>
  <c r="O573" i="4"/>
  <c r="N573" i="4"/>
  <c r="L573" i="4"/>
  <c r="K573" i="4"/>
  <c r="I573" i="4"/>
  <c r="H573" i="4"/>
  <c r="F573" i="4"/>
  <c r="R572" i="4"/>
  <c r="Q572" i="4"/>
  <c r="O572" i="4"/>
  <c r="N572" i="4"/>
  <c r="L572" i="4"/>
  <c r="K572" i="4"/>
  <c r="I572" i="4"/>
  <c r="H572" i="4"/>
  <c r="F572" i="4"/>
  <c r="R571" i="4"/>
  <c r="Q571" i="4"/>
  <c r="O571" i="4"/>
  <c r="N571" i="4"/>
  <c r="L571" i="4"/>
  <c r="K571" i="4"/>
  <c r="I571" i="4"/>
  <c r="H571" i="4"/>
  <c r="F571" i="4"/>
  <c r="R570" i="4"/>
  <c r="Q570" i="4"/>
  <c r="O570" i="4"/>
  <c r="N570" i="4"/>
  <c r="L570" i="4"/>
  <c r="K570" i="4"/>
  <c r="I570" i="4"/>
  <c r="H570" i="4"/>
  <c r="F570" i="4"/>
  <c r="R569" i="4"/>
  <c r="Q569" i="4"/>
  <c r="O569" i="4"/>
  <c r="N569" i="4"/>
  <c r="L569" i="4"/>
  <c r="K569" i="4"/>
  <c r="I569" i="4"/>
  <c r="H569" i="4"/>
  <c r="F569" i="4"/>
  <c r="R568" i="4"/>
  <c r="Q568" i="4"/>
  <c r="O568" i="4"/>
  <c r="N568" i="4"/>
  <c r="L568" i="4"/>
  <c r="K568" i="4"/>
  <c r="I568" i="4"/>
  <c r="H568" i="4"/>
  <c r="F568" i="4"/>
  <c r="R567" i="4"/>
  <c r="Q567" i="4"/>
  <c r="O567" i="4"/>
  <c r="N567" i="4"/>
  <c r="L567" i="4"/>
  <c r="K567" i="4"/>
  <c r="I567" i="4"/>
  <c r="H567" i="4"/>
  <c r="F567" i="4"/>
  <c r="R566" i="4"/>
  <c r="Q566" i="4"/>
  <c r="O566" i="4"/>
  <c r="N566" i="4"/>
  <c r="L566" i="4"/>
  <c r="K566" i="4"/>
  <c r="I566" i="4"/>
  <c r="H566" i="4"/>
  <c r="F566" i="4"/>
  <c r="R565" i="4"/>
  <c r="Q565" i="4"/>
  <c r="O565" i="4"/>
  <c r="N565" i="4"/>
  <c r="L565" i="4"/>
  <c r="K565" i="4"/>
  <c r="I565" i="4"/>
  <c r="H565" i="4"/>
  <c r="F565" i="4"/>
  <c r="R564" i="4"/>
  <c r="Q564" i="4"/>
  <c r="O564" i="4"/>
  <c r="N564" i="4"/>
  <c r="L564" i="4"/>
  <c r="K564" i="4"/>
  <c r="I564" i="4"/>
  <c r="H564" i="4"/>
  <c r="F564" i="4"/>
  <c r="R563" i="4"/>
  <c r="Q563" i="4"/>
  <c r="O563" i="4"/>
  <c r="N563" i="4"/>
  <c r="L563" i="4"/>
  <c r="K563" i="4"/>
  <c r="I563" i="4"/>
  <c r="H563" i="4"/>
  <c r="F563" i="4"/>
  <c r="R562" i="4"/>
  <c r="Q562" i="4"/>
  <c r="O562" i="4"/>
  <c r="N562" i="4"/>
  <c r="L562" i="4"/>
  <c r="K562" i="4"/>
  <c r="I562" i="4"/>
  <c r="H562" i="4"/>
  <c r="F562" i="4"/>
  <c r="R561" i="4"/>
  <c r="Q561" i="4"/>
  <c r="O561" i="4"/>
  <c r="N561" i="4"/>
  <c r="L561" i="4"/>
  <c r="K561" i="4"/>
  <c r="I561" i="4"/>
  <c r="H561" i="4"/>
  <c r="F561" i="4"/>
  <c r="R560" i="4"/>
  <c r="Q560" i="4"/>
  <c r="O560" i="4"/>
  <c r="N560" i="4"/>
  <c r="L560" i="4"/>
  <c r="K560" i="4"/>
  <c r="I560" i="4"/>
  <c r="H560" i="4"/>
  <c r="F560" i="4"/>
  <c r="R559" i="4"/>
  <c r="Q559" i="4"/>
  <c r="O559" i="4"/>
  <c r="N559" i="4"/>
  <c r="L559" i="4"/>
  <c r="K559" i="4"/>
  <c r="I559" i="4"/>
  <c r="H559" i="4"/>
  <c r="F559" i="4"/>
  <c r="R558" i="4"/>
  <c r="Q558" i="4"/>
  <c r="O558" i="4"/>
  <c r="N558" i="4"/>
  <c r="L558" i="4"/>
  <c r="K558" i="4"/>
  <c r="I558" i="4"/>
  <c r="H558" i="4"/>
  <c r="F558" i="4"/>
  <c r="R557" i="4"/>
  <c r="Q557" i="4"/>
  <c r="O557" i="4"/>
  <c r="N557" i="4"/>
  <c r="L557" i="4"/>
  <c r="K557" i="4"/>
  <c r="I557" i="4"/>
  <c r="H557" i="4"/>
  <c r="F557" i="4"/>
  <c r="R556" i="4"/>
  <c r="Q556" i="4"/>
  <c r="O556" i="4"/>
  <c r="N556" i="4"/>
  <c r="L556" i="4"/>
  <c r="K556" i="4"/>
  <c r="I556" i="4"/>
  <c r="H556" i="4"/>
  <c r="F556" i="4"/>
  <c r="R555" i="4"/>
  <c r="Q555" i="4"/>
  <c r="O555" i="4"/>
  <c r="N555" i="4"/>
  <c r="L555" i="4"/>
  <c r="K555" i="4"/>
  <c r="I555" i="4"/>
  <c r="H555" i="4"/>
  <c r="F555" i="4"/>
  <c r="R554" i="4"/>
  <c r="Q554" i="4"/>
  <c r="O554" i="4"/>
  <c r="N554" i="4"/>
  <c r="L554" i="4"/>
  <c r="K554" i="4"/>
  <c r="I554" i="4"/>
  <c r="H554" i="4"/>
  <c r="F554" i="4"/>
  <c r="R553" i="4"/>
  <c r="Q553" i="4"/>
  <c r="O553" i="4"/>
  <c r="N553" i="4"/>
  <c r="L553" i="4"/>
  <c r="K553" i="4"/>
  <c r="I553" i="4"/>
  <c r="H553" i="4"/>
  <c r="F553" i="4"/>
  <c r="R552" i="4"/>
  <c r="Q552" i="4"/>
  <c r="O552" i="4"/>
  <c r="N552" i="4"/>
  <c r="L552" i="4"/>
  <c r="K552" i="4"/>
  <c r="I552" i="4"/>
  <c r="H552" i="4"/>
  <c r="F552" i="4"/>
  <c r="R551" i="4"/>
  <c r="Q551" i="4"/>
  <c r="O551" i="4"/>
  <c r="N551" i="4"/>
  <c r="L551" i="4"/>
  <c r="K551" i="4"/>
  <c r="I551" i="4"/>
  <c r="H551" i="4"/>
  <c r="F551" i="4"/>
  <c r="R550" i="4"/>
  <c r="Q550" i="4"/>
  <c r="O550" i="4"/>
  <c r="N550" i="4"/>
  <c r="L550" i="4"/>
  <c r="K550" i="4"/>
  <c r="I550" i="4"/>
  <c r="H550" i="4"/>
  <c r="F550" i="4"/>
  <c r="R549" i="4"/>
  <c r="Q549" i="4"/>
  <c r="O549" i="4"/>
  <c r="N549" i="4"/>
  <c r="L549" i="4"/>
  <c r="K549" i="4"/>
  <c r="I549" i="4"/>
  <c r="H549" i="4"/>
  <c r="F549" i="4"/>
  <c r="R548" i="4"/>
  <c r="Q548" i="4"/>
  <c r="O548" i="4"/>
  <c r="N548" i="4"/>
  <c r="L548" i="4"/>
  <c r="K548" i="4"/>
  <c r="I548" i="4"/>
  <c r="H548" i="4"/>
  <c r="F548" i="4"/>
  <c r="R547" i="4"/>
  <c r="Q547" i="4"/>
  <c r="O547" i="4"/>
  <c r="N547" i="4"/>
  <c r="L547" i="4"/>
  <c r="K547" i="4"/>
  <c r="I547" i="4"/>
  <c r="H547" i="4"/>
  <c r="F547" i="4"/>
  <c r="R546" i="4"/>
  <c r="Q546" i="4"/>
  <c r="O546" i="4"/>
  <c r="N546" i="4"/>
  <c r="L546" i="4"/>
  <c r="K546" i="4"/>
  <c r="I546" i="4"/>
  <c r="H546" i="4"/>
  <c r="F546" i="4"/>
  <c r="R545" i="4"/>
  <c r="Q545" i="4"/>
  <c r="O545" i="4"/>
  <c r="N545" i="4"/>
  <c r="L545" i="4"/>
  <c r="K545" i="4"/>
  <c r="I545" i="4"/>
  <c r="H545" i="4"/>
  <c r="F545" i="4"/>
  <c r="R544" i="4"/>
  <c r="Q544" i="4"/>
  <c r="O544" i="4"/>
  <c r="N544" i="4"/>
  <c r="L544" i="4"/>
  <c r="K544" i="4"/>
  <c r="I544" i="4"/>
  <c r="H544" i="4"/>
  <c r="F544" i="4"/>
  <c r="R543" i="4"/>
  <c r="Q543" i="4"/>
  <c r="O543" i="4"/>
  <c r="N543" i="4"/>
  <c r="L543" i="4"/>
  <c r="K543" i="4"/>
  <c r="I543" i="4"/>
  <c r="H543" i="4"/>
  <c r="F543" i="4"/>
  <c r="R542" i="4"/>
  <c r="Q542" i="4"/>
  <c r="O542" i="4"/>
  <c r="N542" i="4"/>
  <c r="L542" i="4"/>
  <c r="K542" i="4"/>
  <c r="I542" i="4"/>
  <c r="H542" i="4"/>
  <c r="F542" i="4"/>
  <c r="R541" i="4"/>
  <c r="Q541" i="4"/>
  <c r="O541" i="4"/>
  <c r="N541" i="4"/>
  <c r="L541" i="4"/>
  <c r="K541" i="4"/>
  <c r="I541" i="4"/>
  <c r="H541" i="4"/>
  <c r="F541" i="4"/>
  <c r="R540" i="4"/>
  <c r="Q540" i="4"/>
  <c r="O540" i="4"/>
  <c r="N540" i="4"/>
  <c r="L540" i="4"/>
  <c r="K540" i="4"/>
  <c r="I540" i="4"/>
  <c r="H540" i="4"/>
  <c r="F540" i="4"/>
  <c r="R539" i="4"/>
  <c r="Q539" i="4"/>
  <c r="O539" i="4"/>
  <c r="N539" i="4"/>
  <c r="L539" i="4"/>
  <c r="K539" i="4"/>
  <c r="I539" i="4"/>
  <c r="H539" i="4"/>
  <c r="F539" i="4"/>
  <c r="R538" i="4"/>
  <c r="Q538" i="4"/>
  <c r="O538" i="4"/>
  <c r="N538" i="4"/>
  <c r="L538" i="4"/>
  <c r="K538" i="4"/>
  <c r="I538" i="4"/>
  <c r="H538" i="4"/>
  <c r="F538" i="4"/>
  <c r="R537" i="4"/>
  <c r="Q537" i="4"/>
  <c r="O537" i="4"/>
  <c r="N537" i="4"/>
  <c r="L537" i="4"/>
  <c r="K537" i="4"/>
  <c r="I537" i="4"/>
  <c r="H537" i="4"/>
  <c r="F537" i="4"/>
  <c r="R536" i="4"/>
  <c r="Q536" i="4"/>
  <c r="O536" i="4"/>
  <c r="N536" i="4"/>
  <c r="L536" i="4"/>
  <c r="K536" i="4"/>
  <c r="I536" i="4"/>
  <c r="H536" i="4"/>
  <c r="F536" i="4"/>
  <c r="R535" i="4"/>
  <c r="Q535" i="4"/>
  <c r="O535" i="4"/>
  <c r="N535" i="4"/>
  <c r="L535" i="4"/>
  <c r="K535" i="4"/>
  <c r="I535" i="4"/>
  <c r="H535" i="4"/>
  <c r="F535" i="4"/>
  <c r="R534" i="4"/>
  <c r="Q534" i="4"/>
  <c r="O534" i="4"/>
  <c r="N534" i="4"/>
  <c r="L534" i="4"/>
  <c r="K534" i="4"/>
  <c r="I534" i="4"/>
  <c r="H534" i="4"/>
  <c r="F534" i="4"/>
  <c r="R533" i="4"/>
  <c r="Q533" i="4"/>
  <c r="O533" i="4"/>
  <c r="N533" i="4"/>
  <c r="L533" i="4"/>
  <c r="K533" i="4"/>
  <c r="I533" i="4"/>
  <c r="H533" i="4"/>
  <c r="F533" i="4"/>
  <c r="R532" i="4"/>
  <c r="Q532" i="4"/>
  <c r="O532" i="4"/>
  <c r="N532" i="4"/>
  <c r="L532" i="4"/>
  <c r="K532" i="4"/>
  <c r="I532" i="4"/>
  <c r="H532" i="4"/>
  <c r="F532" i="4"/>
  <c r="R531" i="4"/>
  <c r="Q531" i="4"/>
  <c r="O531" i="4"/>
  <c r="N531" i="4"/>
  <c r="L531" i="4"/>
  <c r="K531" i="4"/>
  <c r="I531" i="4"/>
  <c r="H531" i="4"/>
  <c r="F531" i="4"/>
  <c r="R530" i="4"/>
  <c r="Q530" i="4"/>
  <c r="O530" i="4"/>
  <c r="N530" i="4"/>
  <c r="L530" i="4"/>
  <c r="K530" i="4"/>
  <c r="I530" i="4"/>
  <c r="H530" i="4"/>
  <c r="F530" i="4"/>
  <c r="R529" i="4"/>
  <c r="Q529" i="4"/>
  <c r="O529" i="4"/>
  <c r="N529" i="4"/>
  <c r="L529" i="4"/>
  <c r="K529" i="4"/>
  <c r="I529" i="4"/>
  <c r="H529" i="4"/>
  <c r="F529" i="4"/>
  <c r="R528" i="4"/>
  <c r="Q528" i="4"/>
  <c r="O528" i="4"/>
  <c r="N528" i="4"/>
  <c r="L528" i="4"/>
  <c r="K528" i="4"/>
  <c r="I528" i="4"/>
  <c r="H528" i="4"/>
  <c r="F528" i="4"/>
  <c r="R527" i="4"/>
  <c r="Q527" i="4"/>
  <c r="O527" i="4"/>
  <c r="N527" i="4"/>
  <c r="L527" i="4"/>
  <c r="K527" i="4"/>
  <c r="I527" i="4"/>
  <c r="H527" i="4"/>
  <c r="F527" i="4"/>
  <c r="R526" i="4"/>
  <c r="Q526" i="4"/>
  <c r="O526" i="4"/>
  <c r="N526" i="4"/>
  <c r="L526" i="4"/>
  <c r="K526" i="4"/>
  <c r="I526" i="4"/>
  <c r="H526" i="4"/>
  <c r="F526" i="4"/>
  <c r="R525" i="4"/>
  <c r="Q525" i="4"/>
  <c r="O525" i="4"/>
  <c r="N525" i="4"/>
  <c r="L525" i="4"/>
  <c r="K525" i="4"/>
  <c r="I525" i="4"/>
  <c r="H525" i="4"/>
  <c r="F525" i="4"/>
  <c r="R524" i="4"/>
  <c r="Q524" i="4"/>
  <c r="O524" i="4"/>
  <c r="N524" i="4"/>
  <c r="L524" i="4"/>
  <c r="K524" i="4"/>
  <c r="I524" i="4"/>
  <c r="H524" i="4"/>
  <c r="F524" i="4"/>
  <c r="R523" i="4"/>
  <c r="Q523" i="4"/>
  <c r="O523" i="4"/>
  <c r="N523" i="4"/>
  <c r="L523" i="4"/>
  <c r="K523" i="4"/>
  <c r="I523" i="4"/>
  <c r="H523" i="4"/>
  <c r="F523" i="4"/>
  <c r="R522" i="4"/>
  <c r="Q522" i="4"/>
  <c r="O522" i="4"/>
  <c r="N522" i="4"/>
  <c r="L522" i="4"/>
  <c r="K522" i="4"/>
  <c r="I522" i="4"/>
  <c r="H522" i="4"/>
  <c r="F522" i="4"/>
  <c r="R521" i="4"/>
  <c r="Q521" i="4"/>
  <c r="O521" i="4"/>
  <c r="N521" i="4"/>
  <c r="L521" i="4"/>
  <c r="K521" i="4"/>
  <c r="I521" i="4"/>
  <c r="H521" i="4"/>
  <c r="F521" i="4"/>
  <c r="R520" i="4"/>
  <c r="Q520" i="4"/>
  <c r="O520" i="4"/>
  <c r="N520" i="4"/>
  <c r="L520" i="4"/>
  <c r="K520" i="4"/>
  <c r="I520" i="4"/>
  <c r="H520" i="4"/>
  <c r="F520" i="4"/>
  <c r="R519" i="4"/>
  <c r="Q519" i="4"/>
  <c r="O519" i="4"/>
  <c r="N519" i="4"/>
  <c r="L519" i="4"/>
  <c r="K519" i="4"/>
  <c r="I519" i="4"/>
  <c r="H519" i="4"/>
  <c r="F519" i="4"/>
  <c r="R518" i="4"/>
  <c r="Q518" i="4"/>
  <c r="O518" i="4"/>
  <c r="N518" i="4"/>
  <c r="L518" i="4"/>
  <c r="K518" i="4"/>
  <c r="I518" i="4"/>
  <c r="H518" i="4"/>
  <c r="F518" i="4"/>
  <c r="R517" i="4"/>
  <c r="Q517" i="4"/>
  <c r="O517" i="4"/>
  <c r="N517" i="4"/>
  <c r="L517" i="4"/>
  <c r="K517" i="4"/>
  <c r="I517" i="4"/>
  <c r="H517" i="4"/>
  <c r="F517" i="4"/>
  <c r="R516" i="4"/>
  <c r="Q516" i="4"/>
  <c r="O516" i="4"/>
  <c r="N516" i="4"/>
  <c r="L516" i="4"/>
  <c r="K516" i="4"/>
  <c r="I516" i="4"/>
  <c r="H516" i="4"/>
  <c r="F516" i="4"/>
  <c r="R515" i="4"/>
  <c r="Q515" i="4"/>
  <c r="O515" i="4"/>
  <c r="N515" i="4"/>
  <c r="L515" i="4"/>
  <c r="K515" i="4"/>
  <c r="I515" i="4"/>
  <c r="H515" i="4"/>
  <c r="F515" i="4"/>
  <c r="R514" i="4"/>
  <c r="Q514" i="4"/>
  <c r="O514" i="4"/>
  <c r="N514" i="4"/>
  <c r="L514" i="4"/>
  <c r="K514" i="4"/>
  <c r="I514" i="4"/>
  <c r="H514" i="4"/>
  <c r="F514" i="4"/>
  <c r="R513" i="4"/>
  <c r="Q513" i="4"/>
  <c r="O513" i="4"/>
  <c r="N513" i="4"/>
  <c r="L513" i="4"/>
  <c r="K513" i="4"/>
  <c r="I513" i="4"/>
  <c r="H513" i="4"/>
  <c r="F513" i="4"/>
  <c r="R512" i="4"/>
  <c r="Q512" i="4"/>
  <c r="O512" i="4"/>
  <c r="N512" i="4"/>
  <c r="L512" i="4"/>
  <c r="K512" i="4"/>
  <c r="I512" i="4"/>
  <c r="H512" i="4"/>
  <c r="F512" i="4"/>
  <c r="R511" i="4"/>
  <c r="Q511" i="4"/>
  <c r="O511" i="4"/>
  <c r="N511" i="4"/>
  <c r="L511" i="4"/>
  <c r="K511" i="4"/>
  <c r="I511" i="4"/>
  <c r="H511" i="4"/>
  <c r="F511" i="4"/>
  <c r="R510" i="4"/>
  <c r="Q510" i="4"/>
  <c r="O510" i="4"/>
  <c r="N510" i="4"/>
  <c r="L510" i="4"/>
  <c r="K510" i="4"/>
  <c r="I510" i="4"/>
  <c r="H510" i="4"/>
  <c r="F510" i="4"/>
  <c r="R509" i="4"/>
  <c r="Q509" i="4"/>
  <c r="O509" i="4"/>
  <c r="N509" i="4"/>
  <c r="L509" i="4"/>
  <c r="K509" i="4"/>
  <c r="I509" i="4"/>
  <c r="H509" i="4"/>
  <c r="F509" i="4"/>
  <c r="R508" i="4"/>
  <c r="Q508" i="4"/>
  <c r="O508" i="4"/>
  <c r="N508" i="4"/>
  <c r="L508" i="4"/>
  <c r="K508" i="4"/>
  <c r="I508" i="4"/>
  <c r="H508" i="4"/>
  <c r="F508" i="4"/>
  <c r="R507" i="4"/>
  <c r="Q507" i="4"/>
  <c r="O507" i="4"/>
  <c r="N507" i="4"/>
  <c r="L507" i="4"/>
  <c r="K507" i="4"/>
  <c r="I507" i="4"/>
  <c r="H507" i="4"/>
  <c r="F507" i="4"/>
  <c r="R506" i="4"/>
  <c r="Q506" i="4"/>
  <c r="O506" i="4"/>
  <c r="N506" i="4"/>
  <c r="L506" i="4"/>
  <c r="K506" i="4"/>
  <c r="I506" i="4"/>
  <c r="H506" i="4"/>
  <c r="F506" i="4"/>
  <c r="R505" i="4"/>
  <c r="Q505" i="4"/>
  <c r="O505" i="4"/>
  <c r="N505" i="4"/>
  <c r="L505" i="4"/>
  <c r="K505" i="4"/>
  <c r="I505" i="4"/>
  <c r="H505" i="4"/>
  <c r="F505" i="4"/>
  <c r="R504" i="4"/>
  <c r="Q504" i="4"/>
  <c r="O504" i="4"/>
  <c r="N504" i="4"/>
  <c r="L504" i="4"/>
  <c r="K504" i="4"/>
  <c r="I504" i="4"/>
  <c r="H504" i="4"/>
  <c r="F504" i="4"/>
  <c r="R503" i="4"/>
  <c r="Q503" i="4"/>
  <c r="O503" i="4"/>
  <c r="N503" i="4"/>
  <c r="L503" i="4"/>
  <c r="K503" i="4"/>
  <c r="I503" i="4"/>
  <c r="H503" i="4"/>
  <c r="F503" i="4"/>
  <c r="R502" i="4"/>
  <c r="Q502" i="4"/>
  <c r="O502" i="4"/>
  <c r="N502" i="4"/>
  <c r="L502" i="4"/>
  <c r="K502" i="4"/>
  <c r="I502" i="4"/>
  <c r="H502" i="4"/>
  <c r="F502" i="4"/>
  <c r="R501" i="4"/>
  <c r="Q501" i="4"/>
  <c r="O501" i="4"/>
  <c r="N501" i="4"/>
  <c r="L501" i="4"/>
  <c r="K501" i="4"/>
  <c r="I501" i="4"/>
  <c r="H501" i="4"/>
  <c r="F501" i="4"/>
  <c r="R500" i="4"/>
  <c r="Q500" i="4"/>
  <c r="O500" i="4"/>
  <c r="N500" i="4"/>
  <c r="L500" i="4"/>
  <c r="K500" i="4"/>
  <c r="I500" i="4"/>
  <c r="H500" i="4"/>
  <c r="F500" i="4"/>
  <c r="R499" i="4"/>
  <c r="Q499" i="4"/>
  <c r="O499" i="4"/>
  <c r="N499" i="4"/>
  <c r="L499" i="4"/>
  <c r="K499" i="4"/>
  <c r="I499" i="4"/>
  <c r="H499" i="4"/>
  <c r="F499" i="4"/>
  <c r="R498" i="4"/>
  <c r="Q498" i="4"/>
  <c r="O498" i="4"/>
  <c r="N498" i="4"/>
  <c r="L498" i="4"/>
  <c r="K498" i="4"/>
  <c r="I498" i="4"/>
  <c r="H498" i="4"/>
  <c r="F498" i="4"/>
  <c r="R497" i="4"/>
  <c r="Q497" i="4"/>
  <c r="O497" i="4"/>
  <c r="N497" i="4"/>
  <c r="L497" i="4"/>
  <c r="K497" i="4"/>
  <c r="I497" i="4"/>
  <c r="H497" i="4"/>
  <c r="F497" i="4"/>
  <c r="R496" i="4"/>
  <c r="Q496" i="4"/>
  <c r="O496" i="4"/>
  <c r="N496" i="4"/>
  <c r="L496" i="4"/>
  <c r="K496" i="4"/>
  <c r="I496" i="4"/>
  <c r="H496" i="4"/>
  <c r="F496" i="4"/>
  <c r="R495" i="4"/>
  <c r="Q495" i="4"/>
  <c r="O495" i="4"/>
  <c r="N495" i="4"/>
  <c r="L495" i="4"/>
  <c r="K495" i="4"/>
  <c r="I495" i="4"/>
  <c r="H495" i="4"/>
  <c r="F495" i="4"/>
  <c r="R494" i="4"/>
  <c r="Q494" i="4"/>
  <c r="O494" i="4"/>
  <c r="N494" i="4"/>
  <c r="L494" i="4"/>
  <c r="K494" i="4"/>
  <c r="I494" i="4"/>
  <c r="H494" i="4"/>
  <c r="F494" i="4"/>
  <c r="R493" i="4"/>
  <c r="Q493" i="4"/>
  <c r="O493" i="4"/>
  <c r="N493" i="4"/>
  <c r="L493" i="4"/>
  <c r="K493" i="4"/>
  <c r="I493" i="4"/>
  <c r="H493" i="4"/>
  <c r="F493" i="4"/>
  <c r="R492" i="4"/>
  <c r="Q492" i="4"/>
  <c r="O492" i="4"/>
  <c r="N492" i="4"/>
  <c r="L492" i="4"/>
  <c r="K492" i="4"/>
  <c r="I492" i="4"/>
  <c r="H492" i="4"/>
  <c r="F492" i="4"/>
  <c r="R491" i="4"/>
  <c r="Q491" i="4"/>
  <c r="O491" i="4"/>
  <c r="N491" i="4"/>
  <c r="L491" i="4"/>
  <c r="K491" i="4"/>
  <c r="I491" i="4"/>
  <c r="H491" i="4"/>
  <c r="F491" i="4"/>
  <c r="R490" i="4"/>
  <c r="Q490" i="4"/>
  <c r="O490" i="4"/>
  <c r="N490" i="4"/>
  <c r="L490" i="4"/>
  <c r="K490" i="4"/>
  <c r="I490" i="4"/>
  <c r="H490" i="4"/>
  <c r="F490" i="4"/>
  <c r="R489" i="4"/>
  <c r="Q489" i="4"/>
  <c r="O489" i="4"/>
  <c r="N489" i="4"/>
  <c r="L489" i="4"/>
  <c r="K489" i="4"/>
  <c r="I489" i="4"/>
  <c r="H489" i="4"/>
  <c r="F489" i="4"/>
  <c r="R488" i="4"/>
  <c r="Q488" i="4"/>
  <c r="O488" i="4"/>
  <c r="N488" i="4"/>
  <c r="L488" i="4"/>
  <c r="K488" i="4"/>
  <c r="I488" i="4"/>
  <c r="H488" i="4"/>
  <c r="F488" i="4"/>
  <c r="R487" i="4"/>
  <c r="Q487" i="4"/>
  <c r="O487" i="4"/>
  <c r="N487" i="4"/>
  <c r="L487" i="4"/>
  <c r="K487" i="4"/>
  <c r="I487" i="4"/>
  <c r="H487" i="4"/>
  <c r="F487" i="4"/>
  <c r="R486" i="4"/>
  <c r="Q486" i="4"/>
  <c r="O486" i="4"/>
  <c r="N486" i="4"/>
  <c r="L486" i="4"/>
  <c r="K486" i="4"/>
  <c r="I486" i="4"/>
  <c r="H486" i="4"/>
  <c r="F486" i="4"/>
  <c r="R485" i="4"/>
  <c r="Q485" i="4"/>
  <c r="O485" i="4"/>
  <c r="N485" i="4"/>
  <c r="L485" i="4"/>
  <c r="K485" i="4"/>
  <c r="I485" i="4"/>
  <c r="H485" i="4"/>
  <c r="F485" i="4"/>
  <c r="R484" i="4"/>
  <c r="Q484" i="4"/>
  <c r="O484" i="4"/>
  <c r="N484" i="4"/>
  <c r="L484" i="4"/>
  <c r="K484" i="4"/>
  <c r="I484" i="4"/>
  <c r="H484" i="4"/>
  <c r="F484" i="4"/>
  <c r="R483" i="4"/>
  <c r="Q483" i="4"/>
  <c r="O483" i="4"/>
  <c r="N483" i="4"/>
  <c r="L483" i="4"/>
  <c r="K483" i="4"/>
  <c r="I483" i="4"/>
  <c r="H483" i="4"/>
  <c r="F483" i="4"/>
  <c r="R482" i="4"/>
  <c r="Q482" i="4"/>
  <c r="O482" i="4"/>
  <c r="N482" i="4"/>
  <c r="L482" i="4"/>
  <c r="K482" i="4"/>
  <c r="I482" i="4"/>
  <c r="H482" i="4"/>
  <c r="F482" i="4"/>
  <c r="R481" i="4"/>
  <c r="Q481" i="4"/>
  <c r="O481" i="4"/>
  <c r="N481" i="4"/>
  <c r="L481" i="4"/>
  <c r="K481" i="4"/>
  <c r="I481" i="4"/>
  <c r="H481" i="4"/>
  <c r="F481" i="4"/>
  <c r="R480" i="4"/>
  <c r="Q480" i="4"/>
  <c r="O480" i="4"/>
  <c r="N480" i="4"/>
  <c r="L480" i="4"/>
  <c r="K480" i="4"/>
  <c r="I480" i="4"/>
  <c r="H480" i="4"/>
  <c r="F480" i="4"/>
  <c r="R479" i="4"/>
  <c r="Q479" i="4"/>
  <c r="O479" i="4"/>
  <c r="N479" i="4"/>
  <c r="L479" i="4"/>
  <c r="K479" i="4"/>
  <c r="I479" i="4"/>
  <c r="H479" i="4"/>
  <c r="F479" i="4"/>
  <c r="R478" i="4"/>
  <c r="Q478" i="4"/>
  <c r="O478" i="4"/>
  <c r="N478" i="4"/>
  <c r="L478" i="4"/>
  <c r="K478" i="4"/>
  <c r="I478" i="4"/>
  <c r="H478" i="4"/>
  <c r="F478" i="4"/>
  <c r="R477" i="4"/>
  <c r="Q477" i="4"/>
  <c r="O477" i="4"/>
  <c r="N477" i="4"/>
  <c r="L477" i="4"/>
  <c r="K477" i="4"/>
  <c r="I477" i="4"/>
  <c r="H477" i="4"/>
  <c r="F477" i="4"/>
  <c r="R476" i="4"/>
  <c r="Q476" i="4"/>
  <c r="O476" i="4"/>
  <c r="N476" i="4"/>
  <c r="L476" i="4"/>
  <c r="K476" i="4"/>
  <c r="I476" i="4"/>
  <c r="H476" i="4"/>
  <c r="F476" i="4"/>
  <c r="R475" i="4"/>
  <c r="Q475" i="4"/>
  <c r="O475" i="4"/>
  <c r="N475" i="4"/>
  <c r="L475" i="4"/>
  <c r="K475" i="4"/>
  <c r="I475" i="4"/>
  <c r="H475" i="4"/>
  <c r="F475" i="4"/>
  <c r="R474" i="4"/>
  <c r="Q474" i="4"/>
  <c r="O474" i="4"/>
  <c r="N474" i="4"/>
  <c r="L474" i="4"/>
  <c r="K474" i="4"/>
  <c r="I474" i="4"/>
  <c r="H474" i="4"/>
  <c r="F474" i="4"/>
  <c r="R473" i="4"/>
  <c r="Q473" i="4"/>
  <c r="O473" i="4"/>
  <c r="N473" i="4"/>
  <c r="L473" i="4"/>
  <c r="K473" i="4"/>
  <c r="I473" i="4"/>
  <c r="H473" i="4"/>
  <c r="F473" i="4"/>
  <c r="R472" i="4"/>
  <c r="Q472" i="4"/>
  <c r="O472" i="4"/>
  <c r="N472" i="4"/>
  <c r="L472" i="4"/>
  <c r="K472" i="4"/>
  <c r="I472" i="4"/>
  <c r="H472" i="4"/>
  <c r="F472" i="4"/>
  <c r="R471" i="4"/>
  <c r="Q471" i="4"/>
  <c r="O471" i="4"/>
  <c r="N471" i="4"/>
  <c r="L471" i="4"/>
  <c r="K471" i="4"/>
  <c r="I471" i="4"/>
  <c r="H471" i="4"/>
  <c r="F471" i="4"/>
  <c r="R470" i="4"/>
  <c r="Q470" i="4"/>
  <c r="O470" i="4"/>
  <c r="N470" i="4"/>
  <c r="L470" i="4"/>
  <c r="K470" i="4"/>
  <c r="I470" i="4"/>
  <c r="H470" i="4"/>
  <c r="F470" i="4"/>
  <c r="R469" i="4"/>
  <c r="Q469" i="4"/>
  <c r="O469" i="4"/>
  <c r="N469" i="4"/>
  <c r="L469" i="4"/>
  <c r="K469" i="4"/>
  <c r="I469" i="4"/>
  <c r="H469" i="4"/>
  <c r="F469" i="4"/>
  <c r="R468" i="4"/>
  <c r="Q468" i="4"/>
  <c r="O468" i="4"/>
  <c r="N468" i="4"/>
  <c r="L468" i="4"/>
  <c r="K468" i="4"/>
  <c r="I468" i="4"/>
  <c r="H468" i="4"/>
  <c r="F468" i="4"/>
  <c r="R467" i="4"/>
  <c r="Q467" i="4"/>
  <c r="O467" i="4"/>
  <c r="N467" i="4"/>
  <c r="L467" i="4"/>
  <c r="K467" i="4"/>
  <c r="I467" i="4"/>
  <c r="H467" i="4"/>
  <c r="F467" i="4"/>
  <c r="R466" i="4"/>
  <c r="Q466" i="4"/>
  <c r="O466" i="4"/>
  <c r="N466" i="4"/>
  <c r="L466" i="4"/>
  <c r="K466" i="4"/>
  <c r="I466" i="4"/>
  <c r="H466" i="4"/>
  <c r="F466" i="4"/>
  <c r="R465" i="4"/>
  <c r="Q465" i="4"/>
  <c r="O465" i="4"/>
  <c r="N465" i="4"/>
  <c r="L465" i="4"/>
  <c r="K465" i="4"/>
  <c r="I465" i="4"/>
  <c r="H465" i="4"/>
  <c r="F465" i="4"/>
  <c r="R464" i="4"/>
  <c r="Q464" i="4"/>
  <c r="O464" i="4"/>
  <c r="N464" i="4"/>
  <c r="L464" i="4"/>
  <c r="K464" i="4"/>
  <c r="I464" i="4"/>
  <c r="H464" i="4"/>
  <c r="F464" i="4"/>
  <c r="R463" i="4"/>
  <c r="Q463" i="4"/>
  <c r="O463" i="4"/>
  <c r="N463" i="4"/>
  <c r="L463" i="4"/>
  <c r="K463" i="4"/>
  <c r="I463" i="4"/>
  <c r="H463" i="4"/>
  <c r="F463" i="4"/>
  <c r="R462" i="4"/>
  <c r="Q462" i="4"/>
  <c r="O462" i="4"/>
  <c r="N462" i="4"/>
  <c r="L462" i="4"/>
  <c r="K462" i="4"/>
  <c r="I462" i="4"/>
  <c r="H462" i="4"/>
  <c r="F462" i="4"/>
  <c r="R461" i="4"/>
  <c r="Q461" i="4"/>
  <c r="O461" i="4"/>
  <c r="N461" i="4"/>
  <c r="L461" i="4"/>
  <c r="K461" i="4"/>
  <c r="I461" i="4"/>
  <c r="H461" i="4"/>
  <c r="F461" i="4"/>
  <c r="R460" i="4"/>
  <c r="Q460" i="4"/>
  <c r="O460" i="4"/>
  <c r="N460" i="4"/>
  <c r="L460" i="4"/>
  <c r="K460" i="4"/>
  <c r="I460" i="4"/>
  <c r="H460" i="4"/>
  <c r="F460" i="4"/>
  <c r="R459" i="4"/>
  <c r="Q459" i="4"/>
  <c r="O459" i="4"/>
  <c r="N459" i="4"/>
  <c r="L459" i="4"/>
  <c r="K459" i="4"/>
  <c r="I459" i="4"/>
  <c r="H459" i="4"/>
  <c r="F459" i="4"/>
  <c r="R458" i="4"/>
  <c r="Q458" i="4"/>
  <c r="O458" i="4"/>
  <c r="N458" i="4"/>
  <c r="L458" i="4"/>
  <c r="K458" i="4"/>
  <c r="I458" i="4"/>
  <c r="H458" i="4"/>
  <c r="F458" i="4"/>
  <c r="R457" i="4"/>
  <c r="Q457" i="4"/>
  <c r="O457" i="4"/>
  <c r="N457" i="4"/>
  <c r="L457" i="4"/>
  <c r="K457" i="4"/>
  <c r="I457" i="4"/>
  <c r="H457" i="4"/>
  <c r="F457" i="4"/>
  <c r="R456" i="4"/>
  <c r="Q456" i="4"/>
  <c r="O456" i="4"/>
  <c r="N456" i="4"/>
  <c r="L456" i="4"/>
  <c r="K456" i="4"/>
  <c r="I456" i="4"/>
  <c r="H456" i="4"/>
  <c r="F456" i="4"/>
  <c r="R455" i="4"/>
  <c r="Q455" i="4"/>
  <c r="O455" i="4"/>
  <c r="N455" i="4"/>
  <c r="L455" i="4"/>
  <c r="K455" i="4"/>
  <c r="I455" i="4"/>
  <c r="H455" i="4"/>
  <c r="F455" i="4"/>
  <c r="R454" i="4"/>
  <c r="Q454" i="4"/>
  <c r="O454" i="4"/>
  <c r="N454" i="4"/>
  <c r="L454" i="4"/>
  <c r="K454" i="4"/>
  <c r="I454" i="4"/>
  <c r="H454" i="4"/>
  <c r="F454" i="4"/>
  <c r="R453" i="4"/>
  <c r="Q453" i="4"/>
  <c r="O453" i="4"/>
  <c r="N453" i="4"/>
  <c r="L453" i="4"/>
  <c r="K453" i="4"/>
  <c r="I453" i="4"/>
  <c r="H453" i="4"/>
  <c r="F453" i="4"/>
  <c r="R452" i="4"/>
  <c r="Q452" i="4"/>
  <c r="O452" i="4"/>
  <c r="N452" i="4"/>
  <c r="L452" i="4"/>
  <c r="K452" i="4"/>
  <c r="I452" i="4"/>
  <c r="H452" i="4"/>
  <c r="F452" i="4"/>
  <c r="R451" i="4"/>
  <c r="Q451" i="4"/>
  <c r="O451" i="4"/>
  <c r="N451" i="4"/>
  <c r="L451" i="4"/>
  <c r="K451" i="4"/>
  <c r="I451" i="4"/>
  <c r="H451" i="4"/>
  <c r="F451" i="4"/>
  <c r="R450" i="4"/>
  <c r="Q450" i="4"/>
  <c r="O450" i="4"/>
  <c r="N450" i="4"/>
  <c r="L450" i="4"/>
  <c r="K450" i="4"/>
  <c r="I450" i="4"/>
  <c r="H450" i="4"/>
  <c r="F450" i="4"/>
  <c r="R449" i="4"/>
  <c r="Q449" i="4"/>
  <c r="O449" i="4"/>
  <c r="N449" i="4"/>
  <c r="L449" i="4"/>
  <c r="K449" i="4"/>
  <c r="I449" i="4"/>
  <c r="H449" i="4"/>
  <c r="F449" i="4"/>
  <c r="R448" i="4"/>
  <c r="Q448" i="4"/>
  <c r="O448" i="4"/>
  <c r="N448" i="4"/>
  <c r="L448" i="4"/>
  <c r="K448" i="4"/>
  <c r="I448" i="4"/>
  <c r="H448" i="4"/>
  <c r="F448" i="4"/>
  <c r="R447" i="4"/>
  <c r="Q447" i="4"/>
  <c r="O447" i="4"/>
  <c r="N447" i="4"/>
  <c r="L447" i="4"/>
  <c r="K447" i="4"/>
  <c r="I447" i="4"/>
  <c r="H447" i="4"/>
  <c r="F447" i="4"/>
  <c r="R446" i="4"/>
  <c r="Q446" i="4"/>
  <c r="O446" i="4"/>
  <c r="N446" i="4"/>
  <c r="L446" i="4"/>
  <c r="K446" i="4"/>
  <c r="I446" i="4"/>
  <c r="H446" i="4"/>
  <c r="F446" i="4"/>
  <c r="R445" i="4"/>
  <c r="Q445" i="4"/>
  <c r="O445" i="4"/>
  <c r="N445" i="4"/>
  <c r="L445" i="4"/>
  <c r="K445" i="4"/>
  <c r="I445" i="4"/>
  <c r="H445" i="4"/>
  <c r="F445" i="4"/>
  <c r="R444" i="4"/>
  <c r="Q444" i="4"/>
  <c r="O444" i="4"/>
  <c r="N444" i="4"/>
  <c r="L444" i="4"/>
  <c r="K444" i="4"/>
  <c r="I444" i="4"/>
  <c r="H444" i="4"/>
  <c r="F444" i="4"/>
  <c r="R443" i="4"/>
  <c r="Q443" i="4"/>
  <c r="O443" i="4"/>
  <c r="N443" i="4"/>
  <c r="L443" i="4"/>
  <c r="K443" i="4"/>
  <c r="I443" i="4"/>
  <c r="H443" i="4"/>
  <c r="F443" i="4"/>
  <c r="R442" i="4"/>
  <c r="Q442" i="4"/>
  <c r="O442" i="4"/>
  <c r="N442" i="4"/>
  <c r="L442" i="4"/>
  <c r="K442" i="4"/>
  <c r="I442" i="4"/>
  <c r="H442" i="4"/>
  <c r="F442" i="4"/>
  <c r="R441" i="4"/>
  <c r="Q441" i="4"/>
  <c r="O441" i="4"/>
  <c r="N441" i="4"/>
  <c r="L441" i="4"/>
  <c r="K441" i="4"/>
  <c r="I441" i="4"/>
  <c r="H441" i="4"/>
  <c r="F441" i="4"/>
  <c r="R440" i="4"/>
  <c r="Q440" i="4"/>
  <c r="O440" i="4"/>
  <c r="N440" i="4"/>
  <c r="L440" i="4"/>
  <c r="K440" i="4"/>
  <c r="I440" i="4"/>
  <c r="H440" i="4"/>
  <c r="F440" i="4"/>
  <c r="R439" i="4"/>
  <c r="Q439" i="4"/>
  <c r="O439" i="4"/>
  <c r="N439" i="4"/>
  <c r="L439" i="4"/>
  <c r="K439" i="4"/>
  <c r="I439" i="4"/>
  <c r="H439" i="4"/>
  <c r="F439" i="4"/>
  <c r="R438" i="4"/>
  <c r="Q438" i="4"/>
  <c r="O438" i="4"/>
  <c r="N438" i="4"/>
  <c r="L438" i="4"/>
  <c r="K438" i="4"/>
  <c r="I438" i="4"/>
  <c r="H438" i="4"/>
  <c r="F438" i="4"/>
  <c r="R437" i="4"/>
  <c r="Q437" i="4"/>
  <c r="O437" i="4"/>
  <c r="N437" i="4"/>
  <c r="L437" i="4"/>
  <c r="K437" i="4"/>
  <c r="I437" i="4"/>
  <c r="H437" i="4"/>
  <c r="F437" i="4"/>
  <c r="R436" i="4"/>
  <c r="Q436" i="4"/>
  <c r="O436" i="4"/>
  <c r="N436" i="4"/>
  <c r="L436" i="4"/>
  <c r="K436" i="4"/>
  <c r="I436" i="4"/>
  <c r="H436" i="4"/>
  <c r="F436" i="4"/>
  <c r="R435" i="4"/>
  <c r="Q435" i="4"/>
  <c r="O435" i="4"/>
  <c r="N435" i="4"/>
  <c r="L435" i="4"/>
  <c r="K435" i="4"/>
  <c r="I435" i="4"/>
  <c r="H435" i="4"/>
  <c r="F435" i="4"/>
  <c r="R434" i="4"/>
  <c r="Q434" i="4"/>
  <c r="O434" i="4"/>
  <c r="N434" i="4"/>
  <c r="L434" i="4"/>
  <c r="K434" i="4"/>
  <c r="I434" i="4"/>
  <c r="H434" i="4"/>
  <c r="F434" i="4"/>
  <c r="R433" i="4"/>
  <c r="Q433" i="4"/>
  <c r="O433" i="4"/>
  <c r="N433" i="4"/>
  <c r="L433" i="4"/>
  <c r="K433" i="4"/>
  <c r="I433" i="4"/>
  <c r="H433" i="4"/>
  <c r="F433" i="4"/>
  <c r="R432" i="4"/>
  <c r="Q432" i="4"/>
  <c r="O432" i="4"/>
  <c r="N432" i="4"/>
  <c r="L432" i="4"/>
  <c r="K432" i="4"/>
  <c r="I432" i="4"/>
  <c r="H432" i="4"/>
  <c r="F432" i="4"/>
  <c r="R431" i="4"/>
  <c r="Q431" i="4"/>
  <c r="O431" i="4"/>
  <c r="N431" i="4"/>
  <c r="L431" i="4"/>
  <c r="K431" i="4"/>
  <c r="I431" i="4"/>
  <c r="H431" i="4"/>
  <c r="F431" i="4"/>
  <c r="R430" i="4"/>
  <c r="Q430" i="4"/>
  <c r="O430" i="4"/>
  <c r="N430" i="4"/>
  <c r="L430" i="4"/>
  <c r="K430" i="4"/>
  <c r="I430" i="4"/>
  <c r="H430" i="4"/>
  <c r="F430" i="4"/>
  <c r="R429" i="4"/>
  <c r="Q429" i="4"/>
  <c r="O429" i="4"/>
  <c r="N429" i="4"/>
  <c r="L429" i="4"/>
  <c r="K429" i="4"/>
  <c r="I429" i="4"/>
  <c r="H429" i="4"/>
  <c r="F429" i="4"/>
  <c r="R428" i="4"/>
  <c r="Q428" i="4"/>
  <c r="O428" i="4"/>
  <c r="N428" i="4"/>
  <c r="L428" i="4"/>
  <c r="K428" i="4"/>
  <c r="I428" i="4"/>
  <c r="H428" i="4"/>
  <c r="F428" i="4"/>
  <c r="R427" i="4"/>
  <c r="Q427" i="4"/>
  <c r="O427" i="4"/>
  <c r="N427" i="4"/>
  <c r="L427" i="4"/>
  <c r="K427" i="4"/>
  <c r="I427" i="4"/>
  <c r="H427" i="4"/>
  <c r="F427" i="4"/>
  <c r="R426" i="4"/>
  <c r="Q426" i="4"/>
  <c r="O426" i="4"/>
  <c r="N426" i="4"/>
  <c r="L426" i="4"/>
  <c r="K426" i="4"/>
  <c r="I426" i="4"/>
  <c r="H426" i="4"/>
  <c r="F426" i="4"/>
  <c r="R425" i="4"/>
  <c r="Q425" i="4"/>
  <c r="O425" i="4"/>
  <c r="N425" i="4"/>
  <c r="L425" i="4"/>
  <c r="K425" i="4"/>
  <c r="I425" i="4"/>
  <c r="H425" i="4"/>
  <c r="F425" i="4"/>
  <c r="R424" i="4"/>
  <c r="Q424" i="4"/>
  <c r="O424" i="4"/>
  <c r="N424" i="4"/>
  <c r="L424" i="4"/>
  <c r="K424" i="4"/>
  <c r="I424" i="4"/>
  <c r="H424" i="4"/>
  <c r="F424" i="4"/>
  <c r="R423" i="4"/>
  <c r="Q423" i="4"/>
  <c r="O423" i="4"/>
  <c r="N423" i="4"/>
  <c r="L423" i="4"/>
  <c r="K423" i="4"/>
  <c r="I423" i="4"/>
  <c r="H423" i="4"/>
  <c r="F423" i="4"/>
  <c r="R422" i="4"/>
  <c r="Q422" i="4"/>
  <c r="O422" i="4"/>
  <c r="N422" i="4"/>
  <c r="L422" i="4"/>
  <c r="K422" i="4"/>
  <c r="I422" i="4"/>
  <c r="H422" i="4"/>
  <c r="F422" i="4"/>
  <c r="R421" i="4"/>
  <c r="Q421" i="4"/>
  <c r="O421" i="4"/>
  <c r="N421" i="4"/>
  <c r="L421" i="4"/>
  <c r="K421" i="4"/>
  <c r="I421" i="4"/>
  <c r="H421" i="4"/>
  <c r="F421" i="4"/>
  <c r="R420" i="4"/>
  <c r="Q420" i="4"/>
  <c r="O420" i="4"/>
  <c r="N420" i="4"/>
  <c r="L420" i="4"/>
  <c r="K420" i="4"/>
  <c r="I420" i="4"/>
  <c r="H420" i="4"/>
  <c r="F420" i="4"/>
  <c r="R419" i="4"/>
  <c r="Q419" i="4"/>
  <c r="O419" i="4"/>
  <c r="N419" i="4"/>
  <c r="L419" i="4"/>
  <c r="K419" i="4"/>
  <c r="I419" i="4"/>
  <c r="H419" i="4"/>
  <c r="F419" i="4"/>
  <c r="R418" i="4"/>
  <c r="Q418" i="4"/>
  <c r="O418" i="4"/>
  <c r="N418" i="4"/>
  <c r="L418" i="4"/>
  <c r="K418" i="4"/>
  <c r="I418" i="4"/>
  <c r="H418" i="4"/>
  <c r="F418" i="4"/>
  <c r="R417" i="4"/>
  <c r="Q417" i="4"/>
  <c r="O417" i="4"/>
  <c r="N417" i="4"/>
  <c r="L417" i="4"/>
  <c r="K417" i="4"/>
  <c r="I417" i="4"/>
  <c r="H417" i="4"/>
  <c r="F417" i="4"/>
  <c r="R416" i="4"/>
  <c r="Q416" i="4"/>
  <c r="O416" i="4"/>
  <c r="N416" i="4"/>
  <c r="L416" i="4"/>
  <c r="K416" i="4"/>
  <c r="I416" i="4"/>
  <c r="H416" i="4"/>
  <c r="F416" i="4"/>
  <c r="R415" i="4"/>
  <c r="Q415" i="4"/>
  <c r="O415" i="4"/>
  <c r="N415" i="4"/>
  <c r="L415" i="4"/>
  <c r="K415" i="4"/>
  <c r="I415" i="4"/>
  <c r="H415" i="4"/>
  <c r="F415" i="4"/>
  <c r="R414" i="4"/>
  <c r="Q414" i="4"/>
  <c r="O414" i="4"/>
  <c r="N414" i="4"/>
  <c r="L414" i="4"/>
  <c r="K414" i="4"/>
  <c r="I414" i="4"/>
  <c r="H414" i="4"/>
  <c r="F414" i="4"/>
  <c r="R413" i="4"/>
  <c r="Q413" i="4"/>
  <c r="O413" i="4"/>
  <c r="N413" i="4"/>
  <c r="L413" i="4"/>
  <c r="K413" i="4"/>
  <c r="I413" i="4"/>
  <c r="H413" i="4"/>
  <c r="F413" i="4"/>
  <c r="R412" i="4"/>
  <c r="Q412" i="4"/>
  <c r="O412" i="4"/>
  <c r="N412" i="4"/>
  <c r="L412" i="4"/>
  <c r="K412" i="4"/>
  <c r="I412" i="4"/>
  <c r="H412" i="4"/>
  <c r="F412" i="4"/>
  <c r="R411" i="4"/>
  <c r="Q411" i="4"/>
  <c r="O411" i="4"/>
  <c r="N411" i="4"/>
  <c r="L411" i="4"/>
  <c r="K411" i="4"/>
  <c r="I411" i="4"/>
  <c r="H411" i="4"/>
  <c r="F411" i="4"/>
  <c r="R410" i="4"/>
  <c r="Q410" i="4"/>
  <c r="O410" i="4"/>
  <c r="N410" i="4"/>
  <c r="L410" i="4"/>
  <c r="K410" i="4"/>
  <c r="I410" i="4"/>
  <c r="H410" i="4"/>
  <c r="F410" i="4"/>
  <c r="R409" i="4"/>
  <c r="Q409" i="4"/>
  <c r="O409" i="4"/>
  <c r="N409" i="4"/>
  <c r="L409" i="4"/>
  <c r="K409" i="4"/>
  <c r="I409" i="4"/>
  <c r="H409" i="4"/>
  <c r="F409" i="4"/>
  <c r="R408" i="4"/>
  <c r="Q408" i="4"/>
  <c r="O408" i="4"/>
  <c r="N408" i="4"/>
  <c r="L408" i="4"/>
  <c r="K408" i="4"/>
  <c r="I408" i="4"/>
  <c r="H408" i="4"/>
  <c r="F408" i="4"/>
  <c r="R407" i="4"/>
  <c r="Q407" i="4"/>
  <c r="O407" i="4"/>
  <c r="N407" i="4"/>
  <c r="L407" i="4"/>
  <c r="K407" i="4"/>
  <c r="I407" i="4"/>
  <c r="H407" i="4"/>
  <c r="F407" i="4"/>
  <c r="R406" i="4"/>
  <c r="Q406" i="4"/>
  <c r="O406" i="4"/>
  <c r="N406" i="4"/>
  <c r="L406" i="4"/>
  <c r="K406" i="4"/>
  <c r="I406" i="4"/>
  <c r="H406" i="4"/>
  <c r="F406" i="4"/>
  <c r="R405" i="4"/>
  <c r="Q405" i="4"/>
  <c r="O405" i="4"/>
  <c r="N405" i="4"/>
  <c r="L405" i="4"/>
  <c r="K405" i="4"/>
  <c r="I405" i="4"/>
  <c r="H405" i="4"/>
  <c r="F405" i="4"/>
  <c r="R404" i="4"/>
  <c r="Q404" i="4"/>
  <c r="O404" i="4"/>
  <c r="N404" i="4"/>
  <c r="L404" i="4"/>
  <c r="K404" i="4"/>
  <c r="I404" i="4"/>
  <c r="H404" i="4"/>
  <c r="F404" i="4"/>
  <c r="R403" i="4"/>
  <c r="Q403" i="4"/>
  <c r="O403" i="4"/>
  <c r="N403" i="4"/>
  <c r="L403" i="4"/>
  <c r="K403" i="4"/>
  <c r="I403" i="4"/>
  <c r="H403" i="4"/>
  <c r="F403" i="4"/>
  <c r="R402" i="4"/>
  <c r="Q402" i="4"/>
  <c r="O402" i="4"/>
  <c r="N402" i="4"/>
  <c r="L402" i="4"/>
  <c r="K402" i="4"/>
  <c r="I402" i="4"/>
  <c r="H402" i="4"/>
  <c r="F402" i="4"/>
  <c r="R401" i="4"/>
  <c r="Q401" i="4"/>
  <c r="O401" i="4"/>
  <c r="N401" i="4"/>
  <c r="L401" i="4"/>
  <c r="K401" i="4"/>
  <c r="I401" i="4"/>
  <c r="H401" i="4"/>
  <c r="F401" i="4"/>
  <c r="R400" i="4"/>
  <c r="Q400" i="4"/>
  <c r="O400" i="4"/>
  <c r="N400" i="4"/>
  <c r="L400" i="4"/>
  <c r="K400" i="4"/>
  <c r="I400" i="4"/>
  <c r="H400" i="4"/>
  <c r="F400" i="4"/>
  <c r="R399" i="4"/>
  <c r="Q399" i="4"/>
  <c r="O399" i="4"/>
  <c r="N399" i="4"/>
  <c r="L399" i="4"/>
  <c r="K399" i="4"/>
  <c r="I399" i="4"/>
  <c r="H399" i="4"/>
  <c r="F399" i="4"/>
  <c r="R398" i="4"/>
  <c r="Q398" i="4"/>
  <c r="O398" i="4"/>
  <c r="N398" i="4"/>
  <c r="L398" i="4"/>
  <c r="K398" i="4"/>
  <c r="I398" i="4"/>
  <c r="H398" i="4"/>
  <c r="F398" i="4"/>
  <c r="R397" i="4"/>
  <c r="Q397" i="4"/>
  <c r="O397" i="4"/>
  <c r="N397" i="4"/>
  <c r="L397" i="4"/>
  <c r="K397" i="4"/>
  <c r="I397" i="4"/>
  <c r="H397" i="4"/>
  <c r="F397" i="4"/>
  <c r="R396" i="4"/>
  <c r="Q396" i="4"/>
  <c r="O396" i="4"/>
  <c r="N396" i="4"/>
  <c r="L396" i="4"/>
  <c r="K396" i="4"/>
  <c r="I396" i="4"/>
  <c r="H396" i="4"/>
  <c r="F396" i="4"/>
  <c r="R395" i="4"/>
  <c r="Q395" i="4"/>
  <c r="O395" i="4"/>
  <c r="N395" i="4"/>
  <c r="L395" i="4"/>
  <c r="K395" i="4"/>
  <c r="I395" i="4"/>
  <c r="H395" i="4"/>
  <c r="F395" i="4"/>
  <c r="R394" i="4"/>
  <c r="Q394" i="4"/>
  <c r="O394" i="4"/>
  <c r="N394" i="4"/>
  <c r="L394" i="4"/>
  <c r="K394" i="4"/>
  <c r="I394" i="4"/>
  <c r="H394" i="4"/>
  <c r="F394" i="4"/>
  <c r="R393" i="4"/>
  <c r="Q393" i="4"/>
  <c r="O393" i="4"/>
  <c r="N393" i="4"/>
  <c r="L393" i="4"/>
  <c r="K393" i="4"/>
  <c r="I393" i="4"/>
  <c r="H393" i="4"/>
  <c r="F393" i="4"/>
  <c r="R392" i="4"/>
  <c r="Q392" i="4"/>
  <c r="O392" i="4"/>
  <c r="N392" i="4"/>
  <c r="L392" i="4"/>
  <c r="K392" i="4"/>
  <c r="I392" i="4"/>
  <c r="H392" i="4"/>
  <c r="F392" i="4"/>
  <c r="R391" i="4"/>
  <c r="Q391" i="4"/>
  <c r="O391" i="4"/>
  <c r="N391" i="4"/>
  <c r="L391" i="4"/>
  <c r="K391" i="4"/>
  <c r="I391" i="4"/>
  <c r="H391" i="4"/>
  <c r="F391" i="4"/>
  <c r="R390" i="4"/>
  <c r="Q390" i="4"/>
  <c r="O390" i="4"/>
  <c r="N390" i="4"/>
  <c r="L390" i="4"/>
  <c r="K390" i="4"/>
  <c r="I390" i="4"/>
  <c r="H390" i="4"/>
  <c r="F390" i="4"/>
  <c r="R389" i="4"/>
  <c r="Q389" i="4"/>
  <c r="O389" i="4"/>
  <c r="N389" i="4"/>
  <c r="L389" i="4"/>
  <c r="K389" i="4"/>
  <c r="I389" i="4"/>
  <c r="H389" i="4"/>
  <c r="F389" i="4"/>
  <c r="R388" i="4"/>
  <c r="Q388" i="4"/>
  <c r="O388" i="4"/>
  <c r="N388" i="4"/>
  <c r="L388" i="4"/>
  <c r="K388" i="4"/>
  <c r="I388" i="4"/>
  <c r="H388" i="4"/>
  <c r="F388" i="4"/>
  <c r="R387" i="4"/>
  <c r="Q387" i="4"/>
  <c r="O387" i="4"/>
  <c r="N387" i="4"/>
  <c r="L387" i="4"/>
  <c r="K387" i="4"/>
  <c r="I387" i="4"/>
  <c r="H387" i="4"/>
  <c r="F387" i="4"/>
  <c r="R386" i="4"/>
  <c r="Q386" i="4"/>
  <c r="O386" i="4"/>
  <c r="N386" i="4"/>
  <c r="L386" i="4"/>
  <c r="K386" i="4"/>
  <c r="I386" i="4"/>
  <c r="H386" i="4"/>
  <c r="F386" i="4"/>
  <c r="R385" i="4"/>
  <c r="Q385" i="4"/>
  <c r="O385" i="4"/>
  <c r="N385" i="4"/>
  <c r="L385" i="4"/>
  <c r="K385" i="4"/>
  <c r="I385" i="4"/>
  <c r="H385" i="4"/>
  <c r="F385" i="4"/>
  <c r="R384" i="4"/>
  <c r="Q384" i="4"/>
  <c r="O384" i="4"/>
  <c r="N384" i="4"/>
  <c r="L384" i="4"/>
  <c r="K384" i="4"/>
  <c r="I384" i="4"/>
  <c r="H384" i="4"/>
  <c r="F384" i="4"/>
  <c r="R383" i="4"/>
  <c r="Q383" i="4"/>
  <c r="O383" i="4"/>
  <c r="N383" i="4"/>
  <c r="L383" i="4"/>
  <c r="K383" i="4"/>
  <c r="I383" i="4"/>
  <c r="H383" i="4"/>
  <c r="F383" i="4"/>
  <c r="R382" i="4"/>
  <c r="Q382" i="4"/>
  <c r="O382" i="4"/>
  <c r="N382" i="4"/>
  <c r="L382" i="4"/>
  <c r="K382" i="4"/>
  <c r="I382" i="4"/>
  <c r="H382" i="4"/>
  <c r="F382" i="4"/>
  <c r="R381" i="4"/>
  <c r="Q381" i="4"/>
  <c r="O381" i="4"/>
  <c r="N381" i="4"/>
  <c r="L381" i="4"/>
  <c r="K381" i="4"/>
  <c r="I381" i="4"/>
  <c r="H381" i="4"/>
  <c r="F381" i="4"/>
  <c r="R380" i="4"/>
  <c r="Q380" i="4"/>
  <c r="O380" i="4"/>
  <c r="N380" i="4"/>
  <c r="L380" i="4"/>
  <c r="K380" i="4"/>
  <c r="I380" i="4"/>
  <c r="H380" i="4"/>
  <c r="F380" i="4"/>
  <c r="R379" i="4"/>
  <c r="Q379" i="4"/>
  <c r="O379" i="4"/>
  <c r="N379" i="4"/>
  <c r="L379" i="4"/>
  <c r="K379" i="4"/>
  <c r="I379" i="4"/>
  <c r="H379" i="4"/>
  <c r="F379" i="4"/>
  <c r="R378" i="4"/>
  <c r="Q378" i="4"/>
  <c r="O378" i="4"/>
  <c r="N378" i="4"/>
  <c r="L378" i="4"/>
  <c r="K378" i="4"/>
  <c r="I378" i="4"/>
  <c r="H378" i="4"/>
  <c r="F378" i="4"/>
  <c r="R377" i="4"/>
  <c r="Q377" i="4"/>
  <c r="O377" i="4"/>
  <c r="N377" i="4"/>
  <c r="L377" i="4"/>
  <c r="K377" i="4"/>
  <c r="I377" i="4"/>
  <c r="H377" i="4"/>
  <c r="F377" i="4"/>
  <c r="R376" i="4"/>
  <c r="Q376" i="4"/>
  <c r="O376" i="4"/>
  <c r="N376" i="4"/>
  <c r="L376" i="4"/>
  <c r="K376" i="4"/>
  <c r="I376" i="4"/>
  <c r="H376" i="4"/>
  <c r="F376" i="4"/>
  <c r="R375" i="4"/>
  <c r="Q375" i="4"/>
  <c r="O375" i="4"/>
  <c r="N375" i="4"/>
  <c r="L375" i="4"/>
  <c r="K375" i="4"/>
  <c r="I375" i="4"/>
  <c r="H375" i="4"/>
  <c r="F375" i="4"/>
  <c r="R374" i="4"/>
  <c r="Q374" i="4"/>
  <c r="O374" i="4"/>
  <c r="N374" i="4"/>
  <c r="L374" i="4"/>
  <c r="K374" i="4"/>
  <c r="I374" i="4"/>
  <c r="H374" i="4"/>
  <c r="F374" i="4"/>
  <c r="R373" i="4"/>
  <c r="Q373" i="4"/>
  <c r="O373" i="4"/>
  <c r="N373" i="4"/>
  <c r="L373" i="4"/>
  <c r="K373" i="4"/>
  <c r="I373" i="4"/>
  <c r="H373" i="4"/>
  <c r="F373" i="4"/>
  <c r="R372" i="4"/>
  <c r="Q372" i="4"/>
  <c r="O372" i="4"/>
  <c r="N372" i="4"/>
  <c r="L372" i="4"/>
  <c r="K372" i="4"/>
  <c r="I372" i="4"/>
  <c r="H372" i="4"/>
  <c r="F372" i="4"/>
  <c r="R371" i="4"/>
  <c r="Q371" i="4"/>
  <c r="O371" i="4"/>
  <c r="N371" i="4"/>
  <c r="L371" i="4"/>
  <c r="K371" i="4"/>
  <c r="I371" i="4"/>
  <c r="H371" i="4"/>
  <c r="F371" i="4"/>
  <c r="R370" i="4"/>
  <c r="Q370" i="4"/>
  <c r="O370" i="4"/>
  <c r="N370" i="4"/>
  <c r="L370" i="4"/>
  <c r="K370" i="4"/>
  <c r="I370" i="4"/>
  <c r="H370" i="4"/>
  <c r="F370" i="4"/>
  <c r="R369" i="4"/>
  <c r="Q369" i="4"/>
  <c r="O369" i="4"/>
  <c r="N369" i="4"/>
  <c r="L369" i="4"/>
  <c r="K369" i="4"/>
  <c r="I369" i="4"/>
  <c r="H369" i="4"/>
  <c r="F369" i="4"/>
  <c r="R368" i="4"/>
  <c r="Q368" i="4"/>
  <c r="O368" i="4"/>
  <c r="N368" i="4"/>
  <c r="L368" i="4"/>
  <c r="K368" i="4"/>
  <c r="I368" i="4"/>
  <c r="H368" i="4"/>
  <c r="F368" i="4"/>
  <c r="R367" i="4"/>
  <c r="Q367" i="4"/>
  <c r="O367" i="4"/>
  <c r="N367" i="4"/>
  <c r="L367" i="4"/>
  <c r="K367" i="4"/>
  <c r="I367" i="4"/>
  <c r="H367" i="4"/>
  <c r="F367" i="4"/>
  <c r="R366" i="4"/>
  <c r="Q366" i="4"/>
  <c r="O366" i="4"/>
  <c r="N366" i="4"/>
  <c r="L366" i="4"/>
  <c r="K366" i="4"/>
  <c r="I366" i="4"/>
  <c r="H366" i="4"/>
  <c r="F366" i="4"/>
  <c r="R365" i="4"/>
  <c r="Q365" i="4"/>
  <c r="O365" i="4"/>
  <c r="N365" i="4"/>
  <c r="L365" i="4"/>
  <c r="K365" i="4"/>
  <c r="I365" i="4"/>
  <c r="H365" i="4"/>
  <c r="F365" i="4"/>
  <c r="R364" i="4"/>
  <c r="Q364" i="4"/>
  <c r="O364" i="4"/>
  <c r="N364" i="4"/>
  <c r="L364" i="4"/>
  <c r="K364" i="4"/>
  <c r="I364" i="4"/>
  <c r="H364" i="4"/>
  <c r="F364" i="4"/>
  <c r="R363" i="4"/>
  <c r="Q363" i="4"/>
  <c r="O363" i="4"/>
  <c r="N363" i="4"/>
  <c r="L363" i="4"/>
  <c r="K363" i="4"/>
  <c r="I363" i="4"/>
  <c r="H363" i="4"/>
  <c r="F363" i="4"/>
  <c r="R362" i="4"/>
  <c r="Q362" i="4"/>
  <c r="O362" i="4"/>
  <c r="N362" i="4"/>
  <c r="L362" i="4"/>
  <c r="K362" i="4"/>
  <c r="I362" i="4"/>
  <c r="H362" i="4"/>
  <c r="F362" i="4"/>
  <c r="R361" i="4"/>
  <c r="Q361" i="4"/>
  <c r="O361" i="4"/>
  <c r="N361" i="4"/>
  <c r="L361" i="4"/>
  <c r="K361" i="4"/>
  <c r="I361" i="4"/>
  <c r="H361" i="4"/>
  <c r="F361" i="4"/>
  <c r="R360" i="4"/>
  <c r="Q360" i="4"/>
  <c r="O360" i="4"/>
  <c r="N360" i="4"/>
  <c r="L360" i="4"/>
  <c r="K360" i="4"/>
  <c r="I360" i="4"/>
  <c r="H360" i="4"/>
  <c r="F360" i="4"/>
  <c r="R359" i="4"/>
  <c r="Q359" i="4"/>
  <c r="O359" i="4"/>
  <c r="N359" i="4"/>
  <c r="L359" i="4"/>
  <c r="K359" i="4"/>
  <c r="I359" i="4"/>
  <c r="H359" i="4"/>
  <c r="F359" i="4"/>
  <c r="R358" i="4"/>
  <c r="Q358" i="4"/>
  <c r="O358" i="4"/>
  <c r="N358" i="4"/>
  <c r="L358" i="4"/>
  <c r="K358" i="4"/>
  <c r="I358" i="4"/>
  <c r="H358" i="4"/>
  <c r="F358" i="4"/>
  <c r="R357" i="4"/>
  <c r="Q357" i="4"/>
  <c r="O357" i="4"/>
  <c r="N357" i="4"/>
  <c r="L357" i="4"/>
  <c r="K357" i="4"/>
  <c r="I357" i="4"/>
  <c r="H357" i="4"/>
  <c r="F357" i="4"/>
  <c r="R356" i="4"/>
  <c r="Q356" i="4"/>
  <c r="O356" i="4"/>
  <c r="N356" i="4"/>
  <c r="L356" i="4"/>
  <c r="K356" i="4"/>
  <c r="I356" i="4"/>
  <c r="H356" i="4"/>
  <c r="F356" i="4"/>
  <c r="R355" i="4"/>
  <c r="Q355" i="4"/>
  <c r="O355" i="4"/>
  <c r="N355" i="4"/>
  <c r="L355" i="4"/>
  <c r="K355" i="4"/>
  <c r="I355" i="4"/>
  <c r="H355" i="4"/>
  <c r="F355" i="4"/>
  <c r="R354" i="4"/>
  <c r="Q354" i="4"/>
  <c r="O354" i="4"/>
  <c r="N354" i="4"/>
  <c r="L354" i="4"/>
  <c r="K354" i="4"/>
  <c r="I354" i="4"/>
  <c r="H354" i="4"/>
  <c r="F354" i="4"/>
  <c r="R353" i="4"/>
  <c r="Q353" i="4"/>
  <c r="O353" i="4"/>
  <c r="N353" i="4"/>
  <c r="L353" i="4"/>
  <c r="K353" i="4"/>
  <c r="I353" i="4"/>
  <c r="H353" i="4"/>
  <c r="F353" i="4"/>
  <c r="R352" i="4"/>
  <c r="Q352" i="4"/>
  <c r="O352" i="4"/>
  <c r="N352" i="4"/>
  <c r="L352" i="4"/>
  <c r="K352" i="4"/>
  <c r="I352" i="4"/>
  <c r="H352" i="4"/>
  <c r="F352" i="4"/>
  <c r="R351" i="4"/>
  <c r="Q351" i="4"/>
  <c r="O351" i="4"/>
  <c r="N351" i="4"/>
  <c r="L351" i="4"/>
  <c r="K351" i="4"/>
  <c r="I351" i="4"/>
  <c r="H351" i="4"/>
  <c r="F351" i="4"/>
  <c r="R350" i="4"/>
  <c r="Q350" i="4"/>
  <c r="O350" i="4"/>
  <c r="N350" i="4"/>
  <c r="L350" i="4"/>
  <c r="K350" i="4"/>
  <c r="I350" i="4"/>
  <c r="H350" i="4"/>
  <c r="F350" i="4"/>
  <c r="R349" i="4"/>
  <c r="Q349" i="4"/>
  <c r="O349" i="4"/>
  <c r="N349" i="4"/>
  <c r="L349" i="4"/>
  <c r="K349" i="4"/>
  <c r="I349" i="4"/>
  <c r="H349" i="4"/>
  <c r="F349" i="4"/>
  <c r="R348" i="4"/>
  <c r="Q348" i="4"/>
  <c r="O348" i="4"/>
  <c r="N348" i="4"/>
  <c r="L348" i="4"/>
  <c r="K348" i="4"/>
  <c r="I348" i="4"/>
  <c r="H348" i="4"/>
  <c r="F348" i="4"/>
  <c r="R347" i="4"/>
  <c r="Q347" i="4"/>
  <c r="O347" i="4"/>
  <c r="N347" i="4"/>
  <c r="L347" i="4"/>
  <c r="K347" i="4"/>
  <c r="I347" i="4"/>
  <c r="H347" i="4"/>
  <c r="F347" i="4"/>
  <c r="R346" i="4"/>
  <c r="Q346" i="4"/>
  <c r="O346" i="4"/>
  <c r="N346" i="4"/>
  <c r="L346" i="4"/>
  <c r="K346" i="4"/>
  <c r="I346" i="4"/>
  <c r="H346" i="4"/>
  <c r="F346" i="4"/>
  <c r="R345" i="4"/>
  <c r="Q345" i="4"/>
  <c r="O345" i="4"/>
  <c r="N345" i="4"/>
  <c r="L345" i="4"/>
  <c r="K345" i="4"/>
  <c r="I345" i="4"/>
  <c r="H345" i="4"/>
  <c r="F345" i="4"/>
  <c r="R344" i="4"/>
  <c r="Q344" i="4"/>
  <c r="O344" i="4"/>
  <c r="N344" i="4"/>
  <c r="L344" i="4"/>
  <c r="K344" i="4"/>
  <c r="I344" i="4"/>
  <c r="H344" i="4"/>
  <c r="F344" i="4"/>
  <c r="R343" i="4"/>
  <c r="Q343" i="4"/>
  <c r="O343" i="4"/>
  <c r="N343" i="4"/>
  <c r="L343" i="4"/>
  <c r="K343" i="4"/>
  <c r="I343" i="4"/>
  <c r="H343" i="4"/>
  <c r="F343" i="4"/>
  <c r="R342" i="4"/>
  <c r="Q342" i="4"/>
  <c r="O342" i="4"/>
  <c r="N342" i="4"/>
  <c r="L342" i="4"/>
  <c r="K342" i="4"/>
  <c r="I342" i="4"/>
  <c r="H342" i="4"/>
  <c r="F342" i="4"/>
  <c r="R341" i="4"/>
  <c r="Q341" i="4"/>
  <c r="O341" i="4"/>
  <c r="N341" i="4"/>
  <c r="L341" i="4"/>
  <c r="K341" i="4"/>
  <c r="I341" i="4"/>
  <c r="H341" i="4"/>
  <c r="F341" i="4"/>
  <c r="R340" i="4"/>
  <c r="Q340" i="4"/>
  <c r="O340" i="4"/>
  <c r="N340" i="4"/>
  <c r="L340" i="4"/>
  <c r="K340" i="4"/>
  <c r="I340" i="4"/>
  <c r="H340" i="4"/>
  <c r="F340" i="4"/>
  <c r="R339" i="4"/>
  <c r="Q339" i="4"/>
  <c r="O339" i="4"/>
  <c r="N339" i="4"/>
  <c r="L339" i="4"/>
  <c r="K339" i="4"/>
  <c r="I339" i="4"/>
  <c r="H339" i="4"/>
  <c r="F339" i="4"/>
  <c r="R338" i="4"/>
  <c r="Q338" i="4"/>
  <c r="O338" i="4"/>
  <c r="N338" i="4"/>
  <c r="L338" i="4"/>
  <c r="K338" i="4"/>
  <c r="I338" i="4"/>
  <c r="H338" i="4"/>
  <c r="F338" i="4"/>
  <c r="R337" i="4"/>
  <c r="Q337" i="4"/>
  <c r="O337" i="4"/>
  <c r="N337" i="4"/>
  <c r="L337" i="4"/>
  <c r="K337" i="4"/>
  <c r="I337" i="4"/>
  <c r="H337" i="4"/>
  <c r="F337" i="4"/>
  <c r="R336" i="4"/>
  <c r="Q336" i="4"/>
  <c r="O336" i="4"/>
  <c r="N336" i="4"/>
  <c r="L336" i="4"/>
  <c r="K336" i="4"/>
  <c r="I336" i="4"/>
  <c r="H336" i="4"/>
  <c r="F336" i="4"/>
  <c r="R335" i="4"/>
  <c r="Q335" i="4"/>
  <c r="O335" i="4"/>
  <c r="N335" i="4"/>
  <c r="L335" i="4"/>
  <c r="K335" i="4"/>
  <c r="I335" i="4"/>
  <c r="H335" i="4"/>
  <c r="F335" i="4"/>
  <c r="R334" i="4"/>
  <c r="Q334" i="4"/>
  <c r="O334" i="4"/>
  <c r="N334" i="4"/>
  <c r="L334" i="4"/>
  <c r="K334" i="4"/>
  <c r="I334" i="4"/>
  <c r="H334" i="4"/>
  <c r="F334" i="4"/>
  <c r="R333" i="4"/>
  <c r="Q333" i="4"/>
  <c r="O333" i="4"/>
  <c r="N333" i="4"/>
  <c r="L333" i="4"/>
  <c r="K333" i="4"/>
  <c r="I333" i="4"/>
  <c r="H333" i="4"/>
  <c r="F333" i="4"/>
  <c r="R332" i="4"/>
  <c r="Q332" i="4"/>
  <c r="O332" i="4"/>
  <c r="N332" i="4"/>
  <c r="L332" i="4"/>
  <c r="K332" i="4"/>
  <c r="I332" i="4"/>
  <c r="H332" i="4"/>
  <c r="F332" i="4"/>
  <c r="R331" i="4"/>
  <c r="Q331" i="4"/>
  <c r="O331" i="4"/>
  <c r="N331" i="4"/>
  <c r="L331" i="4"/>
  <c r="K331" i="4"/>
  <c r="I331" i="4"/>
  <c r="H331" i="4"/>
  <c r="F331" i="4"/>
  <c r="R330" i="4"/>
  <c r="Q330" i="4"/>
  <c r="O330" i="4"/>
  <c r="N330" i="4"/>
  <c r="L330" i="4"/>
  <c r="K330" i="4"/>
  <c r="I330" i="4"/>
  <c r="H330" i="4"/>
  <c r="F330" i="4"/>
  <c r="R329" i="4"/>
  <c r="Q329" i="4"/>
  <c r="O329" i="4"/>
  <c r="N329" i="4"/>
  <c r="L329" i="4"/>
  <c r="K329" i="4"/>
  <c r="I329" i="4"/>
  <c r="H329" i="4"/>
  <c r="F329" i="4"/>
  <c r="R328" i="4"/>
  <c r="Q328" i="4"/>
  <c r="O328" i="4"/>
  <c r="N328" i="4"/>
  <c r="L328" i="4"/>
  <c r="K328" i="4"/>
  <c r="I328" i="4"/>
  <c r="H328" i="4"/>
  <c r="F328" i="4"/>
  <c r="R327" i="4"/>
  <c r="Q327" i="4"/>
  <c r="O327" i="4"/>
  <c r="N327" i="4"/>
  <c r="L327" i="4"/>
  <c r="K327" i="4"/>
  <c r="I327" i="4"/>
  <c r="H327" i="4"/>
  <c r="F327" i="4"/>
  <c r="R326" i="4"/>
  <c r="Q326" i="4"/>
  <c r="O326" i="4"/>
  <c r="N326" i="4"/>
  <c r="L326" i="4"/>
  <c r="K326" i="4"/>
  <c r="I326" i="4"/>
  <c r="H326" i="4"/>
  <c r="F326" i="4"/>
  <c r="R325" i="4"/>
  <c r="Q325" i="4"/>
  <c r="O325" i="4"/>
  <c r="N325" i="4"/>
  <c r="L325" i="4"/>
  <c r="K325" i="4"/>
  <c r="I325" i="4"/>
  <c r="H325" i="4"/>
  <c r="F325" i="4"/>
  <c r="R324" i="4"/>
  <c r="Q324" i="4"/>
  <c r="O324" i="4"/>
  <c r="N324" i="4"/>
  <c r="L324" i="4"/>
  <c r="K324" i="4"/>
  <c r="I324" i="4"/>
  <c r="H324" i="4"/>
  <c r="F324" i="4"/>
  <c r="R323" i="4"/>
  <c r="Q323" i="4"/>
  <c r="O323" i="4"/>
  <c r="N323" i="4"/>
  <c r="L323" i="4"/>
  <c r="K323" i="4"/>
  <c r="I323" i="4"/>
  <c r="H323" i="4"/>
  <c r="F323" i="4"/>
  <c r="R322" i="4"/>
  <c r="Q322" i="4"/>
  <c r="O322" i="4"/>
  <c r="N322" i="4"/>
  <c r="L322" i="4"/>
  <c r="K322" i="4"/>
  <c r="I322" i="4"/>
  <c r="H322" i="4"/>
  <c r="F322" i="4"/>
  <c r="R321" i="4"/>
  <c r="Q321" i="4"/>
  <c r="O321" i="4"/>
  <c r="N321" i="4"/>
  <c r="L321" i="4"/>
  <c r="K321" i="4"/>
  <c r="I321" i="4"/>
  <c r="H321" i="4"/>
  <c r="F321" i="4"/>
  <c r="R320" i="4"/>
  <c r="Q320" i="4"/>
  <c r="O320" i="4"/>
  <c r="N320" i="4"/>
  <c r="L320" i="4"/>
  <c r="K320" i="4"/>
  <c r="I320" i="4"/>
  <c r="H320" i="4"/>
  <c r="F320" i="4"/>
  <c r="R319" i="4"/>
  <c r="Q319" i="4"/>
  <c r="O319" i="4"/>
  <c r="N319" i="4"/>
  <c r="L319" i="4"/>
  <c r="K319" i="4"/>
  <c r="I319" i="4"/>
  <c r="H319" i="4"/>
  <c r="F319" i="4"/>
  <c r="R318" i="4"/>
  <c r="Q318" i="4"/>
  <c r="O318" i="4"/>
  <c r="N318" i="4"/>
  <c r="L318" i="4"/>
  <c r="K318" i="4"/>
  <c r="I318" i="4"/>
  <c r="H318" i="4"/>
  <c r="F318" i="4"/>
  <c r="R317" i="4"/>
  <c r="Q317" i="4"/>
  <c r="O317" i="4"/>
  <c r="N317" i="4"/>
  <c r="L317" i="4"/>
  <c r="K317" i="4"/>
  <c r="I317" i="4"/>
  <c r="H317" i="4"/>
  <c r="F317" i="4"/>
  <c r="R316" i="4"/>
  <c r="Q316" i="4"/>
  <c r="O316" i="4"/>
  <c r="N316" i="4"/>
  <c r="L316" i="4"/>
  <c r="K316" i="4"/>
  <c r="I316" i="4"/>
  <c r="H316" i="4"/>
  <c r="F316" i="4"/>
  <c r="R315" i="4"/>
  <c r="Q315" i="4"/>
  <c r="O315" i="4"/>
  <c r="N315" i="4"/>
  <c r="L315" i="4"/>
  <c r="K315" i="4"/>
  <c r="I315" i="4"/>
  <c r="H315" i="4"/>
  <c r="F315" i="4"/>
  <c r="R314" i="4"/>
  <c r="Q314" i="4"/>
  <c r="O314" i="4"/>
  <c r="N314" i="4"/>
  <c r="L314" i="4"/>
  <c r="K314" i="4"/>
  <c r="I314" i="4"/>
  <c r="H314" i="4"/>
  <c r="F314" i="4"/>
  <c r="R313" i="4"/>
  <c r="Q313" i="4"/>
  <c r="O313" i="4"/>
  <c r="N313" i="4"/>
  <c r="L313" i="4"/>
  <c r="K313" i="4"/>
  <c r="I313" i="4"/>
  <c r="H313" i="4"/>
  <c r="F313" i="4"/>
  <c r="R312" i="4"/>
  <c r="Q312" i="4"/>
  <c r="O312" i="4"/>
  <c r="N312" i="4"/>
  <c r="L312" i="4"/>
  <c r="K312" i="4"/>
  <c r="I312" i="4"/>
  <c r="H312" i="4"/>
  <c r="F312" i="4"/>
  <c r="R311" i="4"/>
  <c r="Q311" i="4"/>
  <c r="O311" i="4"/>
  <c r="N311" i="4"/>
  <c r="L311" i="4"/>
  <c r="K311" i="4"/>
  <c r="I311" i="4"/>
  <c r="H311" i="4"/>
  <c r="F311" i="4"/>
  <c r="R310" i="4"/>
  <c r="Q310" i="4"/>
  <c r="O310" i="4"/>
  <c r="N310" i="4"/>
  <c r="L310" i="4"/>
  <c r="K310" i="4"/>
  <c r="I310" i="4"/>
  <c r="H310" i="4"/>
  <c r="F310" i="4"/>
  <c r="R309" i="4"/>
  <c r="Q309" i="4"/>
  <c r="O309" i="4"/>
  <c r="N309" i="4"/>
  <c r="L309" i="4"/>
  <c r="K309" i="4"/>
  <c r="I309" i="4"/>
  <c r="H309" i="4"/>
  <c r="F309" i="4"/>
  <c r="R308" i="4"/>
  <c r="Q308" i="4"/>
  <c r="O308" i="4"/>
  <c r="N308" i="4"/>
  <c r="L308" i="4"/>
  <c r="K308" i="4"/>
  <c r="I308" i="4"/>
  <c r="H308" i="4"/>
  <c r="F308" i="4"/>
  <c r="R307" i="4"/>
  <c r="Q307" i="4"/>
  <c r="O307" i="4"/>
  <c r="N307" i="4"/>
  <c r="L307" i="4"/>
  <c r="K307" i="4"/>
  <c r="I307" i="4"/>
  <c r="H307" i="4"/>
  <c r="F307" i="4"/>
  <c r="R306" i="4"/>
  <c r="Q306" i="4"/>
  <c r="O306" i="4"/>
  <c r="N306" i="4"/>
  <c r="L306" i="4"/>
  <c r="K306" i="4"/>
  <c r="I306" i="4"/>
  <c r="H306" i="4"/>
  <c r="F306" i="4"/>
  <c r="R305" i="4"/>
  <c r="Q305" i="4"/>
  <c r="O305" i="4"/>
  <c r="N305" i="4"/>
  <c r="L305" i="4"/>
  <c r="K305" i="4"/>
  <c r="I305" i="4"/>
  <c r="H305" i="4"/>
  <c r="F305" i="4"/>
  <c r="R304" i="4"/>
  <c r="Q304" i="4"/>
  <c r="O304" i="4"/>
  <c r="N304" i="4"/>
  <c r="L304" i="4"/>
  <c r="K304" i="4"/>
  <c r="I304" i="4"/>
  <c r="H304" i="4"/>
  <c r="F304" i="4"/>
  <c r="R303" i="4"/>
  <c r="Q303" i="4"/>
  <c r="O303" i="4"/>
  <c r="N303" i="4"/>
  <c r="L303" i="4"/>
  <c r="K303" i="4"/>
  <c r="I303" i="4"/>
  <c r="H303" i="4"/>
  <c r="F303" i="4"/>
  <c r="R302" i="4"/>
  <c r="Q302" i="4"/>
  <c r="O302" i="4"/>
  <c r="N302" i="4"/>
  <c r="L302" i="4"/>
  <c r="K302" i="4"/>
  <c r="I302" i="4"/>
  <c r="H302" i="4"/>
  <c r="F302" i="4"/>
  <c r="R301" i="4"/>
  <c r="Q301" i="4"/>
  <c r="O301" i="4"/>
  <c r="N301" i="4"/>
  <c r="L301" i="4"/>
  <c r="K301" i="4"/>
  <c r="I301" i="4"/>
  <c r="H301" i="4"/>
  <c r="F301" i="4"/>
  <c r="R300" i="4"/>
  <c r="Q300" i="4"/>
  <c r="O300" i="4"/>
  <c r="N300" i="4"/>
  <c r="L300" i="4"/>
  <c r="K300" i="4"/>
  <c r="I300" i="4"/>
  <c r="H300" i="4"/>
  <c r="F300" i="4"/>
  <c r="R299" i="4"/>
  <c r="Q299" i="4"/>
  <c r="O299" i="4"/>
  <c r="N299" i="4"/>
  <c r="L299" i="4"/>
  <c r="K299" i="4"/>
  <c r="I299" i="4"/>
  <c r="H299" i="4"/>
  <c r="F299" i="4"/>
  <c r="R298" i="4"/>
  <c r="Q298" i="4"/>
  <c r="O298" i="4"/>
  <c r="N298" i="4"/>
  <c r="L298" i="4"/>
  <c r="K298" i="4"/>
  <c r="I298" i="4"/>
  <c r="H298" i="4"/>
  <c r="F298" i="4"/>
  <c r="R297" i="4"/>
  <c r="Q297" i="4"/>
  <c r="O297" i="4"/>
  <c r="N297" i="4"/>
  <c r="L297" i="4"/>
  <c r="K297" i="4"/>
  <c r="I297" i="4"/>
  <c r="H297" i="4"/>
  <c r="F297" i="4"/>
  <c r="R296" i="4"/>
  <c r="Q296" i="4"/>
  <c r="O296" i="4"/>
  <c r="N296" i="4"/>
  <c r="L296" i="4"/>
  <c r="K296" i="4"/>
  <c r="I296" i="4"/>
  <c r="H296" i="4"/>
  <c r="F296" i="4"/>
  <c r="R295" i="4"/>
  <c r="Q295" i="4"/>
  <c r="O295" i="4"/>
  <c r="N295" i="4"/>
  <c r="L295" i="4"/>
  <c r="K295" i="4"/>
  <c r="I295" i="4"/>
  <c r="H295" i="4"/>
  <c r="F295" i="4"/>
  <c r="R294" i="4"/>
  <c r="Q294" i="4"/>
  <c r="O294" i="4"/>
  <c r="N294" i="4"/>
  <c r="L294" i="4"/>
  <c r="K294" i="4"/>
  <c r="I294" i="4"/>
  <c r="H294" i="4"/>
  <c r="F294" i="4"/>
  <c r="R293" i="4"/>
  <c r="Q293" i="4"/>
  <c r="O293" i="4"/>
  <c r="N293" i="4"/>
  <c r="L293" i="4"/>
  <c r="K293" i="4"/>
  <c r="I293" i="4"/>
  <c r="H293" i="4"/>
  <c r="F293" i="4"/>
  <c r="R292" i="4"/>
  <c r="Q292" i="4"/>
  <c r="O292" i="4"/>
  <c r="N292" i="4"/>
  <c r="L292" i="4"/>
  <c r="K292" i="4"/>
  <c r="I292" i="4"/>
  <c r="H292" i="4"/>
  <c r="F292" i="4"/>
  <c r="R291" i="4"/>
  <c r="Q291" i="4"/>
  <c r="O291" i="4"/>
  <c r="N291" i="4"/>
  <c r="L291" i="4"/>
  <c r="K291" i="4"/>
  <c r="I291" i="4"/>
  <c r="H291" i="4"/>
  <c r="F291" i="4"/>
  <c r="R290" i="4"/>
  <c r="Q290" i="4"/>
  <c r="O290" i="4"/>
  <c r="N290" i="4"/>
  <c r="L290" i="4"/>
  <c r="K290" i="4"/>
  <c r="I290" i="4"/>
  <c r="H290" i="4"/>
  <c r="F290" i="4"/>
  <c r="R289" i="4"/>
  <c r="Q289" i="4"/>
  <c r="O289" i="4"/>
  <c r="N289" i="4"/>
  <c r="L289" i="4"/>
  <c r="K289" i="4"/>
  <c r="I289" i="4"/>
  <c r="H289" i="4"/>
  <c r="F289" i="4"/>
  <c r="R288" i="4"/>
  <c r="Q288" i="4"/>
  <c r="O288" i="4"/>
  <c r="N288" i="4"/>
  <c r="L288" i="4"/>
  <c r="K288" i="4"/>
  <c r="I288" i="4"/>
  <c r="H288" i="4"/>
  <c r="F288" i="4"/>
  <c r="R287" i="4"/>
  <c r="Q287" i="4"/>
  <c r="O287" i="4"/>
  <c r="N287" i="4"/>
  <c r="L287" i="4"/>
  <c r="K287" i="4"/>
  <c r="I287" i="4"/>
  <c r="H287" i="4"/>
  <c r="F287" i="4"/>
  <c r="R286" i="4"/>
  <c r="Q286" i="4"/>
  <c r="O286" i="4"/>
  <c r="N286" i="4"/>
  <c r="L286" i="4"/>
  <c r="K286" i="4"/>
  <c r="I286" i="4"/>
  <c r="H286" i="4"/>
  <c r="F286" i="4"/>
  <c r="R285" i="4"/>
  <c r="Q285" i="4"/>
  <c r="O285" i="4"/>
  <c r="N285" i="4"/>
  <c r="L285" i="4"/>
  <c r="K285" i="4"/>
  <c r="I285" i="4"/>
  <c r="H285" i="4"/>
  <c r="F285" i="4"/>
  <c r="R284" i="4"/>
  <c r="Q284" i="4"/>
  <c r="O284" i="4"/>
  <c r="N284" i="4"/>
  <c r="L284" i="4"/>
  <c r="K284" i="4"/>
  <c r="I284" i="4"/>
  <c r="H284" i="4"/>
  <c r="F284" i="4"/>
  <c r="R283" i="4"/>
  <c r="Q283" i="4"/>
  <c r="O283" i="4"/>
  <c r="N283" i="4"/>
  <c r="L283" i="4"/>
  <c r="K283" i="4"/>
  <c r="I283" i="4"/>
  <c r="H283" i="4"/>
  <c r="F283" i="4"/>
  <c r="R282" i="4"/>
  <c r="Q282" i="4"/>
  <c r="O282" i="4"/>
  <c r="N282" i="4"/>
  <c r="L282" i="4"/>
  <c r="K282" i="4"/>
  <c r="I282" i="4"/>
  <c r="H282" i="4"/>
  <c r="F282" i="4"/>
  <c r="R281" i="4"/>
  <c r="Q281" i="4"/>
  <c r="O281" i="4"/>
  <c r="N281" i="4"/>
  <c r="L281" i="4"/>
  <c r="K281" i="4"/>
  <c r="I281" i="4"/>
  <c r="H281" i="4"/>
  <c r="F281" i="4"/>
  <c r="R280" i="4"/>
  <c r="Q280" i="4"/>
  <c r="O280" i="4"/>
  <c r="N280" i="4"/>
  <c r="L280" i="4"/>
  <c r="K280" i="4"/>
  <c r="I280" i="4"/>
  <c r="H280" i="4"/>
  <c r="F280" i="4"/>
  <c r="R279" i="4"/>
  <c r="Q279" i="4"/>
  <c r="O279" i="4"/>
  <c r="N279" i="4"/>
  <c r="L279" i="4"/>
  <c r="K279" i="4"/>
  <c r="I279" i="4"/>
  <c r="H279" i="4"/>
  <c r="F279" i="4"/>
  <c r="R278" i="4"/>
  <c r="Q278" i="4"/>
  <c r="O278" i="4"/>
  <c r="N278" i="4"/>
  <c r="L278" i="4"/>
  <c r="K278" i="4"/>
  <c r="I278" i="4"/>
  <c r="H278" i="4"/>
  <c r="F278" i="4"/>
  <c r="R277" i="4"/>
  <c r="Q277" i="4"/>
  <c r="O277" i="4"/>
  <c r="N277" i="4"/>
  <c r="L277" i="4"/>
  <c r="K277" i="4"/>
  <c r="I277" i="4"/>
  <c r="H277" i="4"/>
  <c r="F277" i="4"/>
  <c r="R276" i="4"/>
  <c r="Q276" i="4"/>
  <c r="O276" i="4"/>
  <c r="N276" i="4"/>
  <c r="L276" i="4"/>
  <c r="K276" i="4"/>
  <c r="I276" i="4"/>
  <c r="H276" i="4"/>
  <c r="F276" i="4"/>
  <c r="R275" i="4"/>
  <c r="Q275" i="4"/>
  <c r="O275" i="4"/>
  <c r="N275" i="4"/>
  <c r="L275" i="4"/>
  <c r="K275" i="4"/>
  <c r="I275" i="4"/>
  <c r="H275" i="4"/>
  <c r="F275" i="4"/>
  <c r="R274" i="4"/>
  <c r="Q274" i="4"/>
  <c r="O274" i="4"/>
  <c r="N274" i="4"/>
  <c r="L274" i="4"/>
  <c r="K274" i="4"/>
  <c r="I274" i="4"/>
  <c r="H274" i="4"/>
  <c r="F274" i="4"/>
  <c r="R273" i="4"/>
  <c r="Q273" i="4"/>
  <c r="O273" i="4"/>
  <c r="N273" i="4"/>
  <c r="L273" i="4"/>
  <c r="K273" i="4"/>
  <c r="I273" i="4"/>
  <c r="H273" i="4"/>
  <c r="F273" i="4"/>
  <c r="R272" i="4"/>
  <c r="Q272" i="4"/>
  <c r="O272" i="4"/>
  <c r="N272" i="4"/>
  <c r="L272" i="4"/>
  <c r="K272" i="4"/>
  <c r="I272" i="4"/>
  <c r="H272" i="4"/>
  <c r="F272" i="4"/>
  <c r="R271" i="4"/>
  <c r="Q271" i="4"/>
  <c r="O271" i="4"/>
  <c r="N271" i="4"/>
  <c r="L271" i="4"/>
  <c r="K271" i="4"/>
  <c r="I271" i="4"/>
  <c r="H271" i="4"/>
  <c r="F271" i="4"/>
  <c r="R270" i="4"/>
  <c r="Q270" i="4"/>
  <c r="O270" i="4"/>
  <c r="N270" i="4"/>
  <c r="L270" i="4"/>
  <c r="K270" i="4"/>
  <c r="I270" i="4"/>
  <c r="H270" i="4"/>
  <c r="F270" i="4"/>
  <c r="R269" i="4"/>
  <c r="Q269" i="4"/>
  <c r="O269" i="4"/>
  <c r="N269" i="4"/>
  <c r="L269" i="4"/>
  <c r="K269" i="4"/>
  <c r="I269" i="4"/>
  <c r="H269" i="4"/>
  <c r="F269" i="4"/>
  <c r="R268" i="4"/>
  <c r="Q268" i="4"/>
  <c r="O268" i="4"/>
  <c r="N268" i="4"/>
  <c r="L268" i="4"/>
  <c r="K268" i="4"/>
  <c r="I268" i="4"/>
  <c r="H268" i="4"/>
  <c r="F268" i="4"/>
  <c r="R267" i="4"/>
  <c r="Q267" i="4"/>
  <c r="O267" i="4"/>
  <c r="N267" i="4"/>
  <c r="L267" i="4"/>
  <c r="K267" i="4"/>
  <c r="I267" i="4"/>
  <c r="H267" i="4"/>
  <c r="F267" i="4"/>
  <c r="R266" i="4"/>
  <c r="Q266" i="4"/>
  <c r="O266" i="4"/>
  <c r="N266" i="4"/>
  <c r="L266" i="4"/>
  <c r="K266" i="4"/>
  <c r="I266" i="4"/>
  <c r="H266" i="4"/>
  <c r="F266" i="4"/>
  <c r="R265" i="4"/>
  <c r="Q265" i="4"/>
  <c r="O265" i="4"/>
  <c r="N265" i="4"/>
  <c r="L265" i="4"/>
  <c r="K265" i="4"/>
  <c r="I265" i="4"/>
  <c r="H265" i="4"/>
  <c r="F265" i="4"/>
  <c r="R264" i="4"/>
  <c r="Q264" i="4"/>
  <c r="O264" i="4"/>
  <c r="N264" i="4"/>
  <c r="L264" i="4"/>
  <c r="K264" i="4"/>
  <c r="I264" i="4"/>
  <c r="H264" i="4"/>
  <c r="F264" i="4"/>
  <c r="R263" i="4"/>
  <c r="Q263" i="4"/>
  <c r="O263" i="4"/>
  <c r="N263" i="4"/>
  <c r="L263" i="4"/>
  <c r="K263" i="4"/>
  <c r="I263" i="4"/>
  <c r="H263" i="4"/>
  <c r="F263" i="4"/>
  <c r="R262" i="4"/>
  <c r="Q262" i="4"/>
  <c r="O262" i="4"/>
  <c r="N262" i="4"/>
  <c r="L262" i="4"/>
  <c r="K262" i="4"/>
  <c r="I262" i="4"/>
  <c r="H262" i="4"/>
  <c r="F262" i="4"/>
  <c r="R261" i="4"/>
  <c r="Q261" i="4"/>
  <c r="O261" i="4"/>
  <c r="N261" i="4"/>
  <c r="L261" i="4"/>
  <c r="K261" i="4"/>
  <c r="I261" i="4"/>
  <c r="H261" i="4"/>
  <c r="F261" i="4"/>
  <c r="R260" i="4"/>
  <c r="Q260" i="4"/>
  <c r="O260" i="4"/>
  <c r="N260" i="4"/>
  <c r="L260" i="4"/>
  <c r="K260" i="4"/>
  <c r="I260" i="4"/>
  <c r="H260" i="4"/>
  <c r="F260" i="4"/>
  <c r="R259" i="4"/>
  <c r="Q259" i="4"/>
  <c r="O259" i="4"/>
  <c r="N259" i="4"/>
  <c r="L259" i="4"/>
  <c r="K259" i="4"/>
  <c r="I259" i="4"/>
  <c r="H259" i="4"/>
  <c r="F259" i="4"/>
  <c r="R258" i="4"/>
  <c r="Q258" i="4"/>
  <c r="O258" i="4"/>
  <c r="N258" i="4"/>
  <c r="L258" i="4"/>
  <c r="K258" i="4"/>
  <c r="I258" i="4"/>
  <c r="H258" i="4"/>
  <c r="F258" i="4"/>
  <c r="R257" i="4"/>
  <c r="Q257" i="4"/>
  <c r="O257" i="4"/>
  <c r="N257" i="4"/>
  <c r="L257" i="4"/>
  <c r="K257" i="4"/>
  <c r="I257" i="4"/>
  <c r="H257" i="4"/>
  <c r="F257" i="4"/>
  <c r="R256" i="4"/>
  <c r="Q256" i="4"/>
  <c r="O256" i="4"/>
  <c r="N256" i="4"/>
  <c r="L256" i="4"/>
  <c r="K256" i="4"/>
  <c r="I256" i="4"/>
  <c r="H256" i="4"/>
  <c r="F256" i="4"/>
  <c r="R255" i="4"/>
  <c r="Q255" i="4"/>
  <c r="O255" i="4"/>
  <c r="N255" i="4"/>
  <c r="L255" i="4"/>
  <c r="K255" i="4"/>
  <c r="I255" i="4"/>
  <c r="H255" i="4"/>
  <c r="F255" i="4"/>
  <c r="R254" i="4"/>
  <c r="Q254" i="4"/>
  <c r="O254" i="4"/>
  <c r="N254" i="4"/>
  <c r="L254" i="4"/>
  <c r="K254" i="4"/>
  <c r="I254" i="4"/>
  <c r="H254" i="4"/>
  <c r="F254" i="4"/>
  <c r="R253" i="4"/>
  <c r="Q253" i="4"/>
  <c r="O253" i="4"/>
  <c r="N253" i="4"/>
  <c r="L253" i="4"/>
  <c r="K253" i="4"/>
  <c r="I253" i="4"/>
  <c r="H253" i="4"/>
  <c r="F253" i="4"/>
  <c r="R252" i="4"/>
  <c r="Q252" i="4"/>
  <c r="O252" i="4"/>
  <c r="N252" i="4"/>
  <c r="L252" i="4"/>
  <c r="K252" i="4"/>
  <c r="I252" i="4"/>
  <c r="H252" i="4"/>
  <c r="F252" i="4"/>
  <c r="R251" i="4"/>
  <c r="Q251" i="4"/>
  <c r="O251" i="4"/>
  <c r="N251" i="4"/>
  <c r="L251" i="4"/>
  <c r="K251" i="4"/>
  <c r="I251" i="4"/>
  <c r="H251" i="4"/>
  <c r="F251" i="4"/>
  <c r="R250" i="4"/>
  <c r="Q250" i="4"/>
  <c r="O250" i="4"/>
  <c r="N250" i="4"/>
  <c r="L250" i="4"/>
  <c r="K250" i="4"/>
  <c r="I250" i="4"/>
  <c r="H250" i="4"/>
  <c r="F250" i="4"/>
  <c r="R249" i="4"/>
  <c r="Q249" i="4"/>
  <c r="O249" i="4"/>
  <c r="N249" i="4"/>
  <c r="L249" i="4"/>
  <c r="K249" i="4"/>
  <c r="I249" i="4"/>
  <c r="H249" i="4"/>
  <c r="F249" i="4"/>
  <c r="R248" i="4"/>
  <c r="Q248" i="4"/>
  <c r="O248" i="4"/>
  <c r="N248" i="4"/>
  <c r="L248" i="4"/>
  <c r="K248" i="4"/>
  <c r="I248" i="4"/>
  <c r="H248" i="4"/>
  <c r="F248" i="4"/>
  <c r="R247" i="4"/>
  <c r="Q247" i="4"/>
  <c r="O247" i="4"/>
  <c r="N247" i="4"/>
  <c r="L247" i="4"/>
  <c r="K247" i="4"/>
  <c r="I247" i="4"/>
  <c r="H247" i="4"/>
  <c r="F247" i="4"/>
  <c r="R246" i="4"/>
  <c r="Q246" i="4"/>
  <c r="O246" i="4"/>
  <c r="N246" i="4"/>
  <c r="L246" i="4"/>
  <c r="K246" i="4"/>
  <c r="I246" i="4"/>
  <c r="H246" i="4"/>
  <c r="F246" i="4"/>
  <c r="R245" i="4"/>
  <c r="Q245" i="4"/>
  <c r="O245" i="4"/>
  <c r="N245" i="4"/>
  <c r="L245" i="4"/>
  <c r="K245" i="4"/>
  <c r="I245" i="4"/>
  <c r="H245" i="4"/>
  <c r="F245" i="4"/>
  <c r="R244" i="4"/>
  <c r="Q244" i="4"/>
  <c r="O244" i="4"/>
  <c r="N244" i="4"/>
  <c r="L244" i="4"/>
  <c r="K244" i="4"/>
  <c r="I244" i="4"/>
  <c r="H244" i="4"/>
  <c r="F244" i="4"/>
  <c r="R243" i="4"/>
  <c r="Q243" i="4"/>
  <c r="O243" i="4"/>
  <c r="N243" i="4"/>
  <c r="L243" i="4"/>
  <c r="K243" i="4"/>
  <c r="I243" i="4"/>
  <c r="H243" i="4"/>
  <c r="F243" i="4"/>
  <c r="R242" i="4"/>
  <c r="Q242" i="4"/>
  <c r="O242" i="4"/>
  <c r="N242" i="4"/>
  <c r="L242" i="4"/>
  <c r="K242" i="4"/>
  <c r="I242" i="4"/>
  <c r="H242" i="4"/>
  <c r="F242" i="4"/>
  <c r="R241" i="4"/>
  <c r="Q241" i="4"/>
  <c r="O241" i="4"/>
  <c r="N241" i="4"/>
  <c r="L241" i="4"/>
  <c r="K241" i="4"/>
  <c r="I241" i="4"/>
  <c r="H241" i="4"/>
  <c r="F241" i="4"/>
  <c r="R240" i="4"/>
  <c r="Q240" i="4"/>
  <c r="O240" i="4"/>
  <c r="N240" i="4"/>
  <c r="L240" i="4"/>
  <c r="K240" i="4"/>
  <c r="I240" i="4"/>
  <c r="H240" i="4"/>
  <c r="F240" i="4"/>
  <c r="R239" i="4"/>
  <c r="Q239" i="4"/>
  <c r="O239" i="4"/>
  <c r="N239" i="4"/>
  <c r="L239" i="4"/>
  <c r="K239" i="4"/>
  <c r="I239" i="4"/>
  <c r="H239" i="4"/>
  <c r="F239" i="4"/>
  <c r="R238" i="4"/>
  <c r="Q238" i="4"/>
  <c r="O238" i="4"/>
  <c r="N238" i="4"/>
  <c r="L238" i="4"/>
  <c r="K238" i="4"/>
  <c r="I238" i="4"/>
  <c r="H238" i="4"/>
  <c r="F238" i="4"/>
  <c r="R237" i="4"/>
  <c r="Q237" i="4"/>
  <c r="O237" i="4"/>
  <c r="N237" i="4"/>
  <c r="L237" i="4"/>
  <c r="K237" i="4"/>
  <c r="I237" i="4"/>
  <c r="H237" i="4"/>
  <c r="F237" i="4"/>
  <c r="R236" i="4"/>
  <c r="Q236" i="4"/>
  <c r="O236" i="4"/>
  <c r="N236" i="4"/>
  <c r="L236" i="4"/>
  <c r="K236" i="4"/>
  <c r="I236" i="4"/>
  <c r="H236" i="4"/>
  <c r="F236" i="4"/>
  <c r="R235" i="4"/>
  <c r="Q235" i="4"/>
  <c r="O235" i="4"/>
  <c r="N235" i="4"/>
  <c r="L235" i="4"/>
  <c r="K235" i="4"/>
  <c r="I235" i="4"/>
  <c r="H235" i="4"/>
  <c r="F235" i="4"/>
  <c r="R234" i="4"/>
  <c r="Q234" i="4"/>
  <c r="O234" i="4"/>
  <c r="N234" i="4"/>
  <c r="L234" i="4"/>
  <c r="K234" i="4"/>
  <c r="I234" i="4"/>
  <c r="H234" i="4"/>
  <c r="F234" i="4"/>
  <c r="R233" i="4"/>
  <c r="Q233" i="4"/>
  <c r="O233" i="4"/>
  <c r="N233" i="4"/>
  <c r="L233" i="4"/>
  <c r="K233" i="4"/>
  <c r="I233" i="4"/>
  <c r="H233" i="4"/>
  <c r="F233" i="4"/>
  <c r="R232" i="4"/>
  <c r="Q232" i="4"/>
  <c r="O232" i="4"/>
  <c r="N232" i="4"/>
  <c r="L232" i="4"/>
  <c r="K232" i="4"/>
  <c r="I232" i="4"/>
  <c r="H232" i="4"/>
  <c r="F232" i="4"/>
  <c r="R231" i="4"/>
  <c r="Q231" i="4"/>
  <c r="O231" i="4"/>
  <c r="N231" i="4"/>
  <c r="L231" i="4"/>
  <c r="K231" i="4"/>
  <c r="I231" i="4"/>
  <c r="H231" i="4"/>
  <c r="F231" i="4"/>
  <c r="R230" i="4"/>
  <c r="Q230" i="4"/>
  <c r="O230" i="4"/>
  <c r="N230" i="4"/>
  <c r="L230" i="4"/>
  <c r="K230" i="4"/>
  <c r="I230" i="4"/>
  <c r="H230" i="4"/>
  <c r="F230" i="4"/>
  <c r="R229" i="4"/>
  <c r="Q229" i="4"/>
  <c r="O229" i="4"/>
  <c r="N229" i="4"/>
  <c r="L229" i="4"/>
  <c r="K229" i="4"/>
  <c r="I229" i="4"/>
  <c r="H229" i="4"/>
  <c r="F229" i="4"/>
  <c r="R228" i="4"/>
  <c r="Q228" i="4"/>
  <c r="O228" i="4"/>
  <c r="N228" i="4"/>
  <c r="L228" i="4"/>
  <c r="K228" i="4"/>
  <c r="I228" i="4"/>
  <c r="H228" i="4"/>
  <c r="F228" i="4"/>
  <c r="R227" i="4"/>
  <c r="Q227" i="4"/>
  <c r="O227" i="4"/>
  <c r="N227" i="4"/>
  <c r="L227" i="4"/>
  <c r="K227" i="4"/>
  <c r="I227" i="4"/>
  <c r="H227" i="4"/>
  <c r="F227" i="4"/>
  <c r="R226" i="4"/>
  <c r="Q226" i="4"/>
  <c r="O226" i="4"/>
  <c r="N226" i="4"/>
  <c r="L226" i="4"/>
  <c r="K226" i="4"/>
  <c r="I226" i="4"/>
  <c r="H226" i="4"/>
  <c r="F226" i="4"/>
  <c r="R225" i="4"/>
  <c r="Q225" i="4"/>
  <c r="O225" i="4"/>
  <c r="N225" i="4"/>
  <c r="L225" i="4"/>
  <c r="K225" i="4"/>
  <c r="I225" i="4"/>
  <c r="H225" i="4"/>
  <c r="F225" i="4"/>
  <c r="R224" i="4"/>
  <c r="Q224" i="4"/>
  <c r="O224" i="4"/>
  <c r="N224" i="4"/>
  <c r="L224" i="4"/>
  <c r="K224" i="4"/>
  <c r="I224" i="4"/>
  <c r="H224" i="4"/>
  <c r="F224" i="4"/>
  <c r="R223" i="4"/>
  <c r="Q223" i="4"/>
  <c r="O223" i="4"/>
  <c r="N223" i="4"/>
  <c r="L223" i="4"/>
  <c r="K223" i="4"/>
  <c r="I223" i="4"/>
  <c r="H223" i="4"/>
  <c r="F223" i="4"/>
  <c r="R222" i="4"/>
  <c r="Q222" i="4"/>
  <c r="O222" i="4"/>
  <c r="N222" i="4"/>
  <c r="L222" i="4"/>
  <c r="K222" i="4"/>
  <c r="I222" i="4"/>
  <c r="H222" i="4"/>
  <c r="F222" i="4"/>
  <c r="R221" i="4"/>
  <c r="Q221" i="4"/>
  <c r="O221" i="4"/>
  <c r="N221" i="4"/>
  <c r="L221" i="4"/>
  <c r="K221" i="4"/>
  <c r="I221" i="4"/>
  <c r="H221" i="4"/>
  <c r="F221" i="4"/>
  <c r="R220" i="4"/>
  <c r="Q220" i="4"/>
  <c r="O220" i="4"/>
  <c r="N220" i="4"/>
  <c r="L220" i="4"/>
  <c r="K220" i="4"/>
  <c r="I220" i="4"/>
  <c r="H220" i="4"/>
  <c r="F220" i="4"/>
  <c r="R219" i="4"/>
  <c r="Q219" i="4"/>
  <c r="O219" i="4"/>
  <c r="N219" i="4"/>
  <c r="L219" i="4"/>
  <c r="K219" i="4"/>
  <c r="I219" i="4"/>
  <c r="H219" i="4"/>
  <c r="F219" i="4"/>
  <c r="R218" i="4"/>
  <c r="Q218" i="4"/>
  <c r="O218" i="4"/>
  <c r="N218" i="4"/>
  <c r="L218" i="4"/>
  <c r="K218" i="4"/>
  <c r="I218" i="4"/>
  <c r="H218" i="4"/>
  <c r="F218" i="4"/>
  <c r="R217" i="4"/>
  <c r="Q217" i="4"/>
  <c r="O217" i="4"/>
  <c r="N217" i="4"/>
  <c r="L217" i="4"/>
  <c r="K217" i="4"/>
  <c r="I217" i="4"/>
  <c r="H217" i="4"/>
  <c r="F217" i="4"/>
  <c r="R216" i="4"/>
  <c r="Q216" i="4"/>
  <c r="O216" i="4"/>
  <c r="N216" i="4"/>
  <c r="L216" i="4"/>
  <c r="K216" i="4"/>
  <c r="I216" i="4"/>
  <c r="H216" i="4"/>
  <c r="F216" i="4"/>
  <c r="R215" i="4"/>
  <c r="Q215" i="4"/>
  <c r="O215" i="4"/>
  <c r="N215" i="4"/>
  <c r="L215" i="4"/>
  <c r="K215" i="4"/>
  <c r="I215" i="4"/>
  <c r="H215" i="4"/>
  <c r="F215" i="4"/>
  <c r="R214" i="4"/>
  <c r="Q214" i="4"/>
  <c r="O214" i="4"/>
  <c r="N214" i="4"/>
  <c r="L214" i="4"/>
  <c r="K214" i="4"/>
  <c r="I214" i="4"/>
  <c r="H214" i="4"/>
  <c r="F214" i="4"/>
  <c r="R213" i="4"/>
  <c r="Q213" i="4"/>
  <c r="O213" i="4"/>
  <c r="N213" i="4"/>
  <c r="L213" i="4"/>
  <c r="K213" i="4"/>
  <c r="I213" i="4"/>
  <c r="H213" i="4"/>
  <c r="F213" i="4"/>
  <c r="R212" i="4"/>
  <c r="Q212" i="4"/>
  <c r="O212" i="4"/>
  <c r="N212" i="4"/>
  <c r="L212" i="4"/>
  <c r="K212" i="4"/>
  <c r="I212" i="4"/>
  <c r="H212" i="4"/>
  <c r="F212" i="4"/>
  <c r="R211" i="4"/>
  <c r="Q211" i="4"/>
  <c r="O211" i="4"/>
  <c r="N211" i="4"/>
  <c r="L211" i="4"/>
  <c r="K211" i="4"/>
  <c r="I211" i="4"/>
  <c r="H211" i="4"/>
  <c r="F211" i="4"/>
  <c r="R210" i="4"/>
  <c r="Q210" i="4"/>
  <c r="O210" i="4"/>
  <c r="N210" i="4"/>
  <c r="L210" i="4"/>
  <c r="K210" i="4"/>
  <c r="I210" i="4"/>
  <c r="H210" i="4"/>
  <c r="F210" i="4"/>
  <c r="R209" i="4"/>
  <c r="Q209" i="4"/>
  <c r="O209" i="4"/>
  <c r="N209" i="4"/>
  <c r="L209" i="4"/>
  <c r="K209" i="4"/>
  <c r="I209" i="4"/>
  <c r="H209" i="4"/>
  <c r="F209" i="4"/>
  <c r="R208" i="4"/>
  <c r="Q208" i="4"/>
  <c r="O208" i="4"/>
  <c r="N208" i="4"/>
  <c r="L208" i="4"/>
  <c r="K208" i="4"/>
  <c r="I208" i="4"/>
  <c r="H208" i="4"/>
  <c r="F208" i="4"/>
  <c r="R207" i="4"/>
  <c r="Q207" i="4"/>
  <c r="O207" i="4"/>
  <c r="N207" i="4"/>
  <c r="L207" i="4"/>
  <c r="K207" i="4"/>
  <c r="I207" i="4"/>
  <c r="H207" i="4"/>
  <c r="F207" i="4"/>
  <c r="R206" i="4"/>
  <c r="Q206" i="4"/>
  <c r="O206" i="4"/>
  <c r="N206" i="4"/>
  <c r="L206" i="4"/>
  <c r="K206" i="4"/>
  <c r="I206" i="4"/>
  <c r="H206" i="4"/>
  <c r="F206" i="4"/>
  <c r="R205" i="4"/>
  <c r="Q205" i="4"/>
  <c r="O205" i="4"/>
  <c r="N205" i="4"/>
  <c r="L205" i="4"/>
  <c r="K205" i="4"/>
  <c r="I205" i="4"/>
  <c r="H205" i="4"/>
  <c r="F205" i="4"/>
  <c r="R204" i="4"/>
  <c r="Q204" i="4"/>
  <c r="O204" i="4"/>
  <c r="N204" i="4"/>
  <c r="L204" i="4"/>
  <c r="K204" i="4"/>
  <c r="I204" i="4"/>
  <c r="H204" i="4"/>
  <c r="F204" i="4"/>
  <c r="R203" i="4"/>
  <c r="Q203" i="4"/>
  <c r="O203" i="4"/>
  <c r="N203" i="4"/>
  <c r="L203" i="4"/>
  <c r="K203" i="4"/>
  <c r="I203" i="4"/>
  <c r="H203" i="4"/>
  <c r="F203" i="4"/>
  <c r="R202" i="4"/>
  <c r="Q202" i="4"/>
  <c r="O202" i="4"/>
  <c r="N202" i="4"/>
  <c r="L202" i="4"/>
  <c r="K202" i="4"/>
  <c r="I202" i="4"/>
  <c r="H202" i="4"/>
  <c r="F202" i="4"/>
  <c r="R201" i="4"/>
  <c r="Q201" i="4"/>
  <c r="O201" i="4"/>
  <c r="N201" i="4"/>
  <c r="L201" i="4"/>
  <c r="K201" i="4"/>
  <c r="I201" i="4"/>
  <c r="H201" i="4"/>
  <c r="F201" i="4"/>
  <c r="R200" i="4"/>
  <c r="Q200" i="4"/>
  <c r="O200" i="4"/>
  <c r="N200" i="4"/>
  <c r="L200" i="4"/>
  <c r="K200" i="4"/>
  <c r="I200" i="4"/>
  <c r="H200" i="4"/>
  <c r="F200" i="4"/>
  <c r="R199" i="4"/>
  <c r="Q199" i="4"/>
  <c r="O199" i="4"/>
  <c r="N199" i="4"/>
  <c r="L199" i="4"/>
  <c r="K199" i="4"/>
  <c r="I199" i="4"/>
  <c r="H199" i="4"/>
  <c r="F199" i="4"/>
  <c r="R198" i="4"/>
  <c r="Q198" i="4"/>
  <c r="O198" i="4"/>
  <c r="N198" i="4"/>
  <c r="L198" i="4"/>
  <c r="K198" i="4"/>
  <c r="I198" i="4"/>
  <c r="H198" i="4"/>
  <c r="F198" i="4"/>
  <c r="R197" i="4"/>
  <c r="Q197" i="4"/>
  <c r="O197" i="4"/>
  <c r="N197" i="4"/>
  <c r="L197" i="4"/>
  <c r="K197" i="4"/>
  <c r="I197" i="4"/>
  <c r="H197" i="4"/>
  <c r="F197" i="4"/>
  <c r="R196" i="4"/>
  <c r="Q196" i="4"/>
  <c r="O196" i="4"/>
  <c r="N196" i="4"/>
  <c r="L196" i="4"/>
  <c r="K196" i="4"/>
  <c r="I196" i="4"/>
  <c r="H196" i="4"/>
  <c r="F196" i="4"/>
  <c r="R195" i="4"/>
  <c r="Q195" i="4"/>
  <c r="O195" i="4"/>
  <c r="N195" i="4"/>
  <c r="L195" i="4"/>
  <c r="K195" i="4"/>
  <c r="I195" i="4"/>
  <c r="H195" i="4"/>
  <c r="F195" i="4"/>
  <c r="R194" i="4"/>
  <c r="Q194" i="4"/>
  <c r="O194" i="4"/>
  <c r="N194" i="4"/>
  <c r="L194" i="4"/>
  <c r="K194" i="4"/>
  <c r="I194" i="4"/>
  <c r="H194" i="4"/>
  <c r="F194" i="4"/>
  <c r="R193" i="4"/>
  <c r="Q193" i="4"/>
  <c r="O193" i="4"/>
  <c r="N193" i="4"/>
  <c r="L193" i="4"/>
  <c r="K193" i="4"/>
  <c r="I193" i="4"/>
  <c r="H193" i="4"/>
  <c r="F193" i="4"/>
  <c r="R192" i="4"/>
  <c r="Q192" i="4"/>
  <c r="O192" i="4"/>
  <c r="N192" i="4"/>
  <c r="L192" i="4"/>
  <c r="K192" i="4"/>
  <c r="I192" i="4"/>
  <c r="H192" i="4"/>
  <c r="F192" i="4"/>
  <c r="R191" i="4"/>
  <c r="Q191" i="4"/>
  <c r="O191" i="4"/>
  <c r="N191" i="4"/>
  <c r="L191" i="4"/>
  <c r="K191" i="4"/>
  <c r="I191" i="4"/>
  <c r="H191" i="4"/>
  <c r="F191" i="4"/>
  <c r="R190" i="4"/>
  <c r="Q190" i="4"/>
  <c r="O190" i="4"/>
  <c r="N190" i="4"/>
  <c r="L190" i="4"/>
  <c r="K190" i="4"/>
  <c r="I190" i="4"/>
  <c r="H190" i="4"/>
  <c r="F190" i="4"/>
  <c r="R189" i="4"/>
  <c r="Q189" i="4"/>
  <c r="O189" i="4"/>
  <c r="N189" i="4"/>
  <c r="L189" i="4"/>
  <c r="K189" i="4"/>
  <c r="I189" i="4"/>
  <c r="H189" i="4"/>
  <c r="F189" i="4"/>
  <c r="R188" i="4"/>
  <c r="Q188" i="4"/>
  <c r="O188" i="4"/>
  <c r="N188" i="4"/>
  <c r="L188" i="4"/>
  <c r="K188" i="4"/>
  <c r="I188" i="4"/>
  <c r="H188" i="4"/>
  <c r="F188" i="4"/>
  <c r="R187" i="4"/>
  <c r="Q187" i="4"/>
  <c r="O187" i="4"/>
  <c r="N187" i="4"/>
  <c r="L187" i="4"/>
  <c r="K187" i="4"/>
  <c r="I187" i="4"/>
  <c r="H187" i="4"/>
  <c r="F187" i="4"/>
  <c r="R186" i="4"/>
  <c r="Q186" i="4"/>
  <c r="O186" i="4"/>
  <c r="N186" i="4"/>
  <c r="L186" i="4"/>
  <c r="K186" i="4"/>
  <c r="I186" i="4"/>
  <c r="H186" i="4"/>
  <c r="F186" i="4"/>
  <c r="R185" i="4"/>
  <c r="Q185" i="4"/>
  <c r="O185" i="4"/>
  <c r="N185" i="4"/>
  <c r="L185" i="4"/>
  <c r="K185" i="4"/>
  <c r="I185" i="4"/>
  <c r="H185" i="4"/>
  <c r="F185" i="4"/>
  <c r="R184" i="4"/>
  <c r="Q184" i="4"/>
  <c r="O184" i="4"/>
  <c r="N184" i="4"/>
  <c r="L184" i="4"/>
  <c r="K184" i="4"/>
  <c r="I184" i="4"/>
  <c r="H184" i="4"/>
  <c r="F184" i="4"/>
  <c r="R183" i="4"/>
  <c r="Q183" i="4"/>
  <c r="O183" i="4"/>
  <c r="N183" i="4"/>
  <c r="L183" i="4"/>
  <c r="K183" i="4"/>
  <c r="I183" i="4"/>
  <c r="H183" i="4"/>
  <c r="F183" i="4"/>
  <c r="R182" i="4"/>
  <c r="Q182" i="4"/>
  <c r="O182" i="4"/>
  <c r="N182" i="4"/>
  <c r="L182" i="4"/>
  <c r="K182" i="4"/>
  <c r="I182" i="4"/>
  <c r="H182" i="4"/>
  <c r="F182" i="4"/>
  <c r="R181" i="4"/>
  <c r="Q181" i="4"/>
  <c r="O181" i="4"/>
  <c r="N181" i="4"/>
  <c r="L181" i="4"/>
  <c r="K181" i="4"/>
  <c r="I181" i="4"/>
  <c r="H181" i="4"/>
  <c r="F181" i="4"/>
  <c r="R180" i="4"/>
  <c r="Q180" i="4"/>
  <c r="O180" i="4"/>
  <c r="N180" i="4"/>
  <c r="L180" i="4"/>
  <c r="K180" i="4"/>
  <c r="I180" i="4"/>
  <c r="H180" i="4"/>
  <c r="F180" i="4"/>
  <c r="R179" i="4"/>
  <c r="Q179" i="4"/>
  <c r="O179" i="4"/>
  <c r="N179" i="4"/>
  <c r="L179" i="4"/>
  <c r="K179" i="4"/>
  <c r="I179" i="4"/>
  <c r="H179" i="4"/>
  <c r="F179" i="4"/>
  <c r="R178" i="4"/>
  <c r="Q178" i="4"/>
  <c r="O178" i="4"/>
  <c r="N178" i="4"/>
  <c r="L178" i="4"/>
  <c r="K178" i="4"/>
  <c r="I178" i="4"/>
  <c r="H178" i="4"/>
  <c r="F178" i="4"/>
  <c r="R177" i="4"/>
  <c r="Q177" i="4"/>
  <c r="O177" i="4"/>
  <c r="N177" i="4"/>
  <c r="L177" i="4"/>
  <c r="K177" i="4"/>
  <c r="I177" i="4"/>
  <c r="H177" i="4"/>
  <c r="F177" i="4"/>
  <c r="R176" i="4"/>
  <c r="Q176" i="4"/>
  <c r="O176" i="4"/>
  <c r="N176" i="4"/>
  <c r="L176" i="4"/>
  <c r="K176" i="4"/>
  <c r="I176" i="4"/>
  <c r="H176" i="4"/>
  <c r="F176" i="4"/>
  <c r="R175" i="4"/>
  <c r="Q175" i="4"/>
  <c r="O175" i="4"/>
  <c r="N175" i="4"/>
  <c r="L175" i="4"/>
  <c r="K175" i="4"/>
  <c r="I175" i="4"/>
  <c r="H175" i="4"/>
  <c r="F175" i="4"/>
  <c r="R174" i="4"/>
  <c r="Q174" i="4"/>
  <c r="O174" i="4"/>
  <c r="N174" i="4"/>
  <c r="L174" i="4"/>
  <c r="K174" i="4"/>
  <c r="I174" i="4"/>
  <c r="H174" i="4"/>
  <c r="F174" i="4"/>
  <c r="R173" i="4"/>
  <c r="Q173" i="4"/>
  <c r="O173" i="4"/>
  <c r="N173" i="4"/>
  <c r="L173" i="4"/>
  <c r="K173" i="4"/>
  <c r="I173" i="4"/>
  <c r="H173" i="4"/>
  <c r="F173" i="4"/>
  <c r="R172" i="4"/>
  <c r="Q172" i="4"/>
  <c r="O172" i="4"/>
  <c r="N172" i="4"/>
  <c r="L172" i="4"/>
  <c r="K172" i="4"/>
  <c r="I172" i="4"/>
  <c r="H172" i="4"/>
  <c r="F172" i="4"/>
  <c r="R171" i="4"/>
  <c r="Q171" i="4"/>
  <c r="O171" i="4"/>
  <c r="N171" i="4"/>
  <c r="L171" i="4"/>
  <c r="K171" i="4"/>
  <c r="I171" i="4"/>
  <c r="H171" i="4"/>
  <c r="F171" i="4"/>
  <c r="R170" i="4"/>
  <c r="Q170" i="4"/>
  <c r="O170" i="4"/>
  <c r="N170" i="4"/>
  <c r="L170" i="4"/>
  <c r="K170" i="4"/>
  <c r="I170" i="4"/>
  <c r="H170" i="4"/>
  <c r="F170" i="4"/>
  <c r="R169" i="4"/>
  <c r="Q169" i="4"/>
  <c r="O169" i="4"/>
  <c r="N169" i="4"/>
  <c r="L169" i="4"/>
  <c r="K169" i="4"/>
  <c r="I169" i="4"/>
  <c r="H169" i="4"/>
  <c r="F169" i="4"/>
  <c r="R168" i="4"/>
  <c r="Q168" i="4"/>
  <c r="O168" i="4"/>
  <c r="N168" i="4"/>
  <c r="L168" i="4"/>
  <c r="K168" i="4"/>
  <c r="I168" i="4"/>
  <c r="H168" i="4"/>
  <c r="F168" i="4"/>
  <c r="R167" i="4"/>
  <c r="Q167" i="4"/>
  <c r="O167" i="4"/>
  <c r="N167" i="4"/>
  <c r="L167" i="4"/>
  <c r="K167" i="4"/>
  <c r="I167" i="4"/>
  <c r="H167" i="4"/>
  <c r="F167" i="4"/>
  <c r="R166" i="4"/>
  <c r="Q166" i="4"/>
  <c r="O166" i="4"/>
  <c r="N166" i="4"/>
  <c r="L166" i="4"/>
  <c r="K166" i="4"/>
  <c r="I166" i="4"/>
  <c r="H166" i="4"/>
  <c r="F166" i="4"/>
  <c r="R165" i="4"/>
  <c r="Q165" i="4"/>
  <c r="O165" i="4"/>
  <c r="N165" i="4"/>
  <c r="L165" i="4"/>
  <c r="K165" i="4"/>
  <c r="I165" i="4"/>
  <c r="H165" i="4"/>
  <c r="F165" i="4"/>
  <c r="R164" i="4"/>
  <c r="Q164" i="4"/>
  <c r="O164" i="4"/>
  <c r="N164" i="4"/>
  <c r="L164" i="4"/>
  <c r="K164" i="4"/>
  <c r="I164" i="4"/>
  <c r="H164" i="4"/>
  <c r="F164" i="4"/>
  <c r="R163" i="4"/>
  <c r="Q163" i="4"/>
  <c r="O163" i="4"/>
  <c r="N163" i="4"/>
  <c r="L163" i="4"/>
  <c r="K163" i="4"/>
  <c r="I163" i="4"/>
  <c r="H163" i="4"/>
  <c r="F163" i="4"/>
  <c r="R162" i="4"/>
  <c r="Q162" i="4"/>
  <c r="O162" i="4"/>
  <c r="N162" i="4"/>
  <c r="L162" i="4"/>
  <c r="K162" i="4"/>
  <c r="I162" i="4"/>
  <c r="H162" i="4"/>
  <c r="F162" i="4"/>
  <c r="R161" i="4"/>
  <c r="Q161" i="4"/>
  <c r="O161" i="4"/>
  <c r="N161" i="4"/>
  <c r="L161" i="4"/>
  <c r="K161" i="4"/>
  <c r="I161" i="4"/>
  <c r="H161" i="4"/>
  <c r="F161" i="4"/>
  <c r="R160" i="4"/>
  <c r="Q160" i="4"/>
  <c r="O160" i="4"/>
  <c r="N160" i="4"/>
  <c r="L160" i="4"/>
  <c r="K160" i="4"/>
  <c r="I160" i="4"/>
  <c r="H160" i="4"/>
  <c r="F160" i="4"/>
  <c r="R159" i="4"/>
  <c r="Q159" i="4"/>
  <c r="O159" i="4"/>
  <c r="N159" i="4"/>
  <c r="L159" i="4"/>
  <c r="K159" i="4"/>
  <c r="I159" i="4"/>
  <c r="H159" i="4"/>
  <c r="F159" i="4"/>
  <c r="R158" i="4"/>
  <c r="Q158" i="4"/>
  <c r="O158" i="4"/>
  <c r="N158" i="4"/>
  <c r="L158" i="4"/>
  <c r="K158" i="4"/>
  <c r="I158" i="4"/>
  <c r="H158" i="4"/>
  <c r="F158" i="4"/>
  <c r="R157" i="4"/>
  <c r="Q157" i="4"/>
  <c r="O157" i="4"/>
  <c r="N157" i="4"/>
  <c r="L157" i="4"/>
  <c r="K157" i="4"/>
  <c r="I157" i="4"/>
  <c r="H157" i="4"/>
  <c r="F157" i="4"/>
  <c r="R156" i="4"/>
  <c r="Q156" i="4"/>
  <c r="O156" i="4"/>
  <c r="N156" i="4"/>
  <c r="L156" i="4"/>
  <c r="K156" i="4"/>
  <c r="I156" i="4"/>
  <c r="H156" i="4"/>
  <c r="F156" i="4"/>
  <c r="R155" i="4"/>
  <c r="Q155" i="4"/>
  <c r="O155" i="4"/>
  <c r="N155" i="4"/>
  <c r="L155" i="4"/>
  <c r="K155" i="4"/>
  <c r="I155" i="4"/>
  <c r="H155" i="4"/>
  <c r="F155" i="4"/>
  <c r="R154" i="4"/>
  <c r="Q154" i="4"/>
  <c r="O154" i="4"/>
  <c r="N154" i="4"/>
  <c r="L154" i="4"/>
  <c r="K154" i="4"/>
  <c r="I154" i="4"/>
  <c r="H154" i="4"/>
  <c r="F154" i="4"/>
  <c r="R153" i="4"/>
  <c r="Q153" i="4"/>
  <c r="O153" i="4"/>
  <c r="N153" i="4"/>
  <c r="L153" i="4"/>
  <c r="K153" i="4"/>
  <c r="I153" i="4"/>
  <c r="H153" i="4"/>
  <c r="F153" i="4"/>
  <c r="R152" i="4"/>
  <c r="Q152" i="4"/>
  <c r="O152" i="4"/>
  <c r="N152" i="4"/>
  <c r="L152" i="4"/>
  <c r="K152" i="4"/>
  <c r="I152" i="4"/>
  <c r="H152" i="4"/>
  <c r="F152" i="4"/>
  <c r="R151" i="4"/>
  <c r="Q151" i="4"/>
  <c r="O151" i="4"/>
  <c r="N151" i="4"/>
  <c r="L151" i="4"/>
  <c r="K151" i="4"/>
  <c r="I151" i="4"/>
  <c r="H151" i="4"/>
  <c r="F151" i="4"/>
  <c r="R150" i="4"/>
  <c r="Q150" i="4"/>
  <c r="O150" i="4"/>
  <c r="N150" i="4"/>
  <c r="L150" i="4"/>
  <c r="K150" i="4"/>
  <c r="I150" i="4"/>
  <c r="H150" i="4"/>
  <c r="F150" i="4"/>
  <c r="R149" i="4"/>
  <c r="Q149" i="4"/>
  <c r="O149" i="4"/>
  <c r="N149" i="4"/>
  <c r="L149" i="4"/>
  <c r="K149" i="4"/>
  <c r="I149" i="4"/>
  <c r="H149" i="4"/>
  <c r="F149" i="4"/>
  <c r="R148" i="4"/>
  <c r="Q148" i="4"/>
  <c r="O148" i="4"/>
  <c r="N148" i="4"/>
  <c r="L148" i="4"/>
  <c r="K148" i="4"/>
  <c r="I148" i="4"/>
  <c r="H148" i="4"/>
  <c r="F148" i="4"/>
  <c r="R147" i="4"/>
  <c r="Q147" i="4"/>
  <c r="O147" i="4"/>
  <c r="N147" i="4"/>
  <c r="L147" i="4"/>
  <c r="K147" i="4"/>
  <c r="I147" i="4"/>
  <c r="H147" i="4"/>
  <c r="F147" i="4"/>
  <c r="R146" i="4"/>
  <c r="Q146" i="4"/>
  <c r="O146" i="4"/>
  <c r="N146" i="4"/>
  <c r="L146" i="4"/>
  <c r="K146" i="4"/>
  <c r="I146" i="4"/>
  <c r="H146" i="4"/>
  <c r="F146" i="4"/>
  <c r="R145" i="4"/>
  <c r="Q145" i="4"/>
  <c r="O145" i="4"/>
  <c r="N145" i="4"/>
  <c r="L145" i="4"/>
  <c r="K145" i="4"/>
  <c r="I145" i="4"/>
  <c r="H145" i="4"/>
  <c r="F145" i="4"/>
  <c r="R144" i="4"/>
  <c r="Q144" i="4"/>
  <c r="O144" i="4"/>
  <c r="N144" i="4"/>
  <c r="L144" i="4"/>
  <c r="K144" i="4"/>
  <c r="I144" i="4"/>
  <c r="H144" i="4"/>
  <c r="F144" i="4"/>
  <c r="R143" i="4"/>
  <c r="Q143" i="4"/>
  <c r="O143" i="4"/>
  <c r="N143" i="4"/>
  <c r="L143" i="4"/>
  <c r="K143" i="4"/>
  <c r="I143" i="4"/>
  <c r="H143" i="4"/>
  <c r="F143" i="4"/>
  <c r="R142" i="4"/>
  <c r="Q142" i="4"/>
  <c r="O142" i="4"/>
  <c r="N142" i="4"/>
  <c r="L142" i="4"/>
  <c r="K142" i="4"/>
  <c r="I142" i="4"/>
  <c r="H142" i="4"/>
  <c r="F142" i="4"/>
  <c r="R141" i="4"/>
  <c r="Q141" i="4"/>
  <c r="O141" i="4"/>
  <c r="N141" i="4"/>
  <c r="L141" i="4"/>
  <c r="K141" i="4"/>
  <c r="I141" i="4"/>
  <c r="H141" i="4"/>
  <c r="F141" i="4"/>
  <c r="R140" i="4"/>
  <c r="Q140" i="4"/>
  <c r="O140" i="4"/>
  <c r="N140" i="4"/>
  <c r="L140" i="4"/>
  <c r="K140" i="4"/>
  <c r="I140" i="4"/>
  <c r="H140" i="4"/>
  <c r="F140" i="4"/>
  <c r="R139" i="4"/>
  <c r="Q139" i="4"/>
  <c r="O139" i="4"/>
  <c r="N139" i="4"/>
  <c r="L139" i="4"/>
  <c r="K139" i="4"/>
  <c r="I139" i="4"/>
  <c r="H139" i="4"/>
  <c r="F139" i="4"/>
  <c r="R138" i="4"/>
  <c r="Q138" i="4"/>
  <c r="O138" i="4"/>
  <c r="N138" i="4"/>
  <c r="L138" i="4"/>
  <c r="K138" i="4"/>
  <c r="I138" i="4"/>
  <c r="H138" i="4"/>
  <c r="F138" i="4"/>
  <c r="R137" i="4"/>
  <c r="Q137" i="4"/>
  <c r="O137" i="4"/>
  <c r="N137" i="4"/>
  <c r="L137" i="4"/>
  <c r="K137" i="4"/>
  <c r="I137" i="4"/>
  <c r="H137" i="4"/>
  <c r="F137" i="4"/>
  <c r="R136" i="4"/>
  <c r="Q136" i="4"/>
  <c r="O136" i="4"/>
  <c r="N136" i="4"/>
  <c r="L136" i="4"/>
  <c r="K136" i="4"/>
  <c r="I136" i="4"/>
  <c r="H136" i="4"/>
  <c r="F136" i="4"/>
  <c r="R135" i="4"/>
  <c r="Q135" i="4"/>
  <c r="O135" i="4"/>
  <c r="N135" i="4"/>
  <c r="L135" i="4"/>
  <c r="K135" i="4"/>
  <c r="I135" i="4"/>
  <c r="H135" i="4"/>
  <c r="F135" i="4"/>
  <c r="R134" i="4"/>
  <c r="Q134" i="4"/>
  <c r="O134" i="4"/>
  <c r="N134" i="4"/>
  <c r="L134" i="4"/>
  <c r="K134" i="4"/>
  <c r="I134" i="4"/>
  <c r="H134" i="4"/>
  <c r="F134" i="4"/>
  <c r="R133" i="4"/>
  <c r="Q133" i="4"/>
  <c r="O133" i="4"/>
  <c r="N133" i="4"/>
  <c r="L133" i="4"/>
  <c r="K133" i="4"/>
  <c r="I133" i="4"/>
  <c r="H133" i="4"/>
  <c r="F133" i="4"/>
  <c r="R132" i="4"/>
  <c r="Q132" i="4"/>
  <c r="O132" i="4"/>
  <c r="N132" i="4"/>
  <c r="L132" i="4"/>
  <c r="K132" i="4"/>
  <c r="I132" i="4"/>
  <c r="H132" i="4"/>
  <c r="F132" i="4"/>
  <c r="R131" i="4"/>
  <c r="Q131" i="4"/>
  <c r="O131" i="4"/>
  <c r="N131" i="4"/>
  <c r="L131" i="4"/>
  <c r="K131" i="4"/>
  <c r="I131" i="4"/>
  <c r="H131" i="4"/>
  <c r="F131" i="4"/>
  <c r="R130" i="4"/>
  <c r="Q130" i="4"/>
  <c r="O130" i="4"/>
  <c r="N130" i="4"/>
  <c r="L130" i="4"/>
  <c r="K130" i="4"/>
  <c r="I130" i="4"/>
  <c r="H130" i="4"/>
  <c r="F130" i="4"/>
  <c r="R129" i="4"/>
  <c r="Q129" i="4"/>
  <c r="O129" i="4"/>
  <c r="N129" i="4"/>
  <c r="L129" i="4"/>
  <c r="K129" i="4"/>
  <c r="I129" i="4"/>
  <c r="H129" i="4"/>
  <c r="F129" i="4"/>
  <c r="R128" i="4"/>
  <c r="Q128" i="4"/>
  <c r="O128" i="4"/>
  <c r="N128" i="4"/>
  <c r="L128" i="4"/>
  <c r="K128" i="4"/>
  <c r="I128" i="4"/>
  <c r="H128" i="4"/>
  <c r="F128" i="4"/>
  <c r="R127" i="4"/>
  <c r="Q127" i="4"/>
  <c r="O127" i="4"/>
  <c r="N127" i="4"/>
  <c r="L127" i="4"/>
  <c r="K127" i="4"/>
  <c r="I127" i="4"/>
  <c r="H127" i="4"/>
  <c r="F127" i="4"/>
  <c r="R126" i="4"/>
  <c r="Q126" i="4"/>
  <c r="O126" i="4"/>
  <c r="N126" i="4"/>
  <c r="L126" i="4"/>
  <c r="K126" i="4"/>
  <c r="I126" i="4"/>
  <c r="H126" i="4"/>
  <c r="F126" i="4"/>
  <c r="R125" i="4"/>
  <c r="Q125" i="4"/>
  <c r="O125" i="4"/>
  <c r="N125" i="4"/>
  <c r="L125" i="4"/>
  <c r="K125" i="4"/>
  <c r="I125" i="4"/>
  <c r="H125" i="4"/>
  <c r="F125" i="4"/>
  <c r="R124" i="4"/>
  <c r="Q124" i="4"/>
  <c r="O124" i="4"/>
  <c r="N124" i="4"/>
  <c r="L124" i="4"/>
  <c r="K124" i="4"/>
  <c r="I124" i="4"/>
  <c r="H124" i="4"/>
  <c r="F124" i="4"/>
  <c r="R123" i="4"/>
  <c r="Q123" i="4"/>
  <c r="O123" i="4"/>
  <c r="N123" i="4"/>
  <c r="L123" i="4"/>
  <c r="K123" i="4"/>
  <c r="I123" i="4"/>
  <c r="H123" i="4"/>
  <c r="F123" i="4"/>
  <c r="R122" i="4"/>
  <c r="Q122" i="4"/>
  <c r="O122" i="4"/>
  <c r="N122" i="4"/>
  <c r="L122" i="4"/>
  <c r="K122" i="4"/>
  <c r="I122" i="4"/>
  <c r="H122" i="4"/>
  <c r="F122" i="4"/>
  <c r="R121" i="4"/>
  <c r="Q121" i="4"/>
  <c r="O121" i="4"/>
  <c r="N121" i="4"/>
  <c r="L121" i="4"/>
  <c r="K121" i="4"/>
  <c r="I121" i="4"/>
  <c r="H121" i="4"/>
  <c r="F121" i="4"/>
  <c r="R120" i="4"/>
  <c r="Q120" i="4"/>
  <c r="O120" i="4"/>
  <c r="N120" i="4"/>
  <c r="L120" i="4"/>
  <c r="K120" i="4"/>
  <c r="I120" i="4"/>
  <c r="H120" i="4"/>
  <c r="F120" i="4"/>
  <c r="R119" i="4"/>
  <c r="Q119" i="4"/>
  <c r="O119" i="4"/>
  <c r="N119" i="4"/>
  <c r="L119" i="4"/>
  <c r="K119" i="4"/>
  <c r="I119" i="4"/>
  <c r="H119" i="4"/>
  <c r="F119" i="4"/>
  <c r="R118" i="4"/>
  <c r="Q118" i="4"/>
  <c r="O118" i="4"/>
  <c r="N118" i="4"/>
  <c r="L118" i="4"/>
  <c r="K118" i="4"/>
  <c r="I118" i="4"/>
  <c r="H118" i="4"/>
  <c r="F118" i="4"/>
  <c r="R117" i="4"/>
  <c r="Q117" i="4"/>
  <c r="O117" i="4"/>
  <c r="N117" i="4"/>
  <c r="L117" i="4"/>
  <c r="K117" i="4"/>
  <c r="I117" i="4"/>
  <c r="H117" i="4"/>
  <c r="F117" i="4"/>
  <c r="R116" i="4"/>
  <c r="Q116" i="4"/>
  <c r="O116" i="4"/>
  <c r="N116" i="4"/>
  <c r="L116" i="4"/>
  <c r="K116" i="4"/>
  <c r="I116" i="4"/>
  <c r="H116" i="4"/>
  <c r="F116" i="4"/>
  <c r="R115" i="4"/>
  <c r="Q115" i="4"/>
  <c r="O115" i="4"/>
  <c r="N115" i="4"/>
  <c r="L115" i="4"/>
  <c r="K115" i="4"/>
  <c r="I115" i="4"/>
  <c r="H115" i="4"/>
  <c r="F115" i="4"/>
  <c r="R114" i="4"/>
  <c r="Q114" i="4"/>
  <c r="O114" i="4"/>
  <c r="N114" i="4"/>
  <c r="L114" i="4"/>
  <c r="K114" i="4"/>
  <c r="I114" i="4"/>
  <c r="H114" i="4"/>
  <c r="F114" i="4"/>
  <c r="R113" i="4"/>
  <c r="Q113" i="4"/>
  <c r="O113" i="4"/>
  <c r="N113" i="4"/>
  <c r="L113" i="4"/>
  <c r="K113" i="4"/>
  <c r="I113" i="4"/>
  <c r="H113" i="4"/>
  <c r="F113" i="4"/>
  <c r="R112" i="4"/>
  <c r="Q112" i="4"/>
  <c r="O112" i="4"/>
  <c r="N112" i="4"/>
  <c r="L112" i="4"/>
  <c r="K112" i="4"/>
  <c r="I112" i="4"/>
  <c r="H112" i="4"/>
  <c r="F112" i="4"/>
  <c r="R111" i="4"/>
  <c r="Q111" i="4"/>
  <c r="O111" i="4"/>
  <c r="N111" i="4"/>
  <c r="L111" i="4"/>
  <c r="K111" i="4"/>
  <c r="I111" i="4"/>
  <c r="H111" i="4"/>
  <c r="F111" i="4"/>
  <c r="R110" i="4"/>
  <c r="Q110" i="4"/>
  <c r="O110" i="4"/>
  <c r="N110" i="4"/>
  <c r="L110" i="4"/>
  <c r="K110" i="4"/>
  <c r="I110" i="4"/>
  <c r="H110" i="4"/>
  <c r="F110" i="4"/>
  <c r="R109" i="4"/>
  <c r="Q109" i="4"/>
  <c r="O109" i="4"/>
  <c r="N109" i="4"/>
  <c r="L109" i="4"/>
  <c r="K109" i="4"/>
  <c r="I109" i="4"/>
  <c r="H109" i="4"/>
  <c r="F109" i="4"/>
  <c r="R108" i="4"/>
  <c r="Q108" i="4"/>
  <c r="O108" i="4"/>
  <c r="N108" i="4"/>
  <c r="L108" i="4"/>
  <c r="K108" i="4"/>
  <c r="I108" i="4"/>
  <c r="H108" i="4"/>
  <c r="F108" i="4"/>
  <c r="R107" i="4"/>
  <c r="Q107" i="4"/>
  <c r="O107" i="4"/>
  <c r="N107" i="4"/>
  <c r="L107" i="4"/>
  <c r="K107" i="4"/>
  <c r="I107" i="4"/>
  <c r="H107" i="4"/>
  <c r="F107" i="4"/>
  <c r="R106" i="4"/>
  <c r="Q106" i="4"/>
  <c r="O106" i="4"/>
  <c r="N106" i="4"/>
  <c r="L106" i="4"/>
  <c r="K106" i="4"/>
  <c r="I106" i="4"/>
  <c r="H106" i="4"/>
  <c r="F106" i="4"/>
  <c r="R105" i="4"/>
  <c r="Q105" i="4"/>
  <c r="O105" i="4"/>
  <c r="N105" i="4"/>
  <c r="L105" i="4"/>
  <c r="K105" i="4"/>
  <c r="I105" i="4"/>
  <c r="H105" i="4"/>
  <c r="F105" i="4"/>
  <c r="R104" i="4"/>
  <c r="Q104" i="4"/>
  <c r="O104" i="4"/>
  <c r="N104" i="4"/>
  <c r="L104" i="4"/>
  <c r="K104" i="4"/>
  <c r="I104" i="4"/>
  <c r="H104" i="4"/>
  <c r="F104" i="4"/>
  <c r="R103" i="4"/>
  <c r="Q103" i="4"/>
  <c r="O103" i="4"/>
  <c r="N103" i="4"/>
  <c r="L103" i="4"/>
  <c r="K103" i="4"/>
  <c r="I103" i="4"/>
  <c r="H103" i="4"/>
  <c r="F103" i="4"/>
  <c r="R102" i="4"/>
  <c r="Q102" i="4"/>
  <c r="O102" i="4"/>
  <c r="N102" i="4"/>
  <c r="L102" i="4"/>
  <c r="K102" i="4"/>
  <c r="I102" i="4"/>
  <c r="H102" i="4"/>
  <c r="F102" i="4"/>
  <c r="R101" i="4"/>
  <c r="Q101" i="4"/>
  <c r="O101" i="4"/>
  <c r="N101" i="4"/>
  <c r="L101" i="4"/>
  <c r="K101" i="4"/>
  <c r="I101" i="4"/>
  <c r="H101" i="4"/>
  <c r="F101" i="4"/>
  <c r="R100" i="4"/>
  <c r="Q100" i="4"/>
  <c r="O100" i="4"/>
  <c r="N100" i="4"/>
  <c r="L100" i="4"/>
  <c r="K100" i="4"/>
  <c r="I100" i="4"/>
  <c r="H100" i="4"/>
  <c r="F100" i="4"/>
  <c r="R99" i="4"/>
  <c r="Q99" i="4"/>
  <c r="O99" i="4"/>
  <c r="N99" i="4"/>
  <c r="L99" i="4"/>
  <c r="K99" i="4"/>
  <c r="I99" i="4"/>
  <c r="H99" i="4"/>
  <c r="F99" i="4"/>
  <c r="R98" i="4"/>
  <c r="Q98" i="4"/>
  <c r="O98" i="4"/>
  <c r="N98" i="4"/>
  <c r="L98" i="4"/>
  <c r="K98" i="4"/>
  <c r="I98" i="4"/>
  <c r="H98" i="4"/>
  <c r="F98" i="4"/>
  <c r="R97" i="4"/>
  <c r="Q97" i="4"/>
  <c r="O97" i="4"/>
  <c r="N97" i="4"/>
  <c r="L97" i="4"/>
  <c r="K97" i="4"/>
  <c r="I97" i="4"/>
  <c r="H97" i="4"/>
  <c r="F97" i="4"/>
  <c r="R96" i="4"/>
  <c r="Q96" i="4"/>
  <c r="O96" i="4"/>
  <c r="N96" i="4"/>
  <c r="L96" i="4"/>
  <c r="K96" i="4"/>
  <c r="I96" i="4"/>
  <c r="H96" i="4"/>
  <c r="F96" i="4"/>
  <c r="R95" i="4"/>
  <c r="Q95" i="4"/>
  <c r="O95" i="4"/>
  <c r="N95" i="4"/>
  <c r="L95" i="4"/>
  <c r="K95" i="4"/>
  <c r="I95" i="4"/>
  <c r="H95" i="4"/>
  <c r="F95" i="4"/>
  <c r="R94" i="4"/>
  <c r="Q94" i="4"/>
  <c r="O94" i="4"/>
  <c r="N94" i="4"/>
  <c r="L94" i="4"/>
  <c r="K94" i="4"/>
  <c r="I94" i="4"/>
  <c r="H94" i="4"/>
  <c r="F94" i="4"/>
  <c r="R93" i="4"/>
  <c r="Q93" i="4"/>
  <c r="O93" i="4"/>
  <c r="N93" i="4"/>
  <c r="L93" i="4"/>
  <c r="K93" i="4"/>
  <c r="I93" i="4"/>
  <c r="H93" i="4"/>
  <c r="F93" i="4"/>
  <c r="R92" i="4"/>
  <c r="Q92" i="4"/>
  <c r="O92" i="4"/>
  <c r="N92" i="4"/>
  <c r="L92" i="4"/>
  <c r="K92" i="4"/>
  <c r="I92" i="4"/>
  <c r="H92" i="4"/>
  <c r="F92" i="4"/>
  <c r="R91" i="4"/>
  <c r="Q91" i="4"/>
  <c r="O91" i="4"/>
  <c r="N91" i="4"/>
  <c r="L91" i="4"/>
  <c r="K91" i="4"/>
  <c r="I91" i="4"/>
  <c r="H91" i="4"/>
  <c r="F91" i="4"/>
  <c r="R90" i="4"/>
  <c r="Q90" i="4"/>
  <c r="O90" i="4"/>
  <c r="N90" i="4"/>
  <c r="L90" i="4"/>
  <c r="K90" i="4"/>
  <c r="I90" i="4"/>
  <c r="H90" i="4"/>
  <c r="F90" i="4"/>
  <c r="R89" i="4"/>
  <c r="Q89" i="4"/>
  <c r="O89" i="4"/>
  <c r="N89" i="4"/>
  <c r="L89" i="4"/>
  <c r="K89" i="4"/>
  <c r="I89" i="4"/>
  <c r="H89" i="4"/>
  <c r="F89" i="4"/>
  <c r="R88" i="4"/>
  <c r="Q88" i="4"/>
  <c r="O88" i="4"/>
  <c r="N88" i="4"/>
  <c r="L88" i="4"/>
  <c r="K88" i="4"/>
  <c r="I88" i="4"/>
  <c r="H88" i="4"/>
  <c r="F88" i="4"/>
  <c r="R87" i="4"/>
  <c r="Q87" i="4"/>
  <c r="O87" i="4"/>
  <c r="N87" i="4"/>
  <c r="L87" i="4"/>
  <c r="K87" i="4"/>
  <c r="I87" i="4"/>
  <c r="H87" i="4"/>
  <c r="F87" i="4"/>
  <c r="R86" i="4"/>
  <c r="Q86" i="4"/>
  <c r="O86" i="4"/>
  <c r="N86" i="4"/>
  <c r="L86" i="4"/>
  <c r="K86" i="4"/>
  <c r="I86" i="4"/>
  <c r="H86" i="4"/>
  <c r="F86" i="4"/>
  <c r="R85" i="4"/>
  <c r="Q85" i="4"/>
  <c r="O85" i="4"/>
  <c r="N85" i="4"/>
  <c r="L85" i="4"/>
  <c r="K85" i="4"/>
  <c r="I85" i="4"/>
  <c r="H85" i="4"/>
  <c r="F85" i="4"/>
  <c r="R84" i="4"/>
  <c r="Q84" i="4"/>
  <c r="O84" i="4"/>
  <c r="N84" i="4"/>
  <c r="L84" i="4"/>
  <c r="K84" i="4"/>
  <c r="I84" i="4"/>
  <c r="H84" i="4"/>
  <c r="F84" i="4"/>
  <c r="R83" i="4"/>
  <c r="Q83" i="4"/>
  <c r="O83" i="4"/>
  <c r="N83" i="4"/>
  <c r="L83" i="4"/>
  <c r="K83" i="4"/>
  <c r="I83" i="4"/>
  <c r="H83" i="4"/>
  <c r="F83" i="4"/>
  <c r="R82" i="4"/>
  <c r="Q82" i="4"/>
  <c r="O82" i="4"/>
  <c r="N82" i="4"/>
  <c r="L82" i="4"/>
  <c r="K82" i="4"/>
  <c r="I82" i="4"/>
  <c r="H82" i="4"/>
  <c r="F82" i="4"/>
  <c r="R81" i="4"/>
  <c r="Q81" i="4"/>
  <c r="O81" i="4"/>
  <c r="N81" i="4"/>
  <c r="L81" i="4"/>
  <c r="K81" i="4"/>
  <c r="I81" i="4"/>
  <c r="H81" i="4"/>
  <c r="F81" i="4"/>
  <c r="R80" i="4"/>
  <c r="Q80" i="4"/>
  <c r="O80" i="4"/>
  <c r="N80" i="4"/>
  <c r="L80" i="4"/>
  <c r="K80" i="4"/>
  <c r="I80" i="4"/>
  <c r="H80" i="4"/>
  <c r="F80" i="4"/>
  <c r="R79" i="4"/>
  <c r="Q79" i="4"/>
  <c r="O79" i="4"/>
  <c r="N79" i="4"/>
  <c r="L79" i="4"/>
  <c r="K79" i="4"/>
  <c r="I79" i="4"/>
  <c r="H79" i="4"/>
  <c r="F79" i="4"/>
  <c r="R78" i="4"/>
  <c r="Q78" i="4"/>
  <c r="O78" i="4"/>
  <c r="N78" i="4"/>
  <c r="L78" i="4"/>
  <c r="K78" i="4"/>
  <c r="I78" i="4"/>
  <c r="H78" i="4"/>
  <c r="F78" i="4"/>
  <c r="R77" i="4"/>
  <c r="Q77" i="4"/>
  <c r="O77" i="4"/>
  <c r="N77" i="4"/>
  <c r="L77" i="4"/>
  <c r="K77" i="4"/>
  <c r="I77" i="4"/>
  <c r="H77" i="4"/>
  <c r="F77" i="4"/>
  <c r="R76" i="4"/>
  <c r="Q76" i="4"/>
  <c r="O76" i="4"/>
  <c r="N76" i="4"/>
  <c r="L76" i="4"/>
  <c r="K76" i="4"/>
  <c r="I76" i="4"/>
  <c r="H76" i="4"/>
  <c r="F76" i="4"/>
  <c r="R75" i="4"/>
  <c r="Q75" i="4"/>
  <c r="O75" i="4"/>
  <c r="N75" i="4"/>
  <c r="L75" i="4"/>
  <c r="K75" i="4"/>
  <c r="I75" i="4"/>
  <c r="H75" i="4"/>
  <c r="F75" i="4"/>
  <c r="R74" i="4"/>
  <c r="Q74" i="4"/>
  <c r="O74" i="4"/>
  <c r="N74" i="4"/>
  <c r="L74" i="4"/>
  <c r="K74" i="4"/>
  <c r="I74" i="4"/>
  <c r="H74" i="4"/>
  <c r="F74" i="4"/>
  <c r="R73" i="4"/>
  <c r="Q73" i="4"/>
  <c r="O73" i="4"/>
  <c r="N73" i="4"/>
  <c r="L73" i="4"/>
  <c r="K73" i="4"/>
  <c r="I73" i="4"/>
  <c r="H73" i="4"/>
  <c r="F73" i="4"/>
  <c r="R72" i="4"/>
  <c r="Q72" i="4"/>
  <c r="O72" i="4"/>
  <c r="N72" i="4"/>
  <c r="L72" i="4"/>
  <c r="K72" i="4"/>
  <c r="I72" i="4"/>
  <c r="H72" i="4"/>
  <c r="F72" i="4"/>
  <c r="R71" i="4"/>
  <c r="Q71" i="4"/>
  <c r="O71" i="4"/>
  <c r="N71" i="4"/>
  <c r="L71" i="4"/>
  <c r="K71" i="4"/>
  <c r="I71" i="4"/>
  <c r="H71" i="4"/>
  <c r="F71" i="4"/>
  <c r="R70" i="4"/>
  <c r="Q70" i="4"/>
  <c r="O70" i="4"/>
  <c r="N70" i="4"/>
  <c r="L70" i="4"/>
  <c r="K70" i="4"/>
  <c r="I70" i="4"/>
  <c r="H70" i="4"/>
  <c r="F70" i="4"/>
  <c r="R69" i="4"/>
  <c r="Q69" i="4"/>
  <c r="O69" i="4"/>
  <c r="N69" i="4"/>
  <c r="L69" i="4"/>
  <c r="K69" i="4"/>
  <c r="I69" i="4"/>
  <c r="H69" i="4"/>
  <c r="F69" i="4"/>
  <c r="R68" i="4"/>
  <c r="Q68" i="4"/>
  <c r="O68" i="4"/>
  <c r="N68" i="4"/>
  <c r="L68" i="4"/>
  <c r="K68" i="4"/>
  <c r="I68" i="4"/>
  <c r="H68" i="4"/>
  <c r="F68" i="4"/>
  <c r="R67" i="4"/>
  <c r="Q67" i="4"/>
  <c r="O67" i="4"/>
  <c r="N67" i="4"/>
  <c r="L67" i="4"/>
  <c r="K67" i="4"/>
  <c r="I67" i="4"/>
  <c r="H67" i="4"/>
  <c r="F67" i="4"/>
  <c r="R66" i="4"/>
  <c r="Q66" i="4"/>
  <c r="O66" i="4"/>
  <c r="N66" i="4"/>
  <c r="L66" i="4"/>
  <c r="K66" i="4"/>
  <c r="I66" i="4"/>
  <c r="H66" i="4"/>
  <c r="F66" i="4"/>
  <c r="R65" i="4"/>
  <c r="Q65" i="4"/>
  <c r="O65" i="4"/>
  <c r="N65" i="4"/>
  <c r="L65" i="4"/>
  <c r="K65" i="4"/>
  <c r="I65" i="4"/>
  <c r="H65" i="4"/>
  <c r="F65" i="4"/>
  <c r="R64" i="4"/>
  <c r="Q64" i="4"/>
  <c r="O64" i="4"/>
  <c r="N64" i="4"/>
  <c r="L64" i="4"/>
  <c r="K64" i="4"/>
  <c r="I64" i="4"/>
  <c r="H64" i="4"/>
  <c r="F64" i="4"/>
  <c r="R63" i="4"/>
  <c r="Q63" i="4"/>
  <c r="O63" i="4"/>
  <c r="N63" i="4"/>
  <c r="L63" i="4"/>
  <c r="K63" i="4"/>
  <c r="I63" i="4"/>
  <c r="H63" i="4"/>
  <c r="F63" i="4"/>
  <c r="R62" i="4"/>
  <c r="Q62" i="4"/>
  <c r="O62" i="4"/>
  <c r="N62" i="4"/>
  <c r="L62" i="4"/>
  <c r="K62" i="4"/>
  <c r="I62" i="4"/>
  <c r="H62" i="4"/>
  <c r="F62" i="4"/>
  <c r="R61" i="4"/>
  <c r="Q61" i="4"/>
  <c r="O61" i="4"/>
  <c r="N61" i="4"/>
  <c r="L61" i="4"/>
  <c r="K61" i="4"/>
  <c r="I61" i="4"/>
  <c r="H61" i="4"/>
  <c r="F61" i="4"/>
  <c r="R60" i="4"/>
  <c r="Q60" i="4"/>
  <c r="O60" i="4"/>
  <c r="N60" i="4"/>
  <c r="L60" i="4"/>
  <c r="K60" i="4"/>
  <c r="I60" i="4"/>
  <c r="H60" i="4"/>
  <c r="F60" i="4"/>
  <c r="R59" i="4"/>
  <c r="Q59" i="4"/>
  <c r="O59" i="4"/>
  <c r="N59" i="4"/>
  <c r="L59" i="4"/>
  <c r="K59" i="4"/>
  <c r="I59" i="4"/>
  <c r="H59" i="4"/>
  <c r="F59" i="4"/>
  <c r="R58" i="4"/>
  <c r="Q58" i="4"/>
  <c r="O58" i="4"/>
  <c r="N58" i="4"/>
  <c r="L58" i="4"/>
  <c r="K58" i="4"/>
  <c r="I58" i="4"/>
  <c r="H58" i="4"/>
  <c r="F58" i="4"/>
  <c r="R57" i="4"/>
  <c r="Q57" i="4"/>
  <c r="O57" i="4"/>
  <c r="N57" i="4"/>
  <c r="L57" i="4"/>
  <c r="K57" i="4"/>
  <c r="I57" i="4"/>
  <c r="H57" i="4"/>
  <c r="F57" i="4"/>
  <c r="R56" i="4"/>
  <c r="Q56" i="4"/>
  <c r="O56" i="4"/>
  <c r="N56" i="4"/>
  <c r="L56" i="4"/>
  <c r="K56" i="4"/>
  <c r="I56" i="4"/>
  <c r="H56" i="4"/>
  <c r="F56" i="4"/>
  <c r="R55" i="4"/>
  <c r="Q55" i="4"/>
  <c r="O55" i="4"/>
  <c r="N55" i="4"/>
  <c r="L55" i="4"/>
  <c r="K55" i="4"/>
  <c r="I55" i="4"/>
  <c r="H55" i="4"/>
  <c r="F55" i="4"/>
  <c r="R54" i="4"/>
  <c r="Q54" i="4"/>
  <c r="O54" i="4"/>
  <c r="N54" i="4"/>
  <c r="L54" i="4"/>
  <c r="K54" i="4"/>
  <c r="I54" i="4"/>
  <c r="H54" i="4"/>
  <c r="F54" i="4"/>
  <c r="R53" i="4"/>
  <c r="Q53" i="4"/>
  <c r="O53" i="4"/>
  <c r="N53" i="4"/>
  <c r="L53" i="4"/>
  <c r="K53" i="4"/>
  <c r="I53" i="4"/>
  <c r="H53" i="4"/>
  <c r="F53" i="4"/>
  <c r="R52" i="4"/>
  <c r="Q52" i="4"/>
  <c r="O52" i="4"/>
  <c r="N52" i="4"/>
  <c r="L52" i="4"/>
  <c r="K52" i="4"/>
  <c r="I52" i="4"/>
  <c r="H52" i="4"/>
  <c r="F52" i="4"/>
  <c r="R51" i="4"/>
  <c r="Q51" i="4"/>
  <c r="O51" i="4"/>
  <c r="N51" i="4"/>
  <c r="L51" i="4"/>
  <c r="K51" i="4"/>
  <c r="I51" i="4"/>
  <c r="H51" i="4"/>
  <c r="F51" i="4"/>
  <c r="R50" i="4"/>
  <c r="Q50" i="4"/>
  <c r="O50" i="4"/>
  <c r="N50" i="4"/>
  <c r="L50" i="4"/>
  <c r="K50" i="4"/>
  <c r="I50" i="4"/>
  <c r="H50" i="4"/>
  <c r="F50" i="4"/>
  <c r="R49" i="4"/>
  <c r="Q49" i="4"/>
  <c r="O49" i="4"/>
  <c r="N49" i="4"/>
  <c r="L49" i="4"/>
  <c r="K49" i="4"/>
  <c r="I49" i="4"/>
  <c r="H49" i="4"/>
  <c r="F49" i="4"/>
  <c r="R48" i="4"/>
  <c r="Q48" i="4"/>
  <c r="O48" i="4"/>
  <c r="N48" i="4"/>
  <c r="L48" i="4"/>
  <c r="K48" i="4"/>
  <c r="I48" i="4"/>
  <c r="H48" i="4"/>
  <c r="F48" i="4"/>
  <c r="R47" i="4"/>
  <c r="Q47" i="4"/>
  <c r="O47" i="4"/>
  <c r="N47" i="4"/>
  <c r="L47" i="4"/>
  <c r="K47" i="4"/>
  <c r="I47" i="4"/>
  <c r="H47" i="4"/>
  <c r="F47" i="4"/>
  <c r="R46" i="4"/>
  <c r="Q46" i="4"/>
  <c r="O46" i="4"/>
  <c r="N46" i="4"/>
  <c r="L46" i="4"/>
  <c r="K46" i="4"/>
  <c r="I46" i="4"/>
  <c r="H46" i="4"/>
  <c r="F46" i="4"/>
  <c r="R45" i="4"/>
  <c r="Q45" i="4"/>
  <c r="O45" i="4"/>
  <c r="N45" i="4"/>
  <c r="L45" i="4"/>
  <c r="K45" i="4"/>
  <c r="I45" i="4"/>
  <c r="H45" i="4"/>
  <c r="F45" i="4"/>
  <c r="R44" i="4"/>
  <c r="Q44" i="4"/>
  <c r="O44" i="4"/>
  <c r="N44" i="4"/>
  <c r="L44" i="4"/>
  <c r="K44" i="4"/>
  <c r="I44" i="4"/>
  <c r="H44" i="4"/>
  <c r="F44" i="4"/>
  <c r="R43" i="4"/>
  <c r="Q43" i="4"/>
  <c r="O43" i="4"/>
  <c r="N43" i="4"/>
  <c r="L43" i="4"/>
  <c r="K43" i="4"/>
  <c r="I43" i="4"/>
  <c r="H43" i="4"/>
  <c r="F43" i="4"/>
  <c r="R42" i="4"/>
  <c r="Q42" i="4"/>
  <c r="O42" i="4"/>
  <c r="N42" i="4"/>
  <c r="L42" i="4"/>
  <c r="K42" i="4"/>
  <c r="I42" i="4"/>
  <c r="H42" i="4"/>
  <c r="F42" i="4"/>
  <c r="R41" i="4"/>
  <c r="Q41" i="4"/>
  <c r="O41" i="4"/>
  <c r="N41" i="4"/>
  <c r="L41" i="4"/>
  <c r="K41" i="4"/>
  <c r="I41" i="4"/>
  <c r="H41" i="4"/>
  <c r="F41" i="4"/>
  <c r="R40" i="4"/>
  <c r="Q40" i="4"/>
  <c r="O40" i="4"/>
  <c r="N40" i="4"/>
  <c r="L40" i="4"/>
  <c r="K40" i="4"/>
  <c r="I40" i="4"/>
  <c r="H40" i="4"/>
  <c r="F40" i="4"/>
  <c r="R39" i="4"/>
  <c r="Q39" i="4"/>
  <c r="O39" i="4"/>
  <c r="N39" i="4"/>
  <c r="L39" i="4"/>
  <c r="K39" i="4"/>
  <c r="I39" i="4"/>
  <c r="H39" i="4"/>
  <c r="F39" i="4"/>
  <c r="R38" i="4"/>
  <c r="Q38" i="4"/>
  <c r="O38" i="4"/>
  <c r="N38" i="4"/>
  <c r="L38" i="4"/>
  <c r="K38" i="4"/>
  <c r="I38" i="4"/>
  <c r="H38" i="4"/>
  <c r="F38" i="4"/>
  <c r="R37" i="4"/>
  <c r="Q37" i="4"/>
  <c r="O37" i="4"/>
  <c r="N37" i="4"/>
  <c r="L37" i="4"/>
  <c r="K37" i="4"/>
  <c r="I37" i="4"/>
  <c r="H37" i="4"/>
  <c r="F37" i="4"/>
  <c r="R36" i="4"/>
  <c r="Q36" i="4"/>
  <c r="O36" i="4"/>
  <c r="N36" i="4"/>
  <c r="L36" i="4"/>
  <c r="K36" i="4"/>
  <c r="I36" i="4"/>
  <c r="H36" i="4"/>
  <c r="F36" i="4"/>
  <c r="R35" i="4"/>
  <c r="Q35" i="4"/>
  <c r="O35" i="4"/>
  <c r="N35" i="4"/>
  <c r="L35" i="4"/>
  <c r="K35" i="4"/>
  <c r="I35" i="4"/>
  <c r="H35" i="4"/>
  <c r="F35" i="4"/>
  <c r="R34" i="4"/>
  <c r="Q34" i="4"/>
  <c r="O34" i="4"/>
  <c r="N34" i="4"/>
  <c r="L34" i="4"/>
  <c r="K34" i="4"/>
  <c r="I34" i="4"/>
  <c r="H34" i="4"/>
  <c r="F34" i="4"/>
  <c r="R33" i="4"/>
  <c r="Q33" i="4"/>
  <c r="O33" i="4"/>
  <c r="N33" i="4"/>
  <c r="L33" i="4"/>
  <c r="K33" i="4"/>
  <c r="I33" i="4"/>
  <c r="H33" i="4"/>
  <c r="F33" i="4"/>
  <c r="R32" i="4"/>
  <c r="Q32" i="4"/>
  <c r="O32" i="4"/>
  <c r="N32" i="4"/>
  <c r="L32" i="4"/>
  <c r="K32" i="4"/>
  <c r="I32" i="4"/>
  <c r="H32" i="4"/>
  <c r="F32" i="4"/>
  <c r="R31" i="4"/>
  <c r="Q31" i="4"/>
  <c r="O31" i="4"/>
  <c r="N31" i="4"/>
  <c r="L31" i="4"/>
  <c r="K31" i="4"/>
  <c r="I31" i="4"/>
  <c r="H31" i="4"/>
  <c r="F31" i="4"/>
  <c r="R30" i="4"/>
  <c r="Q30" i="4"/>
  <c r="O30" i="4"/>
  <c r="N30" i="4"/>
  <c r="L30" i="4"/>
  <c r="K30" i="4"/>
  <c r="I30" i="4"/>
  <c r="H30" i="4"/>
  <c r="F30" i="4"/>
  <c r="R29" i="4"/>
  <c r="Q29" i="4"/>
  <c r="O29" i="4"/>
  <c r="N29" i="4"/>
  <c r="L29" i="4"/>
  <c r="K29" i="4"/>
  <c r="I29" i="4"/>
  <c r="H29" i="4"/>
  <c r="F29" i="4"/>
  <c r="R28" i="4"/>
  <c r="Q28" i="4"/>
  <c r="O28" i="4"/>
  <c r="N28" i="4"/>
  <c r="L28" i="4"/>
  <c r="K28" i="4"/>
  <c r="I28" i="4"/>
  <c r="H28" i="4"/>
  <c r="F28" i="4"/>
  <c r="R27" i="4"/>
  <c r="Q27" i="4"/>
  <c r="O27" i="4"/>
  <c r="N27" i="4"/>
  <c r="L27" i="4"/>
  <c r="K27" i="4"/>
  <c r="I27" i="4"/>
  <c r="H27" i="4"/>
  <c r="F27" i="4"/>
  <c r="R26" i="4"/>
  <c r="Q26" i="4"/>
  <c r="O26" i="4"/>
  <c r="N26" i="4"/>
  <c r="L26" i="4"/>
  <c r="K26" i="4"/>
  <c r="I26" i="4"/>
  <c r="H26" i="4"/>
  <c r="F26" i="4"/>
  <c r="R25" i="4"/>
  <c r="Q25" i="4"/>
  <c r="O25" i="4"/>
  <c r="N25" i="4"/>
  <c r="L25" i="4"/>
  <c r="K25" i="4"/>
  <c r="I25" i="4"/>
  <c r="H25" i="4"/>
  <c r="F25" i="4"/>
  <c r="R24" i="4"/>
  <c r="Q24" i="4"/>
  <c r="O24" i="4"/>
  <c r="N24" i="4"/>
  <c r="L24" i="4"/>
  <c r="K24" i="4"/>
  <c r="I24" i="4"/>
  <c r="H24" i="4"/>
  <c r="F24" i="4"/>
  <c r="R23" i="4"/>
  <c r="Q23" i="4"/>
  <c r="O23" i="4"/>
  <c r="N23" i="4"/>
  <c r="L23" i="4"/>
  <c r="K23" i="4"/>
  <c r="I23" i="4"/>
  <c r="H23" i="4"/>
  <c r="F23" i="4"/>
  <c r="R22" i="4"/>
  <c r="Q22" i="4"/>
  <c r="O22" i="4"/>
  <c r="N22" i="4"/>
  <c r="L22" i="4"/>
  <c r="K22" i="4"/>
  <c r="I22" i="4"/>
  <c r="H22" i="4"/>
  <c r="F22" i="4"/>
  <c r="R21" i="4"/>
  <c r="Q21" i="4"/>
  <c r="O21" i="4"/>
  <c r="N21" i="4"/>
  <c r="L21" i="4"/>
  <c r="K21" i="4"/>
  <c r="I21" i="4"/>
  <c r="H21" i="4"/>
  <c r="F21" i="4"/>
  <c r="R20" i="4"/>
  <c r="Q20" i="4"/>
  <c r="O20" i="4"/>
  <c r="N20" i="4"/>
  <c r="L20" i="4"/>
  <c r="K20" i="4"/>
  <c r="I20" i="4"/>
  <c r="H20" i="4"/>
  <c r="F20" i="4"/>
  <c r="R19" i="4"/>
  <c r="Q19" i="4"/>
  <c r="O19" i="4"/>
  <c r="N19" i="4"/>
  <c r="L19" i="4"/>
  <c r="K19" i="4"/>
  <c r="I19" i="4"/>
  <c r="H19" i="4"/>
  <c r="F19" i="4"/>
  <c r="R18" i="4"/>
  <c r="Q18" i="4"/>
  <c r="O18" i="4"/>
  <c r="N18" i="4"/>
  <c r="L18" i="4"/>
  <c r="K18" i="4"/>
  <c r="I18" i="4"/>
  <c r="H18" i="4"/>
  <c r="F18" i="4"/>
  <c r="R17" i="4"/>
  <c r="Q17" i="4"/>
  <c r="O17" i="4"/>
  <c r="N17" i="4"/>
  <c r="L17" i="4"/>
  <c r="K17" i="4"/>
  <c r="I17" i="4"/>
  <c r="H17" i="4"/>
  <c r="F17" i="4"/>
  <c r="R16" i="4"/>
  <c r="Q16" i="4"/>
  <c r="O16" i="4"/>
  <c r="N16" i="4"/>
  <c r="L16" i="4"/>
  <c r="K16" i="4"/>
  <c r="I16" i="4"/>
  <c r="H16" i="4"/>
  <c r="F16" i="4"/>
  <c r="R15" i="4"/>
  <c r="Q15" i="4"/>
  <c r="O15" i="4"/>
  <c r="N15" i="4"/>
  <c r="L15" i="4"/>
  <c r="K15" i="4"/>
  <c r="I15" i="4"/>
  <c r="H15" i="4"/>
  <c r="F15" i="4"/>
  <c r="R14" i="4"/>
  <c r="Q14" i="4"/>
  <c r="O14" i="4"/>
  <c r="N14" i="4"/>
  <c r="L14" i="4"/>
  <c r="K14" i="4"/>
  <c r="I14" i="4"/>
  <c r="H14" i="4"/>
  <c r="F14" i="4"/>
  <c r="R13" i="4"/>
  <c r="Q13" i="4"/>
  <c r="O13" i="4"/>
  <c r="N13" i="4"/>
  <c r="L13" i="4"/>
  <c r="K13" i="4"/>
  <c r="I13" i="4"/>
  <c r="H13" i="4"/>
  <c r="F13" i="4"/>
  <c r="R12" i="4"/>
  <c r="Q12" i="4"/>
  <c r="O12" i="4"/>
  <c r="N12" i="4"/>
  <c r="L12" i="4"/>
  <c r="K12" i="4"/>
  <c r="I12" i="4"/>
  <c r="H12" i="4"/>
  <c r="F12" i="4"/>
  <c r="R11" i="4"/>
  <c r="Q11" i="4"/>
  <c r="O11" i="4"/>
  <c r="N11" i="4"/>
  <c r="L11" i="4"/>
  <c r="K11" i="4"/>
  <c r="I11" i="4"/>
  <c r="H11" i="4"/>
  <c r="F11" i="4"/>
  <c r="R10" i="4"/>
  <c r="Q10" i="4"/>
  <c r="O10" i="4"/>
  <c r="N10" i="4"/>
  <c r="L10" i="4"/>
  <c r="K10" i="4"/>
  <c r="I10" i="4"/>
  <c r="H10" i="4"/>
  <c r="F10" i="4"/>
  <c r="R9" i="4"/>
  <c r="Q9" i="4"/>
  <c r="Q1017" i="4" s="1"/>
  <c r="O9" i="4"/>
  <c r="N9" i="4"/>
  <c r="N1017" i="4" s="1"/>
  <c r="L9" i="4"/>
  <c r="K9" i="4"/>
  <c r="K1017" i="4" s="1"/>
  <c r="I9" i="4"/>
  <c r="H9" i="4"/>
  <c r="H1017" i="4" s="1"/>
  <c r="F9" i="4"/>
  <c r="F1017" i="4" s="1"/>
  <c r="P3" i="4"/>
  <c r="M3" i="4"/>
  <c r="J3" i="4"/>
  <c r="G3" i="4"/>
  <c r="R20" i="3"/>
  <c r="P20" i="3"/>
  <c r="N20" i="3"/>
  <c r="L20" i="3"/>
  <c r="J20" i="3"/>
  <c r="H20" i="3"/>
  <c r="F20" i="3"/>
  <c r="X19" i="3"/>
  <c r="V19" i="3"/>
  <c r="T19" i="3"/>
  <c r="X15" i="3"/>
  <c r="V15" i="3"/>
  <c r="V20" i="3" s="1"/>
  <c r="T15" i="3"/>
  <c r="T20" i="3" s="1"/>
  <c r="R15" i="3"/>
  <c r="W10" i="3"/>
  <c r="U10" i="3"/>
  <c r="S10" i="3"/>
  <c r="Q10" i="3"/>
  <c r="O10" i="3"/>
  <c r="M10" i="3"/>
  <c r="K10" i="3"/>
  <c r="I10" i="3"/>
  <c r="G10" i="3"/>
  <c r="E10" i="3"/>
  <c r="A7" i="3"/>
  <c r="A4" i="3"/>
  <c r="AQ51" i="2"/>
  <c r="AR51" i="2" s="1"/>
  <c r="AM51" i="2"/>
  <c r="AN51" i="2" s="1"/>
  <c r="AI51" i="2"/>
  <c r="AJ51" i="2" s="1"/>
  <c r="AE51" i="2"/>
  <c r="AF51" i="2" s="1"/>
  <c r="AA51" i="2"/>
  <c r="AB51" i="2" s="1"/>
  <c r="W51" i="2"/>
  <c r="X51" i="2" s="1"/>
  <c r="S51" i="2"/>
  <c r="T51" i="2" s="1"/>
  <c r="O51" i="2"/>
  <c r="P51" i="2" s="1"/>
  <c r="K51" i="2"/>
  <c r="L51" i="2" s="1"/>
  <c r="G51" i="2"/>
  <c r="H51" i="2" s="1"/>
  <c r="AQ39" i="2"/>
  <c r="AR39" i="2" s="1"/>
  <c r="AM39" i="2"/>
  <c r="AN39" i="2" s="1"/>
  <c r="AI39" i="2"/>
  <c r="AJ39" i="2" s="1"/>
  <c r="AE39" i="2"/>
  <c r="AF39" i="2" s="1"/>
  <c r="AA39" i="2"/>
  <c r="AB39" i="2" s="1"/>
  <c r="W39" i="2"/>
  <c r="X39" i="2" s="1"/>
  <c r="S39" i="2"/>
  <c r="T39" i="2" s="1"/>
  <c r="O39" i="2"/>
  <c r="P39" i="2" s="1"/>
  <c r="K39" i="2"/>
  <c r="L39" i="2" s="1"/>
  <c r="G39" i="2"/>
  <c r="H39" i="2" s="1"/>
  <c r="AQ27" i="2"/>
  <c r="AR27" i="2" s="1"/>
  <c r="AM27" i="2"/>
  <c r="AN27" i="2" s="1"/>
  <c r="AI27" i="2"/>
  <c r="AJ27" i="2" s="1"/>
  <c r="AE27" i="2"/>
  <c r="AF27" i="2" s="1"/>
  <c r="AA27" i="2"/>
  <c r="AB27" i="2" s="1"/>
  <c r="W27" i="2"/>
  <c r="X27" i="2" s="1"/>
  <c r="S27" i="2"/>
  <c r="T27" i="2" s="1"/>
  <c r="O27" i="2"/>
  <c r="P27" i="2" s="1"/>
  <c r="K27" i="2"/>
  <c r="L27" i="2" s="1"/>
  <c r="G27" i="2"/>
  <c r="H27" i="2" s="1"/>
  <c r="AI23" i="2"/>
  <c r="AA23" i="2"/>
  <c r="O23" i="2"/>
  <c r="G23" i="2"/>
  <c r="AQ13" i="2"/>
  <c r="AM13" i="2"/>
  <c r="AM6" i="2" s="1"/>
  <c r="AI13" i="2"/>
  <c r="AE13" i="2"/>
  <c r="AA13" i="2"/>
  <c r="W13" i="2"/>
  <c r="S13" i="2"/>
  <c r="O13" i="2"/>
  <c r="K13" i="2"/>
  <c r="G13" i="2"/>
  <c r="G6" i="2" s="1"/>
  <c r="AQ12" i="2"/>
  <c r="AQ6" i="2" s="1"/>
  <c r="AM12" i="2"/>
  <c r="AI12" i="2"/>
  <c r="AE12" i="2"/>
  <c r="AA12" i="2"/>
  <c r="W12" i="2"/>
  <c r="S12" i="2"/>
  <c r="O12" i="2"/>
  <c r="O6" i="2" s="1"/>
  <c r="K12" i="2"/>
  <c r="K6" i="2" s="1"/>
  <c r="G12" i="2"/>
  <c r="D12" i="2"/>
  <c r="AQ8" i="2"/>
  <c r="AM8" i="2"/>
  <c r="AI8" i="2"/>
  <c r="AE8" i="2"/>
  <c r="AA8" i="2"/>
  <c r="W8" i="2"/>
  <c r="S8" i="2"/>
  <c r="O8" i="2"/>
  <c r="K8" i="2"/>
  <c r="G8" i="2"/>
  <c r="D8" i="2"/>
  <c r="AI6" i="2"/>
  <c r="AI15" i="2" s="1"/>
  <c r="AE6" i="2"/>
  <c r="AE15" i="2" s="1"/>
  <c r="AA6" i="2"/>
  <c r="AA15" i="2" s="1"/>
  <c r="W6" i="2"/>
  <c r="W15" i="2" s="1"/>
  <c r="S6" i="2"/>
  <c r="S15" i="2" s="1"/>
  <c r="AQ3" i="2"/>
  <c r="AM3" i="2"/>
  <c r="AI3" i="2"/>
  <c r="AE3" i="2"/>
  <c r="AA3" i="2"/>
  <c r="W3" i="2"/>
  <c r="S3" i="2"/>
  <c r="O3" i="2"/>
  <c r="K3" i="2"/>
  <c r="G3" i="2"/>
  <c r="B51" i="1"/>
  <c r="B52" i="1" s="1"/>
  <c r="B47" i="1"/>
  <c r="B48" i="1" s="1"/>
  <c r="B45" i="1"/>
  <c r="B43" i="1"/>
  <c r="B38" i="1"/>
  <c r="V32" i="1"/>
  <c r="T32" i="1"/>
  <c r="R32" i="1"/>
  <c r="P32" i="1"/>
  <c r="N32" i="1"/>
  <c r="N33" i="1" s="1"/>
  <c r="N35" i="1" s="1"/>
  <c r="L32" i="1"/>
  <c r="H32" i="1"/>
  <c r="D32" i="1"/>
  <c r="B40" i="1" s="1"/>
  <c r="V15" i="1"/>
  <c r="T15" i="1"/>
  <c r="R15" i="1"/>
  <c r="P15" i="1"/>
  <c r="N15" i="1"/>
  <c r="P14" i="1"/>
  <c r="O14" i="1" s="1"/>
  <c r="N14" i="1"/>
  <c r="M14" i="1"/>
  <c r="L14" i="1"/>
  <c r="K14" i="1"/>
  <c r="J14" i="1"/>
  <c r="I14" i="1"/>
  <c r="F1015" i="5" l="1"/>
  <c r="F1020" i="4"/>
  <c r="F1021" i="4"/>
  <c r="F1023" i="4" s="1"/>
  <c r="F1018" i="4"/>
  <c r="F1022" i="4"/>
  <c r="F1019" i="4"/>
  <c r="Q1018" i="4"/>
  <c r="Q1021" i="4" s="1"/>
  <c r="Q1025" i="4" s="1"/>
  <c r="Q1022" i="4"/>
  <c r="Q1019" i="4"/>
  <c r="Q1020" i="4"/>
  <c r="H1020" i="4"/>
  <c r="H1018" i="4"/>
  <c r="H1021" i="4" s="1"/>
  <c r="H1025" i="4" s="1"/>
  <c r="H1022" i="4"/>
  <c r="H1019" i="4"/>
  <c r="R33" i="1"/>
  <c r="R35" i="1" s="1"/>
  <c r="P33" i="1"/>
  <c r="P35" i="1" s="1"/>
  <c r="J33" i="1"/>
  <c r="J35" i="1" s="1"/>
  <c r="F33" i="1"/>
  <c r="F35" i="1" s="1"/>
  <c r="T33" i="1"/>
  <c r="T35" i="1" s="1"/>
  <c r="V33" i="1"/>
  <c r="V35" i="1" s="1"/>
  <c r="K1020" i="4"/>
  <c r="K1018" i="4"/>
  <c r="K1022" i="4"/>
  <c r="K1019" i="4"/>
  <c r="N1018" i="4"/>
  <c r="N1021" i="4" s="1"/>
  <c r="N1025" i="4" s="1"/>
  <c r="N1022" i="4"/>
  <c r="N1019" i="4"/>
  <c r="N1020" i="4"/>
  <c r="H33" i="1"/>
  <c r="H35" i="1" s="1"/>
  <c r="B44" i="1"/>
  <c r="K15" i="2"/>
  <c r="F14" i="1"/>
  <c r="E14" i="1" s="1"/>
  <c r="E13" i="1" s="1"/>
  <c r="AQ15" i="2"/>
  <c r="V14" i="1"/>
  <c r="L33" i="1"/>
  <c r="L35" i="1" s="1"/>
  <c r="O15" i="2"/>
  <c r="H14" i="1"/>
  <c r="G14" i="1" s="1"/>
  <c r="D14" i="1"/>
  <c r="C14" i="1" s="1"/>
  <c r="C13" i="1" s="1"/>
  <c r="G15" i="2"/>
  <c r="AM15" i="2"/>
  <c r="T14" i="1"/>
  <c r="S14" i="1" s="1"/>
  <c r="R14" i="1"/>
  <c r="D33" i="1"/>
  <c r="D35" i="1" s="1"/>
  <c r="R1025" i="4" l="1"/>
  <c r="Q1026" i="4"/>
  <c r="R1026" i="4" s="1"/>
  <c r="Q1028" i="4"/>
  <c r="Q1029" i="4" s="1"/>
  <c r="R1029" i="4" s="1"/>
  <c r="I1025" i="4"/>
  <c r="G1031" i="4" s="1"/>
  <c r="H1028" i="4"/>
  <c r="H1029" i="4" s="1"/>
  <c r="I1029" i="4" s="1"/>
  <c r="H1026" i="4"/>
  <c r="I1026" i="4" s="1"/>
  <c r="O1025" i="4"/>
  <c r="M1031" i="4" s="1"/>
  <c r="N1026" i="4"/>
  <c r="O1026" i="4" s="1"/>
  <c r="N1028" i="4"/>
  <c r="N1029" i="4" s="1"/>
  <c r="O1029" i="4" s="1"/>
  <c r="K1021" i="4"/>
  <c r="K1025" i="4" s="1"/>
  <c r="F1017" i="5"/>
  <c r="F1016" i="5"/>
  <c r="F1021" i="5"/>
  <c r="F1019" i="5"/>
  <c r="F1020" i="5" s="1"/>
  <c r="F1022" i="5" s="1"/>
  <c r="F1018" i="5"/>
  <c r="K1028" i="4" l="1"/>
  <c r="K1029" i="4" s="1"/>
  <c r="L1029" i="4" s="1"/>
  <c r="L1025" i="4"/>
  <c r="K1026" i="4"/>
  <c r="L1026" i="4" s="1"/>
  <c r="P1031" i="4"/>
  <c r="J1031" i="4" l="1"/>
</calcChain>
</file>

<file path=xl/sharedStrings.xml><?xml version="1.0" encoding="utf-8"?>
<sst xmlns="http://schemas.openxmlformats.org/spreadsheetml/2006/main" count="6544" uniqueCount="1760">
  <si>
    <t>UNIVERSIDAD DEL CAUCA - VICERRECTORÍA ADMINISTRATIVA</t>
  </si>
  <si>
    <t xml:space="preserve">COMITÉ TÉCNICO ASESOR </t>
  </si>
  <si>
    <t>LICITACIÓN PÚBLICA N° 041-2022</t>
  </si>
  <si>
    <t>VERIFICACIÓN REQUISITOS TECNICOS HABILITANTES</t>
  </si>
  <si>
    <t>OBJETO: OBRAS CIVILES COMPLEMENTARIAS Y DE ACABADOS ARQUITECTÓNICOS EN LAS RESIDENCIAS UNIVERSITARIAS DEL CAMPUS DE INGENIERÍAS Y CIENCIAS CONTABLES, ECONÓMICAS Y ADMINISTRATIVAS DE LA UNIVERSIDAD DEL CAUCA</t>
  </si>
  <si>
    <t>ITEM</t>
  </si>
  <si>
    <t>PROPONENTES</t>
  </si>
  <si>
    <t>MANUEL JURQADO HERRERA</t>
  </si>
  <si>
    <t>MAURICIO CASTILLO ESCOBEDO</t>
  </si>
  <si>
    <t>OSCAR EDUARDO RUIZ VIDAL</t>
  </si>
  <si>
    <t>CONSORCIO HC</t>
  </si>
  <si>
    <t>JESUS F. CASTRO</t>
  </si>
  <si>
    <t>JAIRO EDUARDO MUÑOZ</t>
  </si>
  <si>
    <t>CONSORCIO ESCODEL ADECUACIONES UNICAUCA</t>
  </si>
  <si>
    <t>HAROL ALBERTO MUÑOZ MUÑOZ</t>
  </si>
  <si>
    <t>JAIRO ARIAS MENDEZ</t>
  </si>
  <si>
    <t>CONSORCIO RESIDENCIAS OME</t>
  </si>
  <si>
    <t>REQUERIMIENTOS</t>
  </si>
  <si>
    <t>CUMPLE</t>
  </si>
  <si>
    <t>VALOR/ OBSERVACION</t>
  </si>
  <si>
    <t>2.3.1</t>
  </si>
  <si>
    <t>EXPERIENCIA ESPECÍFICA</t>
  </si>
  <si>
    <t>2.3.1.</t>
  </si>
  <si>
    <t>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tres (3)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En el caso de estructura plural, el integrante que aporte el 40% de la experiencia específica o más relacionada con el criterio del VTE, deberá tener una participación mínima en la estructura plural del 40%.
En ofertas presentadas por consorcios o uniones temporales, todos los integrantes deben acreditar como mínimo el 30% de la experiencia especifica en relación con el valor total ejecutado VTE, en máximo dos (2) contratos de obra civil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Si el contrato incumple cualquiera de los requisitos anteriores NO SERÁ tenido en cuenta para la evaluación.
301119 - 721015 - 721214 - 721513 - 721520 - 951219</t>
  </si>
  <si>
    <t>EL CONTRATO No. 1
INSCRITO EN LOS CODIGOS UNSPSC 301119- 721015 - 721214 - 721513-721520  - 951219
APORTA CERTIFICACIÓN, EL ACTA DE RECIBIDO FINAL Y LIQUIDACIÓN DE MANTENIMIENTO DE EDIFICACIONES ESPECIALES SUSCRITA POR ENTIDAD PUBLICA
EL CONTRATO No. 2
INSCRITO EN LOS CODIGOS UNSPSC 301119- 721015 - 721214 - 721513-721520  - 951219
APORTA CERTIFICACIÓN Y EL ACTA PARCIAL Y FINAL DE CONSTRUCCIÓN DE EDIFICACIONES ESPECIALES SUSCRITA POR ENTIDAD PUBLICA</t>
  </si>
  <si>
    <t>EL CONTRATO No. 1
INSCRITO EN LOS CODIGOS UNSPSC 301119- 721015-721520 - 951219
APORTA CONTRATO,ACTA DE RECIBO FINAL Y   ACTA DE  LIQUIDACIÓN DE CONSTRUCCIÓN DE EDIFICACIONES ESPECIALES SUSCRITA POR ENTIDAD PUBLICA</t>
  </si>
  <si>
    <t>SI</t>
  </si>
  <si>
    <t xml:space="preserve">EL CONTRATO No. 1
INSCRITO EN LOS CODIGOS UNSPSC  721015 - 721214 - 721513-721520  - 951219
APORTA ACTA DE LIQUIDACION Y RECIBO DE OBRA EN ADECUACIÒN Y MANTENIMENTO  DE EDIFICACIONES ESPECIALES SUSCRITA POR ENTIDAD PUBLICA, ADEMAS APORTA EL CONTRATO Y EL OTRO SI (ADICIONAL EN PLAZO Y CUANTIA)
EL CONTRATO No. 2
INSCRITO EN LOS CODIGOS UNSPSC  721015 - 721214 - 721513-721520  - 951219
APORTA ACTA DE LIQUIDACION FINAL DE OBRA EN CONSTRUCCION   DE EDIFICACIONES ESPECIALES SUSCRITA POR ENTIDAD PUBLICA, ADEMAS APORTA EL CONTRATO DE OBRA Y CERTIFICACIÒN
EL CONTRATO No. 3
INSCRITO EN LOS CODIGOS UNSPSC   721015 - 721214 - 721513-721520  - 951219
APORTA ACTA DE LIQUIDACION FINAL EN CONSTRUCCION DE EDIFICACIONES ESPECIALES SUSCRITA POR ENTIDAD PUBLICA, ADEMAS APORTA EL CONTRATO DE OBRA </t>
  </si>
  <si>
    <t>EL CONTRATO No. 1
INSCRITO EN LOS CODIGOS UNSPSC 301119- 721015 - 721214 - 721513-721520  - 951219
ACTA DE LIQUIDACIÓN FINAL DE MEJORAMIENTO, ADECUACIÒN Y MANTENIMIENTO DE EDIFICACIONES ESPECIALES SUSCRITA POR ENTIDAD PUBLICA
EL CONTRATO No. 2
INSCRITO EN LOS CODIGOS UNSPSC 301119- 721015 - 721214 - 721513-721520 - 951219
APORTA  ACTA DE LIQUIDACIÒN FINAL DE CONSTRUCCIÓN DE EDIFICACIONES ESPECIALES SUSCRITA POR ENTIDAD PUBLICA</t>
  </si>
  <si>
    <t xml:space="preserve">EL CONTRATO No. 1
INSCRITO EN LOS CODIGOS UNSPSC 721015 -  721214- 301119
APORTA CERTIFICACION EN  CONSTRUCCION DE EDIFICACIONES ESPECIALES SUSCRITA POR ENTIDAD PUBLICA, ADEMAS APORTA EL CONTRATO DE OBRA
EL CONTRATO No. 2 
INSCRITO EN LOS CODIGOS UNSPSC  721015 - 721214 - 301119
APORTA  CERTIFICACION DE CONTRATO DE OBRA SUSCRITA POR PERSONA NATURAL, NO CUMPLE CON LO SOLICITADO EN EL PLIEGO 
</t>
  </si>
  <si>
    <t>EL CONTRATO No. 1
INSCRITO EN LOS CODIGOS UNSPSC  721015 - 721214 - 721513-721520  - 951219
APORTA  ACTA DE LIQUIDACION DE UN CONTRATO DE OBRA EN   CONSTRUCCION DE EDIFICACIONES ESPECIALES SUSCRITA POR ENTIDAD PUBLICA.</t>
  </si>
  <si>
    <r>
      <rPr>
        <b/>
        <sz val="10"/>
        <color theme="1"/>
        <rFont val="Arial Narrow"/>
      </rPr>
      <t xml:space="preserve">EL CONTRATO No. 1
INSCRITO EN LOS CODIGOS UNSPSC  721015 - 721520 - 951219
APORTA ACTA DE LIQUIDACION DE CONTRATO DE OBRA PUBLICA SUSCRITA POR ENTIDAD PUBLICA
EL CONTRATO No. 2
INSCRITO EN LOS CODIGOS UNSPSC  301119 - 721015 - 721214 - 721513 - 721520 - 951219
APORTA </t>
    </r>
    <r>
      <rPr>
        <b/>
        <sz val="10"/>
        <color theme="1"/>
        <rFont val="Arial Narrow"/>
      </rPr>
      <t>ACTA DE LIQUIDACION FINAL DE CONTRATO DE OBRA SUSCRITA POR ENTIDAD PUBLICA</t>
    </r>
  </si>
  <si>
    <t>EL CONTRATO No. 1
INSCRITO EN LOS CODIGOS UNSPSC  721513 - 951219 - 721214 - 721015  - 301119
APORTA ACTA DE LIQUIDACION DE CONTRATO DE OBRA PUBLICA SUSCRITA POR ENTIDAD PUBLICA
EL CONTRATO No. 2
INSCRITO EN LOS CODIGOS UNSPSC  301119 - 721015 - 721214 - 721513 - 721520 - 951219
APORTA ACTA DE LIQUIDACION FINAL DE CONTRATO DE OBRA SUSCRITA POR ENTIDAD PUBLICA</t>
  </si>
  <si>
    <t>EL CONTRATO No. 1
INSCRITO EN LOS CODIGOS UNSPSC 301119 - 721015 - 721214 - 721513 - 721520
ACTA DE LIQUIDACIÓN, ACTA DE MODIFIACIÓN Y CERTIFICADO ENTIDAD PÚBLICA, CONTRATO 0030-OP-97</t>
  </si>
  <si>
    <t>NO</t>
  </si>
  <si>
    <r>
      <rPr>
        <b/>
        <sz val="10"/>
        <color theme="1"/>
        <rFont val="Arial Narrow"/>
      </rPr>
      <t xml:space="preserve">EL CONTRATO No. 1
INSCRITO EN LOS CODIGOS UNSPSC  721015 - 721513 - 721520
APORTA ACTA DE PAGO 01 Y FINAL, ACTA DE LIQUIDACION, SUSCRITO POR ENTIDAD PÚBLICA, ACTA DE RECIBO DE ENTIDAD BENEFIARIA DE LAS OBRAS
EL CONTRATO No. 2
INSCRITO EN LOS CODIGOS UNSPSC  721015 - 721513 - 951219
APORTA ACTA DE RECIBO DE OBRA, ACTA DE PAGO 1 Y FINAL SUSCRITAS POR ENTIDAD PUBLICA
EL CONTRATO No. 3
INSCRITO EN LOS CODIGOS UNSPSC </t>
    </r>
    <r>
      <rPr>
        <b/>
        <sz val="10"/>
        <color rgb="FFFF0000"/>
        <rFont val="Arial Narrow"/>
      </rPr>
      <t xml:space="preserve"> NO SE PUEDE VERIFICAR PORQUE ESTA INCOMPLETO EL RUP</t>
    </r>
    <r>
      <rPr>
        <b/>
        <sz val="10"/>
        <color theme="1"/>
        <rFont val="Arial Narrow"/>
      </rPr>
      <t xml:space="preserve">
APORTA ACTA DE OBRA #4 FINAL, SUSCRITA POR ENTIDAD PUBLICA</t>
    </r>
  </si>
  <si>
    <t>VALOR TOTAL EJECUTADO 
PO = $254.722.263</t>
  </si>
  <si>
    <t>En el caso de estructura plural, el integrante que aporte el 40% de la experiencia específica o más relacionada con el criterio del VTE, deberá tener una participación mínima en la estructura plural
del 40%. ($101.888.905)</t>
  </si>
  <si>
    <t>N/A</t>
  </si>
  <si>
    <t>2.3.2</t>
  </si>
  <si>
    <t>PERSONAL MÍNIMO REQUERIDO</t>
  </si>
  <si>
    <r>
      <rPr>
        <b/>
        <sz val="10"/>
        <color theme="1"/>
        <rFont val="Arial Narrow"/>
      </rPr>
      <t>Director de obra</t>
    </r>
    <r>
      <rPr>
        <sz val="10"/>
        <color theme="1"/>
        <rFont val="Arial Narrow"/>
      </rPr>
      <t>:Un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</si>
  <si>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2000
CARTA DE COMPROMISO
DISPONIBILIDAD 50%
APORTA UN (1) CERTIFICACION EXPEDIDA POR ENTIDAD PUBLICA COMO DIRECTOR DE OBRA EN MANTENIMIENTO  DE EDIFICACIONES. ADEMAS APORTA ACTA DE RECIBIDO FINAL Y LIQUIDACIÓN DEL CONTRATO DE OBRA.</t>
  </si>
  <si>
    <t>INGENIERO CIVIL
FECHA EXP. M.P. 1992
CARTA DE COMPROMISO
DISPONIBILIDAD 50%
APORTA UN (1) CERTIFICACION EXPEDIDA POR ENTIDAD PUBLICA COMO DIRECTOR DE OBRA EN CONSTRUCCIÓN DE EDIFICACIONES</t>
  </si>
  <si>
    <t>INGENIERA CIVIL
FECHA EXP. M.P. 2008
CARTA DE COMPROMISO
DISPONIBILIDAD 50%
APORTA UN (1)  ACTA DE LIQUIDACION EXPEDIDA POR ENTIDAD PUBLICA COMO CONTRATISTA EN CONSTRUCCIÓN DE EDIFICACIONES. 
APORTA UN (1) ACTA DE LIQUIDACIÓN FINAL EXPEDIDA POR ENTIDAD PÚBLICA COMO CONSTRATISTA EN CONSTRUCCION DE EDIFICACIONES</t>
  </si>
  <si>
    <t xml:space="preserve">
INGENIERO CIVIL
FECHA EXP. M.P. 2007
CARTA DE COMPROMISO
DISPONIBILIDAD 50%
APORTA UN ACTA DE LIQUIDACION FINAL   EXPEDIDA POR ENTIDAD PUBLICA COMO CONTRATISTA DE OBRA EN CONSTRUCCIÒN DE EDIFICACIONES. 
APORTA UN ACTA FINAL DEL OBRA   EXPEDIDA POR ENTIDAD PUBLICA COMO CONTRATISTA DE OBRA EN CONSTRUCCIÒN DE EDIFICACIONES. ADEMAS ANEXA LA CONFORMACION DEL CONSORCI
APORTA UN ACTA DE OBRA EJECUTADA PARCIAL Nª1 Y FINAL   EXPEDIDA POR ENTIDAD PUBLICA COMO CONTRATISTA DE OBRA EN CONSTRUCCIÒN DE EDIFICACIONES. </t>
  </si>
  <si>
    <t>INGENIERO CIVIL
FECHA EXP. M.P. 1992
CARTA DE COMPROMISO
DISPONIBILIDAD 50%
APORTA DOS (2) CERTIFICACIONES 
1- CERTIFICACION EXPEDIDA POR ENTIDAD PUBLICA COMO DIRECTOR DE OBRA EN MEJORAMIENTO DE EDIFICACIONES. ADEMAS APORTA EL ACTA DE LIQUIDACIÒN 
2- CERTIFICACION Y ACTA FINAL EXPEDIDA POR ENTIDAD PUBLICA EN CONSTRUCCION DE EDIFICACIONES.</t>
  </si>
  <si>
    <t>INGENIERO CIVIL
FECHA EXP. M.P. 1981
CARTA DE COMPROMISO
DISPONIBILIDAD 50%
APORTA:
1- ACTA DE LIQUIDACION DE UN CONTRATO DE OBRA EXPEDIDA POR ENTIDAD PUBLICA COMO CONTRATISTA  DE OBRA CONSTRUCCION .
2- CERTIFICACION  DE UN CONTRATO DE OBRA EXPEDIDA POR UNA ENTIDAD PUBLICA  COMO CONTRATISTA DE OBRA , ADEMAS ACTA DE LIQUIDACION DEL MISMO CONTRATO.</t>
  </si>
  <si>
    <t>INGENIERO CIVIL (BERNARDO JOSE DELGADO VARGAS)
FECHA EXP. M.P. 2005
CARTA DE COMPROMISO
DISPONIBILIDAD 100%
APORTA UNA (1) CERTIFICACIÓN
1- APORTA CERTIFICACIÓN DE CONTRATISTA DE OBRA, PARTICIPACIÓN CONSORCIAL DEL CONTRATO DE OBRA, CONTRATO DE PRESTACIÓN DE SERVICIOS PROFESIONAL COMO DIRECTOR DE OBRA CON CONTRATISTA DE OBRA POR ENTIDAD PRIVADA Y ACTA DE LIQUIDACIÓN EXPEDIDA POR ENTIDAD PUBLICA EN EJECUCIÓN DE OBRA CIVIL</t>
  </si>
  <si>
    <t>INGENIERO CIVIL (HAROLD ALBERTO MUÑOZ MUÑOZ)
FECHA EXP. M.P. 1989
CARTA DE COMPROMISO
DISPONIBILIDAD 50%
APORTA 1 ACTA DE LIQUIDACIÓN
1- APORTA ACTA DE LIQUIDACIÓN EXPEDIDA POR ENTIDAD PUBLICA EN CONSTRUCCION DE EDIFICACIONES</t>
  </si>
  <si>
    <t>INGENIERO CIVIL (JAIRO ARTURO FERIA OLIVARES)
FECHA EXP. M.P. 1989
CARTA DE COMPROMISO
DISPONIBILIDAD 50%
APORTA UN ACTA DE LIQUIDACIÓN, CONTRATO DE ESTUDIOS, DISEÑOS TÉCNICOS Y CONSTRUCCIÓN DE INFRAESTRUCTURA EDUCATIVA, SUSCRITA POR ENTIDAD PÚBLICA.</t>
  </si>
  <si>
    <t>INGENIERO CIVIL (DIEGO REINEL FERNANDEZ ORDOÑEZ)
FECHA EXP. M.P. 1993
CARTA DE COMPROMISO
DISPONIBILIDAD 50%
APORTA UNA (1) CERTIFICACIÓN DE ENTIDAD PÚBLICA COMO CONTRATISTA Y DIRECTOR DE OBRA CIVIL.</t>
  </si>
  <si>
    <r>
      <rPr>
        <b/>
        <sz val="10"/>
        <color theme="1"/>
        <rFont val="Arial Narrow"/>
      </rPr>
      <t>Residentes de Obra civil</t>
    </r>
    <r>
      <rPr>
        <sz val="10"/>
        <color theme="1"/>
        <rFont val="Arial Narrow"/>
      </rPr>
      <t xml:space="preserve">.Un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autocertificaciones.
d)En ambos casos (a y b) se debe anexar el acta de recibo final de obra y/o acta de liquidación del contrato.
La experiencia específica como </t>
    </r>
    <r>
      <rPr>
        <u/>
        <sz val="10"/>
        <color theme="1"/>
        <rFont val="Arial Narrow"/>
      </rPr>
      <t>contratista de obra pública</t>
    </r>
    <r>
      <rPr>
        <sz val="10"/>
        <color theme="1"/>
        <rFont val="Arial Narrow"/>
      </rPr>
      <t>, debe ser acreditada mediante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</si>
  <si>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INGENIERO CIVIL
FECHA EXP. M.P. 2009
CARTA DE COMPROMISO
DISPONIBILIDAD 100%
APORTA UN (1) CERTIFICACION EXPEDIDA POR ENTIDAD PUBLICA COMO RESIDENTE DE OBRA EN CONSTRUCCIÓN DE AULAS DE EDIFICACIONES. ADEMAS APORTA  ACTA PARCIAL Y  FINAL  Y LIQUIDACIÓN DEL CONTRATO DE OBRA.</t>
  </si>
  <si>
    <t>INGENIERO CIVIL
FECHA EXP. M.P. 2009
CARTA DE COMPROMISO
DISPONIBILIDAD 100%
APORTA UN (1) CERTIFICACION EXPEDIDA POR ENTIDAD PUBLICA COMO RESIDENTE DE OBRA EN CONSTRUCCIÓN DE EDIFICACIONES.</t>
  </si>
  <si>
    <t xml:space="preserve">INGENIERO CIVIL
FECHA EXP. M.P. 2009
CARTA DE COMPROMISO
DISPONIBILIDAD 100%
APORTA UN (1) ACTA DE LIQUIDACION Y RECIBO DE OBRA EN ADECUACIÒN Y MANTENIMENTO  DE EDIFICACIONES ESPECIALES SUSCRITA POR ENTIDAD PUBLICA, ADEMAS APORTA EL CONTRATO Y EL OTRO SI (ADICIONAL EN PLAZO Y CUANTIA)
APORTA UN (1) ACTA DE LIQUIDACION FINAL DE OBRA EN CONSTRUCCION   DE EDIFICACIONES ESPECIALES SUSCRITA POR ENTIDAD PUBLICA, ADEMAS APORTA EL CONTRATO DE OBRA Y CERTIFICACIÒN
APORTA  UN (1) ACTA DE LIQUIDACION FINAL EN CONSTRUCCION DE EDIFICACIONES ESPECIALES SUSCRITA POR ENTIDAD PUBLICA, ADEMAS APORTA EL CONTRATO DE OBRA </t>
  </si>
  <si>
    <t xml:space="preserve">
INGENIERO CIVIL
FECHA EXP. M.P. 2004
CARTA DE COMPROMISO
DISPONIBILIDAD 100%
APORTA UN (1) ACTA DE RECIBO  FINAL   EXPEDIDA POR ENTIDAD PUBLICA COMO CONTRATISTA DE OBRA EN CONSTRUCCIÒN DE EDIFICACIONES. 
APORTA UN (1) ACTA DE RECIBO PARCIAL Nª2 Y FINAL  EXPEDIDA POR ENTIDAD PUBLICA COMO CONTRATISTA DE OBRA EN CONSTRUCCIÒN DE EDIFICACIONES. ADEMAS ANEXA LA CONFORMACION DEL CONSORCI
</t>
  </si>
  <si>
    <t xml:space="preserve">INGENIERO CIVIL
FECHA EXP. M.P. 1992
CARTA DE COMPROMISO
DISPONIBILIDAD 100%
APORTA DOS (2) CERTIFICACIONES:
No 1 CERTIFICACION Y ACTA DE LIQUIDACION EXPEDIDA POR ENTIDAD PUBLICA COMO RESIDENTE DE OBRA EN CONSTRUCCIÓN DE EDIFICACIONES.
No 2 CERTIFICACION Y ACTA DE LIQUIDACION EXPEDIDA POR ENTIDAD PUBLICA COMO RESIDENTE DE OBRA EN REMODELACION Y AMPLIACIÓN. </t>
  </si>
  <si>
    <t xml:space="preserve">INGENIERO CIVIL
FECHA EXP. M.P. 1985
CARTA DE COMPROMISO
DISPONIBILIDAD 100%
APORTA :
1-CERTIFICACION Y ACTA DE LIQUIDACION EXPEDIDA POR ENTIDAD PUBLICA COMO CONTRATISTA DE OBRA EN CONSTRUCCIÓN DE EDIFICACIONES.
 </t>
  </si>
  <si>
    <t>INGENIERA CIVIL (MARISOL ALEJANDRA OBANDO MUÑOZ)
FECHA EXP. M.P. 2015
CARTA DE COMPROMISO
DISPONIBILIDAD 100%
1- APORTA CERTIFICACIÓN DE CONTRATISTA DE OBRA, PARTICIPACIÓN CONSORCIAL DEL CONTRATO DE OBRA, CONTRATO DE PRESTACIÓN DE SERVICIOS PROFESIONAL COMO RESIDENTE DE OBRA CON CONTRATISTA DE OBRA POR ENTIDAD PRIVADA Y ACTA DE LIQUIDACIÓN EXPEDIDA POR ENTIDAD PUBLICA EN EJECUCIÓN DE OBRA CIVIL.</t>
  </si>
  <si>
    <t>ARQUITECTO (ANDRES GUILLERMO DAZA PABON)
FECHA EXP. M.P. 1996
CARTA DE COMPROMISO
DISPONIBILIDAD 100%
APORTA UNA (1) CERTIFICACIÓN SUSCRITA POR ENTIDAD PÚBLICA, DONDE RELACIONA TRES CONTRATOS COMO CONTRATISTA</t>
  </si>
  <si>
    <t>INGENIERO CIVIL (JAIRO ARIAS MENDEZ)
FECHA EXP. M.P. 1986
CARTA DE COMPROMISO
DISPONIBILIDAD 100%
APORTA UNA (1) CERTIFICACIÓN SUSCRITA POR ENTIDAD PÚBLICA, DONDE RELACIONA TRES CONTRATOS COMO CONTRATISTA</t>
  </si>
  <si>
    <t>INGENIERO CIVIL (MARIA CLAUDIA GUZMAN SATIZABAL)
FECHA EXP. M.P. 1988
CARTA DE COMPROMISO
DISPONIBILIDAD 100%
APORTA UNA (1) CERTIFICACIÓN DE ENTIDAD PÚBLICA COMO RESIDENTE DE OBRA CIVIL.</t>
  </si>
  <si>
    <r>
      <rPr>
        <b/>
        <sz val="10"/>
        <color theme="1"/>
        <rFont val="Arial Narrow"/>
      </rPr>
      <t>Maestro de obra</t>
    </r>
    <r>
      <rPr>
        <sz val="10"/>
        <color theme="1"/>
        <rFont val="Arial Narrow"/>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</si>
  <si>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MAESTRO DE OBRA
FECHA EXP. M.P. 2013
APORTA CARTA DE COMPROMISO 
DISPONIBILIDAD 100%
APORTA UNA (1) CERTIFICACION EXPEDIDA POR CONTRATISTA PERSONA PRIVADA COMO MAESTRO DE OBRA EN CONSTRUCCIÓN DE OBRA. ADEMAS APORTA CONTRATO DE PRESTACION DE SERVICIOS Y ACTA FINAL DEL CONTRATO DE OBRA.
</t>
  </si>
  <si>
    <t xml:space="preserve">
MAESTRO DE OBRA
FECHA EXP. M.P. 2002
APORTA CARTA DE COMPROMISO 
DISPONIBILIDAD 100%
APORTA UNA (1) CERTIFICACION EXPEDIDA POR ENTIDAD PUBLICA COMO MAESTRO DE OBRA EN CONSTRUCCIÓN DE EDIFICACIONES. ADEMAS APORTA  CONTRATO DE OBRA Y ACTA DE LIQUIDACIÓN DEL CONTRATO DE OBRA. </t>
  </si>
  <si>
    <t>MAESTRO DE OBRA
FECHA EXP. M.P. 2007
APORTA CARTA DE COMPROMISO 
DISPONIBILIDAD 100%
APORTA DOS (2) CERTIFICACIONES EXPEDIDAS POR CONTRATISTA PERSONA NATURAL COMO MAESTRO DE OBRA EN CONSTRUCCIÓN DE OBRA. ADEMAS APORTA LOS DOS (2)CONTRATOS DE PRESTACION DE SERVICIOS Y ACTA  DE LIQUIDACION FINAL DE LOS CONTRATOS DE OBRA.</t>
  </si>
  <si>
    <t xml:space="preserve">
MAESTRO DE OBRA
FECHA EXP. M.P. 2000
APORTA CARTA DE COMPROMISO 
DISPONIBILIDAD 100%
APORTA UNA (1) CERTIFICACION EXPEDIDA POR PERSONA NATURAL COMO MAESTRO DE OBRA EN CONSTRUCCIÓN DE EDIFICACIONES. ADEMAS APORTA  CONTRATO DE PRESTACIÒN DE SERVICIOS Y ACTA DE LIQUIDACIÓN DEL CONTRATO DE OBRA. </t>
  </si>
  <si>
    <t xml:space="preserve">
MAESTRO DE OBRA
FECHA EXP. M.P. 2014
APORTA CARTA DE COMPROMISO 
DISPONIBILIDAD 100%
APORTA:
1-CERTIFICACION EXPEDIDA POR PERSONA NATURAL COMO MAESTRO DE OBRA EN MANTENIMIENTO DE EDIFICACIONES. ADEMAS APORTA  CONTRATO DE PRESTACION DE SERVICIOS  Y ACTA DE LIQUIDACIÓN DEL CONTRATO DE OBRA. 
2-CERTIFICACION EXPEDIDA POR PERSONA NATURAL COMO MAESTRO DE OBRA  EN RESTAURACION Y ADECUACION DE EDIFICACIONES, ADEMAS APORTE CONTRATO DE PRESTACIÒN DE SERVICIOS Y ACTA DE OBRA No 4 Y FINAL .</t>
  </si>
  <si>
    <t xml:space="preserve">
MAESTRO DE OBRA
FECHA EXP. M.P. 2004
APORTA CARTA DE COMPROMISO 
DISPONIBILIDAD 100%
APORTA:
1-CERTIFICACION EXPEDIDA POR PERSONA NATURAL COMO MAESTRO DE OBRA EN CONSTRUCCION  DE EDIFICACIONES. ADEMAS APORTA  CONTRATO DE PRESTACION DE SERVICIOS  Y ACTA DE LIQUIDACIÓN DEL CONTRATO DE OBRA. 
</t>
  </si>
  <si>
    <t>MAESTRO DE OBRA (MILLER ROJAS PERDOMO)
FECHA EXP. M.P. 2002
APORTA CARTA DE COMPROMISO 
DISPONIBILIDAD 100%
APORTA UNA (1) CERTIFICACIÓN EXPEDIDA POR CONTRATISTA DE OBRA, CONTRATO DE PRESTACIÓN DE SERVICIO DEL CONTRATISTA EXPEDIDA POR ENTIDAD PRIVADA Y ACTA DE LIQUIDACIÓN EXPEDIDA POR ENTIDAD PÚBLICA.
APORTA CERTIFICACIÓN EXPEDIDA POR ENTIDAD PRIVADA COMO MAESTRO DE OBRA</t>
  </si>
  <si>
    <t>MAESTRO DE OBRA (RODRIGO ANTONIO ZÚÑIGA)
FECHA EXP. M.P. 2013
APORTA CARTA DE COMPROMISO 
DISPONIBILIDAD 100%
APORTA UNA (1) CERTIFICACIÓN EXPEDIDA POR CONTRATISTA DE OBRA, JUNTO CON EL CONTRATO DE PRESTACIÓN DE SERVICIO DEL CONTRATISTA Y EL CONTRATO DE OBRA CON ENTIDAD PÚBLICA.</t>
  </si>
  <si>
    <t>MAESTRO DE OBRA (JORGE IGNACION PATIÑO GUZMAN)
FECHA EXP. M.P. 1981
CARTA DE COMPROMISO
DISPONIBILIDAD 100%
APORTA UNA (1) CERTIFICACIÓN SUSCRITA POR EL CONTRATISTA DE OBRA, JUNTO CON EL CONTRATO DE MANO DE OBRA, ACOMPAÑADO DE LA CERTIFICACIÓN DE ENTIDAD PÚBLICA Y ACTA DE RECIBO Y LIQUIDACIÓN POR ENTIDAD PÚBLICA</t>
  </si>
  <si>
    <t>TECNICO DE CONSTRUCCIÓN (CESAR ALBEIRO BURBANO CASTRO)
FECHA EXP. M.P. 2009
CARTA DE COMPROMISO
DISPONIBILIDAD 100%
APORTA UNA (1) CERTIFICACIÓN DE ENTIDAD PÚBLICA COMO TECNICO CONSTRUCTOR DE OBRA CIVIL.</t>
  </si>
  <si>
    <r>
      <rPr>
        <b/>
        <sz val="10"/>
        <color theme="1"/>
        <rFont val="Arial Narrow"/>
      </rPr>
      <t>Profesional en salud ocupacional</t>
    </r>
    <r>
      <rPr>
        <sz val="10"/>
        <color theme="1"/>
        <rFont val="Arial Narrow"/>
      </rPr>
      <t xml:space="preserve">.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t>
    </r>
  </si>
  <si>
    <t xml:space="preserve">PROFESIONAL EN SALUD OCUPACIONAL
FECHA RESOLUCIÓN. 8 DE AGOSTO DE 2017
CARTA DE INTENCION DEL EQUIPO DE TRABAJO
DISPONIBILIDAD 100%
</t>
  </si>
  <si>
    <t xml:space="preserve">ESPECIALISTA EN SEGURIDAD Y SALUD EN EL TRABAJO
FECHA RESOLUCIÓN. 6 DE AGOSTO DE 2019
CARTA DE INTENCION DEL EQUIPO DE TRABAJO
DISPONIBILIDAD 100%
</t>
  </si>
  <si>
    <t>PROFESIONAL EN SALUD OCUPACIONAL
FECHA RESOLUCIÓN. 19 DE MAYO DE 2016
CARTA DE INTENCION DEL EQUIPO DE TRABAJO
DISPONIBILIDAD 100%</t>
  </si>
  <si>
    <t xml:space="preserve">PROFESIONAL EN  SALUD OCUPACIONAL
FECHA RESOLUCIÓN. 20 DE OCTUBRE DE 2016
CARTA DE INTENCION DEL EQUIPO DE TRABAJO
DISPONIBILIDAD 100%
</t>
  </si>
  <si>
    <t xml:space="preserve">PROFESIONAL EN SEGURIDAD OCUPACIONAL
FECHA DE RESOLUCIÒN  12-12-2016
CARTA DE INTENCION DEL EQUIPO DE TRABAJO
DISPONIBILIDAD 100%
</t>
  </si>
  <si>
    <t xml:space="preserve">PROFESIONAL EN SALUD OCUPACIONAL
FECHA DE RESOLUCIÒN  11-03-2013
CARTA DE INTENCION DEL EQUIPO DE TRABAJO
DISPONIBILIDAD 100%
</t>
  </si>
  <si>
    <t>INGENIERO INDUSTRIAL (OSCAR FERNANDO MELO QUINTANA)
FECHA ESPEDICIÓN M.P. 2004
ESPECIALISTA EN SALUD OCUPACIONAL 2008
 RESOLUCIÓN 21 DE JUL DE 2020
CARTA DE INTENCION DEL EQUIPO DE TRABAJO
DISPONIBILIDAD 100%
APORTA UNA (1) CERTIFICACIÓN DE ENTIDAD PRIVADA COMO PROFESIONAL RESIDENTE SISO.</t>
  </si>
  <si>
    <t>PROFESIONAL EN SALUD OCUPACIONAL (ANA LUCY MENESES)
FECHA RESOLUCIÓN. 29 DE SEP DE 2021
CARTA DE INTENCION DEL EQUIPO DE TRABAJO
DISPONIBILIDAD 100%</t>
  </si>
  <si>
    <t>PROFESIONAL EN SALUD OCUPACIONAL (LIBIA LORENA LERMA BONILLA)
FECHA RESOLUCIÓN. 13 DE DIC DE 2018
CARTA DE INTENCION DEL EQUIPO DE TRABAJO
DISPONIBILIDAD 100%</t>
  </si>
  <si>
    <t>INGENIERO INDUSTRIAL (HAROLD ANDRÉS FERNANDEZ ÁLVAREZ)
FECHA ESPEDICIÓN M.P. 2010
ESPECIALISTA EN SALUD OCUPACIONAL 2011
 RESOLUCIÓN 1 DE FEB DE 2022
CARTA DE INTENCION DEL EQUIPO DE TRABAJO
DISPONIBILIDAD 100%
APORTA UNA (1) CERTIFICACIÓN DE ENTIDAD PÚBLICA COMO PROFESIONAL SISO.</t>
  </si>
  <si>
    <t>2.3.3</t>
  </si>
  <si>
    <t>CARTA DE COMPROMISO IMPLEMENTACIÓN MEDIDAS DE BIOSEGURIDAD (Anexo K)</t>
  </si>
  <si>
    <t>Anexar la Carta de Compromiso suscrita (Anexo L), en la cual se comprometa a dar cumplimiento a la implementación del Protocolo de Bioseguridad de conformidad con lo 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</si>
  <si>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APORTA  CARTA DE COMPROMISO IMPLEMENTACIÓN MEDIDAS DE BIOSEGURIDAD (Folio 20)</t>
  </si>
  <si>
    <t>APORTA  CARTA DE COMPROMISO IMPLEMENTACIÓN MEDIDAS DE BIOSEGURIDAD (Folio 39)</t>
  </si>
  <si>
    <t>APORTA  CARTA DE COMPROMISO IMPLEMENTACIÓN MEDIDAS DE BIOSEGURIDAD (Folio 10)</t>
  </si>
  <si>
    <t>APORTA  CARTA DE COMPROMISO IMPLEMENTACIÓN MEDIDAS DE BIOSEGURIDAD (Folio 96)</t>
  </si>
  <si>
    <t>APORTA  CARTA DE COMPROMISO IMPLEMENTACIÓN MEDIDAS DE BIOSEGURIDAD (Folio 121)</t>
  </si>
  <si>
    <t>APORTA  CARTA DE COMPROMISO IMPLEMENTACIÓN MEDIDAS DE BIOSEGURIDAD (Folio 133)</t>
  </si>
  <si>
    <t>APORTA  CARTA DE COMPROMISO IMPLEMENTACIÓN MEDIDAS DE BIOSEGURIDAD (Folio 206)</t>
  </si>
  <si>
    <t>NO SE APORTA ANEXO K</t>
  </si>
  <si>
    <t>APORTA  CARTA DE COMPROMISO IMPLEMENTACIÓN MEDIDAS DE BIOSEGURIDAD (Folio 130)</t>
  </si>
  <si>
    <t>APORTA  CARTA DE COMPROMISO IMPLEMENTACIÓN MEDIDAS DE BIOSEGURIDAD (Folio 208)</t>
  </si>
  <si>
    <t>2.4.</t>
  </si>
  <si>
    <t>PROPUESTA ECONOMICA</t>
  </si>
  <si>
    <t>Corrección Aritmetica</t>
  </si>
  <si>
    <t>CONCEPTO TECNICO</t>
  </si>
  <si>
    <t>HABIL</t>
  </si>
  <si>
    <t>NO HABIL</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</si>
  <si>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</si>
  <si>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</si>
  <si>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</si>
  <si>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</si>
  <si>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</si>
  <si>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</si>
  <si>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</si>
  <si>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</si>
  <si>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</si>
  <si>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</si>
  <si>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</si>
  <si>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</si>
  <si>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</si>
  <si>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</si>
  <si>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</si>
  <si>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</si>
  <si>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</si>
  <si>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ALEJANDRA GARZON</t>
  </si>
  <si>
    <t>Contratista</t>
  </si>
  <si>
    <t>ORLANDO SANDOVAL</t>
  </si>
  <si>
    <t>ANNY MARIBEL MEDINA SANDOVAL</t>
  </si>
  <si>
    <t>LIDA CRISTIBA ANGEL PEÑA</t>
  </si>
  <si>
    <t>JOSE LUIS GARZON</t>
  </si>
  <si>
    <t>JORE ENRIQUE BARRERA MORENO</t>
  </si>
  <si>
    <t>Presidente Junta de Licitaciones y Contratos</t>
  </si>
  <si>
    <t>Vicerrector Administrativo</t>
  </si>
  <si>
    <t>PROPONENTE</t>
  </si>
  <si>
    <t>OFICIAL</t>
  </si>
  <si>
    <t>LICITACION No. 041-2022</t>
  </si>
  <si>
    <t>VALOR TOTAL EJECUTADO (VTE)</t>
  </si>
  <si>
    <t>VTEE</t>
  </si>
  <si>
    <t>30% VALOR TOTAL EJECUTADO (VTE)</t>
  </si>
  <si>
    <t>VTEE1</t>
  </si>
  <si>
    <t>% PARTICIPACION (30%)</t>
  </si>
  <si>
    <t>KH INGENIERIA</t>
  </si>
  <si>
    <t>ENUAR</t>
  </si>
  <si>
    <t>40% VTE</t>
  </si>
  <si>
    <t>VTEE2</t>
  </si>
  <si>
    <t>EXPERIENCIA ESPECIFICA</t>
  </si>
  <si>
    <t>CONTRATO 1</t>
  </si>
  <si>
    <t>VALOR</t>
  </si>
  <si>
    <t>RUP</t>
  </si>
  <si>
    <t>OK</t>
  </si>
  <si>
    <t>AÑO DE TERMINACION</t>
  </si>
  <si>
    <t>UNSPSC
301119- 721015 - 721214 - 721513-721520  - 951219</t>
  </si>
  <si>
    <t>UNSPSC
301119- 721015-721520 - 951219</t>
  </si>
  <si>
    <t>UNSPSC
721015 - 721214 - 721513-721520  - 951219</t>
  </si>
  <si>
    <t>UNSPSC
301119 - 721015 - 721214 - 721513 - 721527 - 721520 - 951219</t>
  </si>
  <si>
    <t>UNSPSC
721015 -  721214- 301119</t>
  </si>
  <si>
    <t>UNSPSC
 721015 - 721214 - 721513-721520  - 951219</t>
  </si>
  <si>
    <t>UNSPSC
301119 - 721015 - 721214 - 721513 - 721520 - 951219</t>
  </si>
  <si>
    <t>UNSPSC
721520  - 951219 - 721214 - 721015 - 301119</t>
  </si>
  <si>
    <t>UNSPSC
301119 - 721015 - 721214 - 721513 - 721520</t>
  </si>
  <si>
    <t>UNSPSC
721015 - 721513 - 721520</t>
  </si>
  <si>
    <t>% PARTICIPACION</t>
  </si>
  <si>
    <t>VALOR TOTAL EJECUTADO</t>
  </si>
  <si>
    <t>CONTRATO 2</t>
  </si>
  <si>
    <t>NO OK</t>
  </si>
  <si>
    <t xml:space="preserve">UNSPSC
721015 - 721214 - 721513-721520  - 951219 </t>
  </si>
  <si>
    <t>UNSPSC
721015 - 721214 - 301119</t>
  </si>
  <si>
    <t>UNSPSC
721015 - 721520 - 951219</t>
  </si>
  <si>
    <t xml:space="preserve">UNSPSC
301119 - 721015 - 721214 - 721513 - 721520  - 951219 </t>
  </si>
  <si>
    <t xml:space="preserve">UNSPSC
</t>
  </si>
  <si>
    <t>UNSPSC
721015 - 721513 - 951219</t>
  </si>
  <si>
    <t>CONTRATO 3</t>
  </si>
  <si>
    <t>UNSPSC
...</t>
  </si>
  <si>
    <t>UNSPSC
NO SE PUEDE VERIFICAR RUP INCOMPLETO</t>
  </si>
  <si>
    <t>VTE1</t>
  </si>
  <si>
    <t>UNIVERSIDAD DEL CAUCA - VICERRECTORIA ADMINISTRATIVA</t>
  </si>
  <si>
    <t xml:space="preserve">COMITÉ TECNICO ASESOR </t>
  </si>
  <si>
    <t>CALIFICACIÓN  FACTOR CALIDAD</t>
  </si>
  <si>
    <t>ÍTEM</t>
  </si>
  <si>
    <t>PUNTAJE</t>
  </si>
  <si>
    <t>FACTOR CALIDAD</t>
  </si>
  <si>
    <t>3.2.2</t>
  </si>
  <si>
    <t>NÚMERO DE CUADRILLAS DE TRABAJO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</si>
  <si>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</si>
  <si>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MENOS DE TRES (3) CUADRILLAS DE TRABAJO SIMULTANEAS</t>
  </si>
  <si>
    <t>TRES (3) O MAS CUADRILLAS DE TRABAJO SIMULTÁNEAS</t>
  </si>
  <si>
    <t>PRESENTA CERTIFICACIÓN DE  TRES (3) CUADRILLAS DE TRABAJO SIMULTANEAS</t>
  </si>
  <si>
    <t>NO PRESENTA</t>
  </si>
  <si>
    <t>PRESENTA CERTIFICACIÓN DE  TRES (3) O MAS CUADRILLAS DE TRABAJO SIMULTANEAS</t>
  </si>
  <si>
    <t>PRESENTA CERTIFICACIÓN DE  CUATRO (4) CUADRILLAS DE TRABAJO SIMULTANEAS</t>
  </si>
  <si>
    <t>PRESENTA CERTIFICACIÓN DE TRES (3)  CUADRILLAS DE TRABAJO SIMULTANEAS</t>
  </si>
  <si>
    <t>NÚMERO DE ANDAMIOS MULTIDIRECCIONALES CERTIFICADOS Y EQUIPO DE
PROTECCIÓN PARA TRABAJO SEGURO EN ALTURAS (100 PUNTOS)</t>
  </si>
  <si>
    <t>Cumplido los requisitos mínimos habilitantes, el oferente deberá presentar una carta de compromiso original, debidamente suscrita por el proponente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4272 del 27 de diciembre de 2021 expedida por el Ministerio de Trabajo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</si>
  <si>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</si>
  <si>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Al menos 25 cuerpos</t>
  </si>
  <si>
    <t>Más de 25 cuerpos</t>
  </si>
  <si>
    <t>PRESENTA CERTIFICACIÓN DE VEINTISEIS (26) CUERPOS DE ANDAMIO MULTIDIRECCIONALES CERTIFICADOS</t>
  </si>
  <si>
    <t>PRESENTA CERTIFICACIÓN DE MÁS DE VEINTICINCO (25) CUERPOS DE ANDAMIOS MULTIDIRECCIONALES CERTIFICADO</t>
  </si>
  <si>
    <t>PRESENTA CERTIFICACIÓN DE CINCUENTA (50) CUERPOS DE ANDAMIOS MULTIDIRECCIONALES CERTIFICADO</t>
  </si>
  <si>
    <t>PRESENTA CERTIFICACIÓN DE CINCUENTA (50) CUERPOS DE ANDAMIO MULTIDIRECCIONALES CERTIFICADOS</t>
  </si>
  <si>
    <t>PRESENTA CERTIFICACIÓN DE MAS DE VEINTICINCO (&gt;25) CUERPOS DE ANDAMIO MULTIDIRECCIONALES CERTIFICADOS</t>
  </si>
  <si>
    <t>PRESENTA CERTIFICACIÓN DE CUARENTA (40) CUERPOS DE ANDAMIO MULTIDIRECCIONALES CERTIFICADOS</t>
  </si>
  <si>
    <t xml:space="preserve">PUNTAJE MAXIMO </t>
  </si>
  <si>
    <t>200 PUNTOS</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</si>
  <si>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</si>
  <si>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</si>
  <si>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</si>
  <si>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</si>
  <si>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</si>
  <si>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</si>
  <si>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</si>
  <si>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</si>
  <si>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</si>
  <si>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</si>
  <si>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</si>
  <si>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</si>
  <si>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</si>
  <si>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</si>
  <si>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</si>
  <si>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</si>
  <si>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</si>
  <si>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</si>
  <si>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</si>
  <si>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</si>
  <si>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</si>
  <si>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</si>
  <si>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</si>
  <si>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</si>
  <si>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</si>
  <si>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</si>
  <si>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</si>
  <si>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</si>
  <si>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</si>
  <si>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</si>
  <si>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</si>
  <si>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</si>
  <si>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</si>
  <si>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</si>
  <si>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</si>
  <si>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</si>
  <si>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</si>
  <si>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</si>
  <si>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</si>
  <si>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</si>
  <si>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</si>
  <si>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</si>
  <si>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</si>
  <si>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</si>
  <si>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</si>
  <si>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</si>
  <si>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</si>
  <si>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</si>
  <si>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</si>
  <si>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</si>
  <si>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</si>
  <si>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</si>
  <si>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</si>
  <si>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</si>
  <si>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</si>
  <si>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</si>
  <si>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</si>
  <si>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</si>
  <si>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</si>
  <si>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</si>
  <si>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</si>
  <si>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</si>
  <si>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</si>
  <si>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</si>
  <si>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</si>
  <si>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</si>
  <si>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</si>
  <si>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</si>
  <si>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</si>
  <si>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</si>
  <si>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</si>
  <si>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</si>
  <si>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</si>
  <si>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</si>
  <si>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</si>
  <si>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</si>
  <si>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</si>
  <si>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</si>
  <si>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</si>
  <si>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</si>
  <si>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</si>
  <si>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</si>
  <si>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</si>
  <si>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</si>
  <si>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</si>
  <si>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</si>
  <si>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</si>
  <si>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</si>
  <si>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</si>
  <si>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</si>
  <si>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</si>
  <si>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</si>
  <si>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</si>
  <si>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</si>
  <si>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</si>
  <si>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</si>
  <si>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</si>
  <si>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</si>
  <si>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</si>
  <si>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</si>
  <si>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</si>
  <si>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</si>
  <si>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</si>
  <si>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</si>
  <si>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</si>
  <si>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</si>
  <si>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</si>
  <si>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</si>
  <si>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</si>
  <si>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</si>
  <si>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</si>
  <si>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</si>
  <si>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</si>
  <si>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</si>
  <si>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</si>
  <si>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</si>
  <si>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</si>
  <si>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</si>
  <si>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</si>
  <si>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</si>
  <si>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</si>
  <si>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</si>
  <si>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</si>
  <si>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</si>
  <si>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</si>
  <si>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</si>
  <si>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</si>
  <si>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</si>
  <si>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</si>
  <si>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</si>
  <si>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</si>
  <si>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</si>
  <si>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</si>
  <si>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</si>
  <si>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</si>
  <si>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</si>
  <si>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</si>
  <si>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</si>
  <si>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</si>
  <si>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</si>
  <si>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</si>
  <si>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</si>
  <si>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</si>
  <si>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</si>
  <si>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</si>
  <si>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</si>
  <si>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</si>
  <si>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</si>
  <si>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</si>
  <si>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</si>
  <si>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</si>
  <si>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</si>
  <si>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</si>
  <si>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</si>
  <si>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</si>
  <si>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</si>
  <si>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</si>
  <si>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</si>
  <si>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</si>
  <si>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</si>
  <si>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</si>
  <si>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</si>
  <si>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</si>
  <si>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</si>
  <si>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</si>
  <si>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</si>
  <si>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</si>
  <si>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</si>
  <si>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</si>
  <si>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</si>
  <si>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</si>
  <si>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</si>
  <si>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</si>
  <si>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</si>
  <si>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</si>
  <si>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</si>
  <si>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</si>
  <si>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</si>
  <si>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</si>
  <si>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</si>
  <si>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</si>
  <si>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</si>
  <si>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</si>
  <si>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</si>
  <si>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</si>
  <si>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</si>
  <si>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</si>
  <si>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</si>
  <si>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</si>
  <si>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</si>
  <si>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</si>
  <si>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</si>
  <si>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</si>
  <si>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</si>
  <si>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</si>
  <si>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</si>
  <si>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</si>
  <si>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</si>
  <si>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</si>
  <si>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</si>
  <si>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</si>
  <si>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</si>
  <si>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</si>
  <si>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</si>
  <si>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</si>
  <si>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</si>
  <si>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</si>
  <si>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</si>
  <si>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</si>
  <si>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</si>
  <si>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</si>
  <si>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</si>
  <si>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</si>
  <si>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</si>
  <si>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</si>
  <si>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</si>
  <si>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</si>
  <si>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</si>
  <si>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</si>
  <si>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</si>
  <si>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</si>
  <si>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</si>
  <si>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</si>
  <si>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</si>
  <si>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</si>
  <si>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</si>
  <si>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</si>
  <si>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</si>
  <si>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</si>
  <si>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</si>
  <si>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</si>
  <si>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</si>
  <si>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</si>
  <si>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</si>
  <si>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</si>
  <si>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</si>
  <si>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</si>
  <si>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</si>
  <si>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</si>
  <si>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</si>
  <si>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</si>
  <si>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</si>
  <si>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</si>
  <si>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</si>
  <si>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</si>
  <si>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</si>
  <si>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</si>
  <si>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</si>
  <si>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</si>
  <si>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</si>
  <si>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</si>
  <si>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</si>
  <si>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</si>
  <si>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</si>
  <si>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</si>
  <si>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</si>
  <si>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</si>
  <si>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</si>
  <si>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</si>
  <si>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</si>
  <si>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</si>
  <si>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</si>
  <si>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</si>
  <si>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</si>
  <si>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</si>
  <si>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</si>
  <si>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</si>
  <si>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</si>
  <si>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</si>
  <si>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</si>
  <si>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</si>
  <si>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</si>
  <si>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</si>
  <si>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</si>
  <si>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</si>
  <si>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</si>
  <si>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</si>
  <si>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</si>
  <si>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</si>
  <si>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</si>
  <si>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</si>
  <si>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</si>
  <si>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</si>
  <si>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</si>
  <si>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</si>
  <si>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</si>
  <si>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</si>
  <si>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</si>
  <si>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</si>
  <si>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</si>
  <si>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</si>
  <si>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</si>
  <si>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</si>
  <si>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</si>
  <si>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</si>
  <si>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</si>
  <si>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</si>
  <si>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</si>
  <si>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</si>
  <si>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</si>
  <si>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</si>
  <si>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</si>
  <si>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</si>
  <si>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</si>
  <si>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</si>
  <si>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</si>
  <si>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</si>
  <si>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</si>
  <si>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</si>
  <si>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</si>
  <si>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</si>
  <si>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</si>
  <si>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</si>
  <si>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</si>
  <si>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</si>
  <si>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</si>
  <si>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</si>
  <si>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</si>
  <si>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</si>
  <si>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</si>
  <si>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</si>
  <si>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</si>
  <si>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</si>
  <si>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</si>
  <si>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</si>
  <si>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</si>
  <si>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</si>
  <si>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</si>
  <si>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</si>
  <si>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</si>
  <si>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</si>
  <si>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</si>
  <si>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</si>
  <si>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</si>
  <si>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</si>
  <si>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</si>
  <si>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</si>
  <si>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</si>
  <si>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</si>
  <si>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</si>
  <si>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</si>
  <si>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</si>
  <si>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</si>
  <si>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</si>
  <si>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</si>
  <si>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</si>
  <si>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</si>
  <si>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</si>
  <si>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</si>
  <si>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</si>
  <si>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</si>
  <si>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</si>
  <si>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</si>
  <si>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</si>
  <si>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</si>
  <si>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</si>
  <si>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</si>
  <si>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</si>
  <si>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</si>
  <si>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</si>
  <si>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</si>
  <si>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</si>
  <si>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</si>
  <si>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</si>
  <si>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</si>
  <si>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</si>
  <si>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</si>
  <si>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</si>
  <si>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</si>
  <si>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</si>
  <si>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</si>
  <si>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</si>
  <si>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</si>
  <si>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</si>
  <si>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</si>
  <si>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</si>
  <si>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</si>
  <si>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</si>
  <si>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</si>
  <si>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</si>
  <si>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</si>
  <si>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</si>
  <si>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</si>
  <si>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</si>
  <si>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</si>
  <si>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</si>
  <si>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</si>
  <si>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</si>
  <si>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</si>
  <si>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</si>
  <si>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</si>
  <si>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</si>
  <si>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</si>
  <si>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</si>
  <si>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</si>
  <si>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</si>
  <si>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</si>
  <si>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</si>
  <si>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</si>
  <si>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</si>
  <si>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</si>
  <si>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</si>
  <si>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</si>
  <si>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</si>
  <si>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</si>
  <si>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</si>
  <si>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</si>
  <si>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</si>
  <si>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</si>
  <si>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</si>
  <si>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</si>
  <si>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</si>
  <si>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</si>
  <si>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</si>
  <si>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</si>
  <si>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</si>
  <si>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</si>
  <si>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</si>
  <si>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</si>
  <si>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</si>
  <si>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</si>
  <si>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</si>
  <si>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</si>
  <si>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</si>
  <si>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</si>
  <si>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</si>
  <si>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</si>
  <si>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</si>
  <si>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</si>
  <si>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</si>
  <si>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</si>
  <si>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</si>
  <si>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</si>
  <si>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</si>
  <si>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</si>
  <si>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</si>
  <si>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</si>
  <si>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</si>
  <si>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</si>
  <si>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</si>
  <si>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</si>
  <si>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</si>
  <si>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</si>
  <si>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</si>
  <si>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</si>
  <si>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</si>
  <si>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</si>
  <si>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</si>
  <si>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</si>
  <si>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</si>
  <si>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</si>
  <si>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</si>
  <si>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</si>
  <si>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</si>
  <si>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</si>
  <si>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</si>
  <si>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</si>
  <si>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</si>
  <si>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</si>
  <si>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</si>
  <si>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</si>
  <si>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</si>
  <si>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</si>
  <si>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</si>
  <si>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</si>
  <si>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</si>
  <si>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</si>
  <si>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</si>
  <si>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</si>
  <si>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</si>
  <si>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</si>
  <si>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</si>
  <si>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</si>
  <si>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</si>
  <si>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</si>
  <si>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</si>
  <si>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</si>
  <si>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</si>
  <si>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</si>
  <si>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</si>
  <si>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</si>
  <si>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</si>
  <si>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</si>
  <si>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</si>
  <si>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</si>
  <si>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</si>
  <si>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</si>
  <si>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</si>
  <si>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</si>
  <si>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</si>
  <si>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</si>
  <si>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</si>
  <si>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</si>
  <si>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</si>
  <si>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</si>
  <si>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</si>
  <si>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</si>
  <si>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</si>
  <si>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</si>
  <si>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</si>
  <si>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</si>
  <si>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</si>
  <si>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</si>
  <si>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</si>
  <si>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</si>
  <si>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</si>
  <si>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</si>
  <si>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</si>
  <si>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</si>
  <si>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</si>
  <si>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</si>
  <si>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</si>
  <si>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</si>
  <si>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</si>
  <si>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</si>
  <si>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</si>
  <si>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</si>
  <si>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</si>
  <si>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</si>
  <si>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</si>
  <si>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</si>
  <si>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</si>
  <si>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</si>
  <si>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</si>
  <si>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</si>
  <si>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</si>
  <si>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</si>
  <si>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</si>
  <si>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</si>
  <si>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</si>
  <si>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</si>
  <si>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</si>
  <si>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</si>
  <si>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</si>
  <si>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</si>
  <si>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</si>
  <si>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</si>
  <si>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</si>
  <si>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</si>
  <si>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</si>
  <si>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</si>
  <si>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</si>
  <si>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</si>
  <si>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</si>
  <si>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</si>
  <si>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</si>
  <si>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</si>
  <si>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</si>
  <si>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</si>
  <si>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</si>
  <si>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</si>
  <si>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</si>
  <si>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</si>
  <si>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</si>
  <si>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</si>
  <si>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</si>
  <si>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</si>
  <si>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</si>
  <si>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</si>
  <si>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</si>
  <si>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</si>
  <si>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</si>
  <si>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</si>
  <si>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</si>
  <si>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</si>
  <si>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</si>
  <si>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</si>
  <si>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</si>
  <si>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</si>
  <si>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</si>
  <si>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</si>
  <si>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</si>
  <si>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</si>
  <si>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</si>
  <si>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</si>
  <si>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</si>
  <si>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</si>
  <si>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</si>
  <si>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</si>
  <si>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</si>
  <si>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</si>
  <si>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</si>
  <si>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</si>
  <si>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</si>
  <si>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</si>
  <si>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</si>
  <si>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</si>
  <si>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</si>
  <si>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</si>
  <si>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</si>
  <si>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</si>
  <si>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</si>
  <si>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</si>
  <si>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</si>
  <si>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</si>
  <si>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</si>
  <si>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</si>
  <si>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</si>
  <si>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</si>
  <si>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</si>
  <si>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</si>
  <si>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</si>
  <si>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</si>
  <si>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</si>
  <si>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</si>
  <si>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</si>
  <si>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</si>
  <si>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</si>
  <si>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</si>
  <si>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</si>
  <si>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</si>
  <si>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</si>
  <si>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</si>
  <si>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</si>
  <si>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</si>
  <si>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</si>
  <si>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</si>
  <si>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</si>
  <si>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</si>
  <si>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</si>
  <si>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</si>
  <si>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</si>
  <si>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</si>
  <si>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</si>
  <si>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</si>
  <si>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</si>
  <si>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</si>
  <si>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</si>
  <si>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</si>
  <si>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</si>
  <si>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</si>
  <si>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</si>
  <si>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</si>
  <si>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</si>
  <si>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</si>
  <si>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</si>
  <si>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</si>
  <si>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</si>
  <si>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</si>
  <si>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</si>
  <si>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</si>
  <si>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</si>
  <si>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</si>
  <si>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</si>
  <si>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</si>
  <si>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</si>
  <si>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</si>
  <si>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</si>
  <si>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</si>
  <si>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</si>
  <si>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</si>
  <si>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</si>
  <si>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</si>
  <si>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</si>
  <si>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</si>
  <si>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</si>
  <si>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</si>
  <si>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</si>
  <si>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</si>
  <si>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</si>
  <si>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</si>
  <si>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</si>
  <si>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</si>
  <si>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</si>
  <si>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</si>
  <si>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</si>
  <si>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</si>
  <si>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</si>
  <si>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</si>
  <si>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</si>
  <si>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</si>
  <si>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</si>
  <si>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</si>
  <si>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</si>
  <si>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</si>
  <si>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</si>
  <si>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</si>
  <si>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</si>
  <si>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</si>
  <si>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</si>
  <si>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</si>
  <si>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</si>
  <si>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</si>
  <si>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</si>
  <si>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</si>
  <si>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</si>
  <si>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</si>
  <si>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</si>
  <si>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</si>
  <si>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</si>
  <si>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</si>
  <si>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</si>
  <si>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</si>
  <si>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</si>
  <si>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</si>
  <si>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</si>
  <si>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</si>
  <si>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</si>
  <si>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</si>
  <si>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</si>
  <si>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</si>
  <si>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</si>
  <si>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</si>
  <si>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</si>
  <si>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</si>
  <si>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</si>
  <si>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</si>
  <si>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</si>
  <si>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</si>
  <si>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</si>
  <si>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</si>
  <si>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</si>
  <si>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</si>
  <si>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</si>
  <si>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</si>
  <si>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</si>
  <si>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</si>
  <si>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</si>
  <si>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</si>
  <si>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</si>
  <si>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</si>
  <si>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</si>
  <si>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</si>
  <si>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</si>
  <si>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</si>
  <si>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</si>
  <si>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</si>
  <si>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</si>
  <si>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</si>
  <si>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</si>
  <si>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</si>
  <si>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</si>
  <si>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</si>
  <si>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</si>
  <si>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</si>
  <si>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</si>
  <si>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</si>
  <si>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</si>
  <si>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</si>
  <si>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</si>
  <si>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</si>
  <si>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</si>
  <si>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</si>
  <si>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</si>
  <si>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</si>
  <si>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</si>
  <si>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</si>
  <si>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</si>
  <si>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</si>
  <si>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</si>
  <si>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</si>
  <si>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</si>
  <si>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</si>
  <si>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</si>
  <si>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</si>
  <si>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</si>
  <si>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</si>
  <si>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</si>
  <si>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</si>
  <si>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</si>
  <si>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</si>
  <si>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</si>
  <si>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</si>
  <si>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</si>
  <si>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</si>
  <si>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</si>
  <si>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</si>
  <si>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</si>
  <si>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</si>
  <si>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</si>
  <si>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</si>
  <si>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</si>
  <si>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</si>
  <si>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</si>
  <si>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</si>
  <si>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</si>
  <si>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</si>
  <si>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</si>
  <si>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</si>
  <si>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</si>
  <si>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</si>
  <si>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</si>
  <si>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</si>
  <si>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</si>
  <si>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</si>
  <si>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</si>
  <si>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</si>
  <si>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</si>
  <si>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</si>
  <si>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</si>
  <si>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</si>
  <si>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</si>
  <si>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</si>
  <si>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</si>
  <si>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</si>
  <si>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</si>
  <si>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</si>
  <si>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</si>
  <si>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</si>
  <si>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</si>
  <si>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</si>
  <si>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</si>
  <si>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</si>
  <si>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</si>
  <si>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</si>
  <si>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</si>
  <si>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</si>
  <si>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</si>
  <si>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</si>
  <si>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</si>
  <si>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</si>
  <si>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</si>
  <si>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</si>
  <si>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</si>
  <si>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</si>
  <si>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</si>
  <si>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</si>
  <si>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</si>
  <si>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</si>
  <si>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</si>
  <si>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</si>
  <si>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</si>
  <si>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</si>
  <si>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</si>
  <si>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</si>
  <si>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</si>
  <si>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</si>
  <si>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</si>
  <si>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</si>
  <si>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</si>
  <si>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</si>
  <si>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</si>
  <si>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</si>
  <si>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</si>
  <si>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</si>
  <si>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</si>
  <si>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</si>
  <si>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</si>
  <si>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</si>
  <si>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</si>
  <si>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</si>
  <si>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</si>
  <si>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</si>
  <si>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</si>
  <si>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</si>
  <si>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</si>
  <si>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</si>
  <si>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</si>
  <si>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</si>
  <si>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</si>
  <si>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</si>
  <si>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</si>
  <si>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</si>
  <si>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</si>
  <si>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</si>
  <si>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</si>
  <si>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</si>
  <si>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</si>
  <si>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</si>
  <si>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</si>
  <si>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</si>
  <si>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</si>
  <si>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</si>
  <si>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</si>
  <si>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</si>
  <si>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</si>
  <si>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</si>
  <si>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</si>
  <si>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</si>
  <si>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</si>
  <si>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</si>
  <si>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</si>
  <si>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</si>
  <si>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</si>
  <si>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</si>
  <si>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</si>
  <si>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</si>
  <si>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</si>
  <si>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</si>
  <si>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</si>
  <si>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</si>
  <si>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</si>
  <si>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</si>
  <si>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</si>
  <si>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</si>
  <si>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</si>
  <si>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</si>
  <si>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</si>
  <si>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</si>
  <si>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</si>
  <si>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</si>
  <si>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</si>
  <si>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</si>
  <si>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</si>
  <si>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</si>
  <si>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</si>
  <si>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</si>
  <si>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</si>
  <si>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</si>
  <si>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</si>
  <si>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</si>
  <si>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</si>
  <si>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</si>
  <si>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</si>
  <si>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</si>
  <si>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</si>
  <si>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</si>
  <si>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</si>
  <si>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</si>
  <si>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</si>
  <si>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</si>
  <si>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</si>
  <si>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</si>
  <si>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</si>
  <si>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</si>
  <si>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</si>
  <si>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</si>
  <si>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</si>
  <si>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</si>
  <si>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</si>
  <si>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</si>
  <si>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</si>
  <si>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</si>
  <si>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</si>
  <si>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</si>
  <si>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</si>
  <si>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</si>
  <si>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</si>
  <si>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</si>
  <si>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</si>
  <si>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</si>
  <si>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</si>
  <si>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</si>
  <si>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</si>
  <si>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</si>
  <si>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</si>
  <si>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</si>
  <si>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</si>
  <si>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</si>
  <si>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</si>
  <si>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</si>
  <si>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</si>
  <si>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</si>
  <si>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</si>
  <si>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</si>
  <si>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</si>
  <si>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</si>
  <si>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</si>
  <si>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</si>
  <si>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</si>
  <si>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</si>
  <si>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</si>
  <si>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</si>
  <si>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</si>
  <si>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</si>
  <si>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</si>
  <si>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</si>
  <si>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</si>
  <si>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</si>
  <si>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</si>
  <si>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</si>
  <si>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</si>
  <si>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</si>
  <si>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</si>
  <si>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</si>
  <si>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</si>
  <si>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</si>
  <si>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</si>
  <si>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</si>
  <si>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</si>
  <si>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</si>
  <si>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</si>
  <si>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</si>
  <si>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</si>
  <si>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</si>
  <si>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</si>
  <si>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</si>
  <si>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</si>
  <si>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</si>
  <si>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</si>
  <si>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</si>
  <si>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</si>
  <si>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</si>
  <si>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</si>
  <si>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</si>
  <si>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</si>
  <si>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</si>
  <si>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</si>
  <si>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</si>
  <si>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</si>
  <si>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</si>
  <si>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</si>
  <si>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</si>
  <si>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</si>
  <si>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</si>
  <si>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</si>
  <si>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</si>
  <si>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</si>
  <si>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</si>
  <si>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</si>
  <si>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</si>
  <si>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</si>
  <si>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</si>
  <si>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</si>
  <si>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</si>
  <si>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</si>
  <si>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</si>
  <si>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</si>
  <si>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</si>
  <si>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</si>
  <si>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</si>
  <si>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</si>
  <si>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</si>
  <si>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</si>
  <si>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</si>
  <si>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</si>
  <si>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</si>
  <si>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</si>
  <si>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</si>
  <si>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</si>
  <si>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</si>
  <si>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</si>
  <si>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</si>
  <si>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</si>
  <si>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</si>
  <si>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</si>
  <si>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</si>
  <si>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</si>
  <si>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</si>
  <si>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</si>
  <si>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</si>
  <si>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</si>
  <si>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</si>
  <si>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</si>
  <si>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</si>
  <si>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</si>
  <si>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</si>
  <si>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</si>
  <si>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</si>
  <si>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</si>
  <si>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</si>
  <si>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</si>
  <si>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</si>
  <si>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</si>
  <si>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</si>
  <si>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</si>
  <si>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</si>
  <si>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</si>
  <si>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</si>
  <si>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</si>
  <si>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</si>
  <si>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</si>
  <si>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</si>
  <si>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</si>
  <si>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</si>
  <si>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</si>
  <si>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</si>
  <si>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</si>
  <si>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</si>
  <si>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</si>
  <si>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</si>
  <si>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</si>
  <si>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</si>
  <si>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</si>
  <si>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</si>
  <si>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</si>
  <si>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</si>
  <si>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</si>
  <si>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</si>
  <si>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</si>
  <si>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</si>
  <si>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</si>
  <si>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</si>
  <si>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</si>
  <si>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</si>
  <si>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</si>
  <si>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</si>
  <si>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</si>
  <si>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</si>
  <si>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</si>
  <si>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</si>
  <si>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</si>
  <si>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</si>
  <si>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</si>
  <si>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</si>
  <si>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</si>
  <si>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</si>
  <si>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</si>
  <si>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</si>
  <si>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</si>
  <si>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</si>
  <si>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</si>
  <si>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</si>
  <si>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</si>
  <si>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</si>
  <si>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</si>
  <si>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</si>
  <si>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</si>
  <si>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</si>
  <si>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</si>
  <si>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</si>
  <si>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</si>
  <si>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</si>
  <si>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</si>
  <si>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</si>
  <si>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</si>
  <si>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</si>
  <si>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</si>
  <si>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</si>
  <si>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</si>
  <si>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</si>
  <si>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</si>
  <si>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</si>
  <si>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</si>
  <si>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</si>
  <si>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</si>
  <si>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</si>
  <si>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</si>
  <si>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</si>
  <si>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</si>
  <si>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</si>
  <si>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</si>
  <si>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</si>
  <si>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</si>
  <si>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</si>
  <si>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</si>
  <si>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</si>
  <si>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</si>
  <si>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</si>
  <si>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</si>
  <si>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</si>
  <si>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</si>
  <si>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</si>
  <si>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</si>
  <si>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</si>
  <si>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</si>
  <si>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</si>
  <si>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</si>
  <si>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</si>
  <si>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</si>
  <si>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</si>
  <si>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</si>
  <si>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</si>
  <si>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</si>
  <si>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</si>
  <si>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</si>
  <si>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</si>
  <si>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</si>
  <si>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</si>
  <si>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</si>
  <si>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</si>
  <si>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</si>
  <si>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</si>
  <si>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</si>
  <si>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</si>
  <si>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</si>
  <si>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</si>
  <si>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</si>
  <si>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</si>
  <si>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</si>
  <si>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</si>
  <si>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</si>
  <si>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</si>
  <si>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</si>
  <si>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</si>
  <si>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</si>
  <si>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</si>
  <si>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</si>
  <si>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</si>
  <si>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</si>
  <si>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</si>
  <si>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</si>
  <si>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</si>
  <si>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</si>
  <si>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</si>
  <si>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</si>
  <si>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</si>
  <si>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</si>
  <si>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</si>
  <si>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</si>
  <si>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</si>
  <si>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</si>
  <si>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</si>
  <si>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</si>
  <si>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</si>
  <si>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</si>
  <si>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</si>
  <si>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</si>
  <si>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</si>
  <si>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</si>
  <si>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</si>
  <si>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</si>
  <si>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</si>
  <si>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</si>
  <si>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</si>
  <si>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</si>
  <si>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</si>
  <si>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</si>
  <si>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</si>
  <si>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</si>
  <si>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</si>
  <si>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</si>
  <si>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</si>
  <si>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</si>
  <si>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</si>
  <si>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</si>
  <si>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</si>
  <si>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</si>
  <si>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</si>
  <si>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</si>
  <si>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</si>
  <si>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</si>
  <si>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</si>
  <si>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</si>
  <si>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</si>
  <si>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</si>
  <si>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</si>
  <si>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</si>
  <si>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</si>
  <si>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</si>
  <si>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</si>
  <si>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</si>
  <si>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</si>
  <si>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</si>
  <si>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</si>
  <si>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</si>
  <si>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</si>
  <si>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</si>
  <si>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</si>
  <si>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</si>
  <si>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</si>
  <si>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</si>
  <si>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</si>
  <si>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</si>
  <si>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</si>
  <si>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</si>
  <si>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</si>
  <si>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</si>
  <si>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</si>
  <si>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</si>
  <si>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</si>
  <si>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</si>
  <si>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</si>
  <si>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</si>
  <si>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</si>
  <si>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</si>
  <si>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</si>
  <si>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</si>
  <si>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</si>
  <si>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</si>
  <si>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</si>
  <si>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</si>
  <si>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</si>
  <si>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</si>
  <si>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</si>
  <si>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</si>
  <si>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</si>
  <si>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</si>
  <si>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</si>
  <si>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</si>
  <si>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</si>
  <si>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</si>
  <si>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</si>
  <si>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</si>
  <si>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</si>
  <si>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</si>
  <si>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</si>
  <si>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</si>
  <si>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</si>
  <si>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</si>
  <si>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</si>
  <si>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</si>
  <si>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</si>
  <si>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</si>
  <si>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</si>
  <si>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</si>
  <si>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</si>
  <si>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</si>
  <si>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</si>
  <si>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</si>
  <si>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</si>
  <si>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</si>
  <si>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</si>
  <si>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</si>
  <si>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</si>
  <si>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</si>
  <si>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</si>
  <si>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</si>
  <si>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</si>
  <si>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</si>
  <si>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</si>
  <si>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</si>
  <si>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</si>
  <si>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</si>
  <si>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</si>
  <si>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</si>
  <si>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</si>
  <si>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</si>
  <si>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</si>
  <si>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</si>
  <si>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</si>
  <si>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</si>
  <si>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</si>
  <si>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</si>
  <si>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</si>
  <si>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</si>
  <si>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</si>
  <si>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</si>
  <si>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</si>
  <si>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</si>
  <si>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</si>
  <si>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</si>
  <si>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</si>
  <si>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</si>
  <si>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</si>
  <si>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</si>
  <si>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</si>
  <si>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</si>
  <si>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</si>
  <si>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</si>
  <si>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</si>
  <si>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</si>
  <si>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</si>
  <si>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</si>
  <si>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</si>
  <si>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</si>
  <si>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</si>
  <si>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</si>
  <si>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</si>
  <si>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</si>
  <si>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</si>
  <si>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</si>
  <si>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</si>
  <si>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</si>
  <si>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</si>
  <si>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</si>
  <si>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</si>
  <si>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</si>
  <si>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</si>
  <si>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</si>
  <si>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</si>
  <si>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</si>
  <si>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</si>
  <si>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</si>
  <si>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</si>
  <si>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</si>
  <si>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</si>
  <si>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</si>
  <si>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</si>
  <si>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</si>
  <si>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</si>
  <si>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</si>
  <si>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</si>
  <si>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</si>
  <si>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</si>
  <si>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</si>
  <si>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</si>
  <si>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</si>
  <si>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</si>
  <si>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</si>
  <si>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</si>
  <si>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</si>
  <si>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</si>
  <si>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</si>
  <si>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</si>
  <si>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</si>
  <si>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</si>
  <si>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</si>
  <si>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</si>
  <si>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</si>
  <si>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</si>
  <si>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</si>
  <si>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</si>
  <si>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</si>
  <si>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</si>
  <si>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</si>
  <si>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</si>
  <si>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</si>
  <si>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</si>
  <si>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</si>
  <si>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</si>
  <si>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</si>
  <si>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</si>
  <si>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</si>
  <si>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</si>
  <si>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</si>
  <si>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</si>
  <si>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</si>
  <si>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</si>
  <si>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</si>
  <si>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</si>
  <si>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</si>
  <si>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</si>
  <si>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</si>
  <si>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</si>
  <si>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</si>
  <si>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</si>
  <si>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</si>
  <si>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</si>
  <si>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</si>
  <si>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</si>
  <si>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</si>
  <si>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</si>
  <si>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</si>
  <si>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</si>
  <si>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</si>
  <si>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</si>
  <si>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</si>
  <si>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</si>
  <si>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</si>
  <si>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</si>
  <si>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</si>
  <si>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</si>
  <si>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</si>
  <si>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</si>
  <si>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</si>
  <si>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</si>
  <si>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</si>
  <si>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</si>
  <si>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</si>
  <si>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</si>
  <si>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</si>
  <si>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</si>
  <si>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</si>
  <si>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</si>
  <si>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</si>
  <si>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</si>
  <si>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</si>
  <si>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</si>
  <si>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</si>
  <si>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</si>
  <si>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</si>
  <si>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</si>
  <si>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</si>
  <si>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</si>
  <si>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</si>
  <si>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</si>
  <si>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</si>
  <si>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</si>
  <si>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</si>
  <si>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</si>
  <si>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</si>
  <si>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</si>
  <si>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</si>
  <si>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</si>
  <si>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</si>
  <si>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</si>
  <si>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</si>
  <si>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</si>
  <si>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</si>
  <si>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</si>
  <si>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</si>
  <si>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</si>
  <si>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</si>
  <si>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</si>
  <si>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</si>
  <si>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</si>
  <si>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</si>
  <si>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</si>
  <si>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</si>
  <si>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</si>
  <si>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</si>
  <si>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</si>
  <si>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</si>
  <si>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</si>
  <si>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</si>
  <si>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</si>
  <si>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</si>
  <si>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</si>
  <si>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</si>
  <si>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</si>
  <si>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</si>
  <si>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Proyectó: Alejandra Valencia</t>
  </si>
  <si>
    <t xml:space="preserve">Universidad del Cauca </t>
  </si>
  <si>
    <t xml:space="preserve">Presidente, Junta de Licitaciones y Contratos </t>
  </si>
  <si>
    <t>JORGE ENRIQUE BARRERA MORENO</t>
  </si>
  <si>
    <t>En constancia de lo anterior, se firma en Popayán a los dieciocho (18) días del mes de octubre dos mil veintidós (2022).</t>
  </si>
  <si>
    <t xml:space="preserve">TIENE 223 FOLIOS. </t>
  </si>
  <si>
    <t>ASEGURADORA SOLIDARIA DE COLOMBIA
POLIZA NO. 435-45-99400014737</t>
  </si>
  <si>
    <t>TIENE 134 FOLIOS</t>
  </si>
  <si>
    <t>SEGUROS DEL ESTADO
POLIZA NO. 21-45-101388626</t>
  </si>
  <si>
    <t xml:space="preserve">TIENE 126 FOLIOS. </t>
  </si>
  <si>
    <t>ASEGURADORA SOLIDARIA
POLIZA NO. 435-45-994000014727</t>
  </si>
  <si>
    <t>HAROLD ALBERTO MUÑOZ MUÑOZ</t>
  </si>
  <si>
    <t>TIENE 202 FOLIOS.</t>
  </si>
  <si>
    <t>SEGUROS MUNDIAL. 
POLIZA NO. CCA-100014241</t>
  </si>
  <si>
    <t>TIENE 139 FOLIOS. TIENE FOLIO 131 A</t>
  </si>
  <si>
    <t>SEGUROS MUNDIAL
POLIZA NO. CCS-100016052</t>
  </si>
  <si>
    <t>JAIRO EDUARDO MUÑOZ LEDEZMA</t>
  </si>
  <si>
    <t>TIENE 129 FOLIOS.</t>
  </si>
  <si>
    <t>ASEGURADORA SOLIDARIA DE COLOMBIA.
POLIZA NO. 435-45-994000014732</t>
  </si>
  <si>
    <t>JESUS FRANCISCO CASTRO GUERRERO</t>
  </si>
  <si>
    <t>LA PROPUESA NO ESTA FOLIADA. TIENE 107 FOLIOS</t>
  </si>
  <si>
    <t>SEGUROS MUNDIAL.
POLIZA NO. C1000491319</t>
  </si>
  <si>
    <t>TIENE 193 FOLIOS</t>
  </si>
  <si>
    <t>ASEGURADORA SOLIDARIA DE COLOMBIA
POLIZA NO.660-45-994000009093</t>
  </si>
  <si>
    <t>TIENE 85 FOLIOS.TIENE UN CD</t>
  </si>
  <si>
    <t>SEGUROS MUNDIAL.
POLIZA NO. CCS100016030</t>
  </si>
  <si>
    <t>TIENE 113 FOLIOS</t>
  </si>
  <si>
    <t>ASEGURADORA SOLIDARIA DE COLOMBIA
POLIZA NO.435-45-994000014734</t>
  </si>
  <si>
    <t>MANUEL JURADO HERRERA</t>
  </si>
  <si>
    <t>Compañía de Seguros y No. de póliza.</t>
  </si>
  <si>
    <t xml:space="preserve">OBSERVACIONES </t>
  </si>
  <si>
    <t>GARANTÍA DE SERIEDAD DE LA OFERTA</t>
  </si>
  <si>
    <t xml:space="preserve">PROPONENTE </t>
  </si>
  <si>
    <t>Orden de apertura</t>
  </si>
  <si>
    <r>
      <t>Al proceso se presentaron</t>
    </r>
    <r>
      <rPr>
        <b/>
        <sz val="16"/>
        <rFont val="Arial"/>
        <family val="2"/>
      </rPr>
      <t xml:space="preserve">: DIEZ (10) </t>
    </r>
    <r>
      <rPr>
        <b/>
        <sz val="16"/>
        <color theme="1"/>
        <rFont val="Arial"/>
      </rPr>
      <t>ofertas, conforme a la información que se describe a continuación:</t>
    </r>
  </si>
  <si>
    <t>En este orden de ideas, se dá inicio a la apertura del sobre No. 1 de las ofertas presentadas:</t>
  </si>
  <si>
    <t>UNIVERSIDAD DEL CAUCA
VICERRECTORIA ADMINISTRATIVA
CONVOCATORIA PUBLICA No. 041 DE 2022</t>
  </si>
  <si>
    <t>Oficina Asesora Jurídica</t>
  </si>
  <si>
    <t>Abogada</t>
  </si>
  <si>
    <t>LADY CRISTINA PAZ BURBANO</t>
  </si>
  <si>
    <t>CONCEPTO</t>
  </si>
  <si>
    <t>REGISTRO NACIONAL DE MEDIDAS CORRECTIVAS</t>
  </si>
  <si>
    <t>CERTIFICADO DE ANTECEDENTES  JUDICIALES</t>
  </si>
  <si>
    <t xml:space="preserve">CERTIFICADO DE ANTECEDENTES DISCIPLINARIOS </t>
  </si>
  <si>
    <t>CERTIFICADO DE ANTECEDENTES FISCALES</t>
  </si>
  <si>
    <t>NO APORTA EL DOCUMENTO</t>
  </si>
  <si>
    <t>PAZ Y SALVO EXPEDIDO POR LA DIVISIÓN DE GESTIÓN FINANCIERA DE LA UNIVERSIDAD DEL CAUCA</t>
  </si>
  <si>
    <t>NO INDICA EL NUMERO DE LA CONVOCATORIA</t>
  </si>
  <si>
    <t>MODIFICA EL ANEXO EN EL NUMERAL 2,4 Y 5</t>
  </si>
  <si>
    <t>COMPROMISO DE TRANSPARENCIA ANEXO J</t>
  </si>
  <si>
    <t>NO APORTA LA CERTIFICACION</t>
  </si>
  <si>
    <t>PAGO DE APORTES DE SEGURIDAD SOCIAL Y APORTES PARAFISCALES</t>
  </si>
  <si>
    <t>RUT</t>
  </si>
  <si>
    <t>CARTA DE ACEPTACIÓN DE TODOS Y CADA UNO DE LOS ITEMS RELACIONADOS EN EL PRESUPUESTO OFICIAL (ANEXO I)</t>
  </si>
  <si>
    <t>JJ JARAMILLO INGENIERIA SAS APORTA EL RUP INCOMPLETO</t>
  </si>
  <si>
    <t xml:space="preserve">REGISTRO UNICO DE PROPONENTES </t>
  </si>
  <si>
    <t>CONFORMACION DE CONSORCIO O UNION TEMPORAL</t>
  </si>
  <si>
    <t>EXISTENCIA Y CAPACIDAD LEGAL</t>
  </si>
  <si>
    <t>GARANTÍA DE SERIEDAD DE LA PROPUESTA</t>
  </si>
  <si>
    <t>CARTA DE PRESENTACIÓN ANEXO A</t>
  </si>
  <si>
    <t>REQUISITOS DE CAPACIDAD JURIDICA</t>
  </si>
  <si>
    <t>OBSERVACION</t>
  </si>
  <si>
    <t xml:space="preserve">VERIFICACIÓN REQUISITOS JURÍDICOS HABILITANTES - PROPONENTES </t>
  </si>
  <si>
    <t xml:space="preserve">INFORME DE EVALUACIÓN INICIAL DE OFERTAS </t>
  </si>
  <si>
    <t>OBJETO: OBRAS CIVILES COMPLEMENTARIAS Y DE ACABADOS ARQUITECTÓNICOS EN LAS RESIDENCIAS UNIVERSITARIAS DEL CAMPUS DE INGENIERÍAS Y CIENCIAS CONTABLES, ECONÓMICAS Y ADMINISTRATIVAS DE LA UNIVERSIDAD DEL CAUCA.</t>
  </si>
  <si>
    <t>Presupuesto Oficial = $254.722.263</t>
  </si>
  <si>
    <t xml:space="preserve">Conforme al calendario indicado en el Pliego de Condiciones, el cual se estableció como fecha de cierre del plazo de la convocatoria el día 18 de octubre de 2022 a las 10:00 a.m., se procede a aperturar las propuestas en orden de llegada, verificación del número de folios, de la carta de presentación de la oferta, de los requisitos jurídicos, técnicos y capacidad financiera. </t>
  </si>
  <si>
    <t>CONVOCATORIA PÚBLICA N° 041-2022</t>
  </si>
  <si>
    <t>POPAYÁN, 19 DE OCTUBRE DE 2022</t>
  </si>
  <si>
    <t>PRESUPUESTO OFICIAL: $254.722.263</t>
  </si>
  <si>
    <t>NO APORTA CONSTANCIA DE DEPÓSITOS O RECIBO DE PAGO O CERTIFICACIÓN EXPEDIDA POR LA COMPAÑÍA EN DONDE CONSTE QUE LA PÓLIZA NO EXPIRA POR FALTA DE PAGO DE LA PRIMA</t>
  </si>
  <si>
    <t xml:space="preserve">NO HACE MENCION QUE HA CUMPLIDO CON EL PAGO DE LOS APORTES A LOS SISTEMAS DE SALUD, RIESGOS PROFESIONALES Y PENSIONES COMO PERSONA NATURAL E INDEPENDIENTE </t>
  </si>
  <si>
    <t>División Gestión Financiera</t>
  </si>
  <si>
    <t>Profesional Especializada</t>
  </si>
  <si>
    <t>MARIA OTILIA SOLARTE DAGUA</t>
  </si>
  <si>
    <t>Atentamente,</t>
  </si>
  <si>
    <t>HÁBIL</t>
  </si>
  <si>
    <t>CAPITAL DE TRABAJO igual o superior a 100% del presupuesto oficial ($254.722.263)</t>
  </si>
  <si>
    <t>ÍNDICE DE ENDEUDAMIENTO Menor o igual a 0,6</t>
  </si>
  <si>
    <t>ÍNDICE DE LIQUIDEZ - Mayor o igual a 1,2</t>
  </si>
  <si>
    <t>REQUISITOS DE CAPACIDAD FINANCIERA</t>
  </si>
  <si>
    <t>CONSORCIO RESIDENCIAS OME
JJ JARAMILLO INGENIERIA SAS
NIT 900-465-305-1
KAREN SOFIA OME CARVAJAL
NIT 1.080.936.475-4</t>
  </si>
  <si>
    <t>ESTADOS FINANCIEROS 2021</t>
  </si>
  <si>
    <t>CONSORCIO HC
KH INGENIERIAS  NIT 901.271.394-7
ENUAR CAUSAYA MORALES  NIT 76320721-1</t>
  </si>
  <si>
    <t>CONSORCIO ESCODEL ADECUACIONES UNICAUCA
 BERNARDO JOSE DELGADO VARGAS 
NIT 76.329.911-5  
ANDRES IGNACIO ESCOBAR CADAVID
NIT 79.795.699-6</t>
  </si>
  <si>
    <t xml:space="preserve">VERIFICACIÓN REQUISITOS FINANCIEROS HABILITANTES - PROPONENTES </t>
  </si>
  <si>
    <t>UNIVERSIDAD DEL CAUCA
VICERRECTORIA ADMINISTRATIVA
CONVOCATORIA PUBLICA No. 041 DE 2022
INFORME DE EVALUACIÓN DE OFERTAS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</si>
</sst>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_-&quot;$&quot;* #,##0_-;\-&quot;$&quot;* #,##0_-;_-&quot;$&quot;* &quot;-&quot;_-;_-@_-"/>
    <numFmt numFmtId="178" formatCode="&quot;$&quot;#,##0;[Red]\-&quot;$&quot;#,##0"/>
  </numFmts>
  <fonts count="73">
    <font>
      <sz val="11"/>
      <color theme="1"/>
      <name val="Arial"/>
      <scheme val="minor"/>
    </font>
    <font>
      <sz val="11"/>
      <color theme="1"/>
      <name val="Arial"/>
      <family val="2"/>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FF0000"/>
      <name val="Arial Narrow"/>
    </font>
    <font>
      <b/>
      <sz val="10"/>
      <color rgb="FF000000"/>
      <name val="Arial Narrow"/>
    </font>
    <font>
      <b/>
      <sz val="13"/>
      <color theme="1"/>
      <name val="Arial Narrow"/>
    </font>
    <font>
      <sz val="12"/>
      <color theme="1"/>
      <name val="Arial Narrow"/>
    </font>
    <font>
      <b/>
      <sz val="14"/>
      <color theme="1"/>
      <name val="Arial Narrow"/>
    </font>
    <font>
      <b/>
      <sz val="10"/>
      <color rgb="FF0070C0"/>
      <name val="Arial Narrow"/>
    </font>
    <font>
      <sz val="11"/>
      <color theme="1"/>
      <name val="Calibri"/>
    </font>
    <font>
      <sz val="11"/>
      <color theme="1"/>
      <name val="Arial"/>
      <scheme val="minor"/>
    </font>
    <font>
      <sz val="11"/>
      <color theme="1"/>
      <name val="Arial"/>
    </font>
    <font>
      <sz val="10"/>
      <color rgb="FFFF0000"/>
      <name val="Calibri"/>
    </font>
    <font>
      <sz val="11"/>
      <color rgb="FFFF0000"/>
      <name val="Calibri"/>
    </font>
    <font>
      <sz val="11"/>
      <color rgb="FFFF0000"/>
      <name val="Arial"/>
    </font>
    <font>
      <b/>
      <sz val="10"/>
      <color theme="1"/>
      <name val="Arial Black"/>
    </font>
    <font>
      <b/>
      <sz val="12"/>
      <color theme="1"/>
      <name val="Arial Black"/>
    </font>
    <font>
      <sz val="16"/>
      <color rgb="FF333333"/>
      <name val="Quattrocento Sans"/>
    </font>
    <font>
      <b/>
      <sz val="11"/>
      <color theme="1"/>
      <name val="Arial Black"/>
    </font>
    <font>
      <sz val="8"/>
      <color theme="1"/>
      <name val="Arial"/>
    </font>
    <font>
      <b/>
      <sz val="11"/>
      <color rgb="FFFFC000"/>
      <name val="Calibri"/>
    </font>
    <font>
      <b/>
      <sz val="11"/>
      <color theme="1"/>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u/>
      <sz val="10"/>
      <color theme="1"/>
      <name val="Arial Narrow"/>
    </font>
    <font>
      <sz val="16"/>
      <color theme="1"/>
      <name val="Arial"/>
    </font>
    <font>
      <i/>
      <sz val="14"/>
      <color theme="1"/>
      <name val="Arial"/>
    </font>
    <font>
      <sz val="16"/>
      <color theme="1"/>
      <name val="Calibri"/>
    </font>
    <font>
      <sz val="16"/>
      <color theme="1"/>
      <name val="Arial"/>
      <family val="2"/>
    </font>
    <font>
      <b/>
      <sz val="16"/>
      <color theme="1"/>
      <name val="Calibri"/>
    </font>
    <font>
      <b/>
      <sz val="16"/>
      <color theme="1"/>
      <name val="Arial"/>
      <family val="2"/>
    </font>
    <font>
      <b/>
      <sz val="16"/>
      <color theme="1"/>
      <name val="Arial"/>
    </font>
    <font>
      <b/>
      <sz val="11"/>
      <name val="Calibri"/>
      <family val="2"/>
    </font>
    <font>
      <sz val="11"/>
      <name val="Calibri"/>
    </font>
    <font>
      <b/>
      <sz val="16"/>
      <name val="Arial"/>
      <family val="2"/>
    </font>
    <font>
      <sz val="24"/>
      <color theme="1"/>
      <name val="Arial Narrow"/>
    </font>
    <font>
      <sz val="20"/>
      <color theme="1"/>
      <name val="Arial Narrow"/>
    </font>
    <font>
      <b/>
      <sz val="20"/>
      <color theme="1"/>
      <name val="Arial"/>
    </font>
    <font>
      <b/>
      <sz val="20"/>
      <color theme="1"/>
      <name val="Arial"/>
      <family val="2"/>
    </font>
    <font>
      <sz val="20"/>
      <color theme="1"/>
      <name val="Arial Narrow"/>
      <family val="2"/>
    </font>
    <font>
      <b/>
      <sz val="20"/>
      <color theme="1"/>
      <name val="Arial Narrow"/>
    </font>
    <font>
      <b/>
      <sz val="20"/>
      <color theme="1"/>
      <name val="Arial Narrow"/>
      <family val="2"/>
    </font>
    <font>
      <sz val="26"/>
      <color theme="1"/>
      <name val="Arial Narrow"/>
      <family val="2"/>
    </font>
    <font>
      <sz val="20"/>
      <color theme="1"/>
      <name val="Calibri"/>
      <family val="2"/>
    </font>
    <font>
      <b/>
      <sz val="20"/>
      <color rgb="FF002060"/>
      <name val="Arial Narrow"/>
    </font>
    <font>
      <b/>
      <sz val="20"/>
      <color rgb="FF002060"/>
      <name val="Arial"/>
      <family val="2"/>
    </font>
    <font>
      <b/>
      <sz val="24"/>
      <color theme="1"/>
      <name val="Arial Narrow"/>
      <family val="2"/>
    </font>
    <font>
      <sz val="24"/>
      <color theme="1"/>
      <name val="Arial"/>
      <family val="2"/>
    </font>
    <font>
      <sz val="24"/>
      <color theme="1"/>
      <name val="Arial Narrow"/>
      <family val="2"/>
    </font>
    <font>
      <b/>
      <sz val="24"/>
      <color theme="1"/>
      <name val="Arial"/>
      <family val="2"/>
    </font>
    <font>
      <sz val="10"/>
      <name val="Arial"/>
      <family val="2"/>
    </font>
    <font>
      <sz val="14"/>
      <name val="Arial Narrow"/>
      <family val="2"/>
    </font>
    <font>
      <b/>
      <sz val="14"/>
      <name val="Arial Narrow"/>
      <family val="2"/>
    </font>
    <font>
      <i/>
      <sz val="14"/>
      <name val="Arial Narrow"/>
      <family val="2"/>
    </font>
    <font>
      <b/>
      <sz val="14"/>
      <color theme="1"/>
      <name val="Arial Narrow"/>
      <family val="2"/>
    </font>
    <font>
      <b/>
      <sz val="14"/>
      <color rgb="FF002060"/>
      <name val="Arial Narrow"/>
      <family val="2"/>
    </font>
  </fonts>
  <fills count="23">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FF00"/>
        <bgColor rgb="FF00FF00"/>
      </patternFill>
    </fill>
    <fill>
      <patternFill patternType="solid">
        <fgColor rgb="FFFFFFFF"/>
        <bgColor rgb="FFFFFFFF"/>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theme="0"/>
        <bgColor indexed="64"/>
      </patternFill>
    </fill>
    <fill>
      <patternFill patternType="solid">
        <fgColor rgb="FFFF0000"/>
        <bgColor indexed="64"/>
      </patternFill>
    </fill>
    <fill>
      <patternFill patternType="solid">
        <fgColor rgb="FFF2F2F2"/>
        <bgColor rgb="FFF2F2F2"/>
      </patternFill>
    </fill>
    <fill>
      <patternFill patternType="solid">
        <fgColor rgb="FF92D05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00"/>
        <bgColor indexed="64"/>
      </patternFill>
    </fill>
  </fills>
  <borders count="6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xf numFmtId="0" fontId="16" fillId="0" borderId="9"/>
    <xf numFmtId="0" fontId="67" fillId="0" borderId="9"/>
    <xf numFmtId="0" fontId="1" fillId="0" borderId="9"/>
    <xf numFmtId="177" fontId="1" fillId="0" borderId="9" applyFont="0" applyFill="0" applyBorder="0" applyAlignment="0" applyProtection="0"/>
  </cellStyleXfs>
  <cellXfs count="527">
    <xf numFmtId="0" fontId="0" fillId="0" borderId="0" xfId="0" applyFont="1" applyAlignme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5" fillId="0" borderId="2" xfId="0" applyFont="1" applyBorder="1" applyAlignment="1">
      <alignment horizontal="center" vertical="center"/>
    </xf>
    <xf numFmtId="0" fontId="6" fillId="0" borderId="0" xfId="0" applyFont="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2" xfId="0" applyFont="1" applyBorder="1" applyAlignment="1">
      <alignment horizontal="center" vertical="center"/>
    </xf>
    <xf numFmtId="0" fontId="5"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9" fillId="0" borderId="7" xfId="0" applyFont="1" applyBorder="1" applyAlignment="1">
      <alignment horizontal="center" vertical="center" wrapText="1"/>
    </xf>
    <xf numFmtId="0" fontId="5" fillId="5"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5" fillId="0" borderId="7" xfId="0" applyFont="1" applyBorder="1" applyAlignment="1">
      <alignment horizontal="center" vertical="center" wrapText="1"/>
    </xf>
    <xf numFmtId="0" fontId="6" fillId="4" borderId="7" xfId="0" applyFont="1" applyFill="1" applyBorder="1" applyAlignment="1">
      <alignment horizontal="left" vertical="center" wrapText="1"/>
    </xf>
    <xf numFmtId="164" fontId="9" fillId="5" borderId="7" xfId="0" applyNumberFormat="1" applyFont="1" applyFill="1" applyBorder="1" applyAlignment="1">
      <alignment horizontal="center" vertical="center" wrapText="1"/>
    </xf>
    <xf numFmtId="164" fontId="9" fillId="0" borderId="7" xfId="0" applyNumberFormat="1" applyFont="1" applyBorder="1" applyAlignment="1">
      <alignment horizontal="center" vertical="center" wrapText="1"/>
    </xf>
    <xf numFmtId="0" fontId="6"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pplyAlignment="1">
      <alignment horizontal="center" vertical="center"/>
    </xf>
    <xf numFmtId="0" fontId="10" fillId="3" borderId="7" xfId="0" applyFont="1" applyFill="1" applyBorder="1" applyAlignment="1">
      <alignment horizontal="center" vertical="center"/>
    </xf>
    <xf numFmtId="0" fontId="8" fillId="0" borderId="2" xfId="0" applyFont="1" applyBorder="1" applyAlignment="1">
      <alignment vertical="center"/>
    </xf>
    <xf numFmtId="0" fontId="8" fillId="0" borderId="5" xfId="0" applyFont="1" applyBorder="1" applyAlignment="1">
      <alignment vertical="center"/>
    </xf>
    <xf numFmtId="0" fontId="5" fillId="6" borderId="7" xfId="0" applyFont="1" applyFill="1" applyBorder="1" applyAlignment="1">
      <alignment horizontal="center" vertical="center" wrapText="1"/>
    </xf>
    <xf numFmtId="0" fontId="8" fillId="0" borderId="6" xfId="0" applyFont="1" applyBorder="1" applyAlignment="1">
      <alignment vertical="center"/>
    </xf>
    <xf numFmtId="0" fontId="11" fillId="5" borderId="7" xfId="0" applyFont="1" applyFill="1" applyBorder="1" applyAlignment="1">
      <alignment horizontal="center" vertical="center" wrapText="1"/>
    </xf>
    <xf numFmtId="0" fontId="8" fillId="6" borderId="8" xfId="0" applyFont="1" applyFill="1" applyBorder="1" applyAlignment="1">
      <alignment vertical="center"/>
    </xf>
    <xf numFmtId="0" fontId="6" fillId="6" borderId="7" xfId="0" applyFont="1" applyFill="1" applyBorder="1" applyAlignment="1">
      <alignment horizontal="left" vertical="center" wrapText="1"/>
    </xf>
    <xf numFmtId="0" fontId="9" fillId="6"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6" fillId="6" borderId="9" xfId="0" applyFont="1" applyFill="1" applyBorder="1"/>
    <xf numFmtId="165" fontId="9" fillId="0" borderId="7" xfId="0" applyNumberFormat="1" applyFont="1" applyBorder="1" applyAlignment="1">
      <alignment horizontal="center" vertical="center" wrapText="1"/>
    </xf>
    <xf numFmtId="0" fontId="6" fillId="0" borderId="0" xfId="0" applyFont="1" applyAlignment="1">
      <alignment horizontal="left"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center" vertical="center"/>
    </xf>
    <xf numFmtId="0" fontId="9" fillId="0" borderId="1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165" fontId="9" fillId="0" borderId="0" xfId="0" applyNumberFormat="1" applyFont="1" applyAlignment="1">
      <alignment horizontal="center" vertical="center"/>
    </xf>
    <xf numFmtId="0" fontId="13" fillId="0" borderId="0" xfId="0" applyFont="1"/>
    <xf numFmtId="166" fontId="13" fillId="0" borderId="0" xfId="0" applyNumberFormat="1" applyFont="1" applyAlignment="1">
      <alignment horizontal="center" vertical="center"/>
    </xf>
    <xf numFmtId="166" fontId="9" fillId="0" borderId="0" xfId="0" applyNumberFormat="1" applyFont="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9" fillId="0" borderId="0" xfId="0" applyFont="1" applyAlignment="1">
      <alignment horizontal="left" vertical="center"/>
    </xf>
    <xf numFmtId="166" fontId="13" fillId="0" borderId="0" xfId="0" applyNumberFormat="1" applyFont="1" applyAlignment="1">
      <alignment horizontal="left" vertical="center"/>
    </xf>
    <xf numFmtId="165" fontId="15" fillId="0" borderId="7" xfId="0" applyNumberFormat="1" applyFont="1" applyBorder="1" applyAlignment="1">
      <alignment horizontal="center" vertical="center"/>
    </xf>
    <xf numFmtId="0" fontId="9" fillId="0" borderId="0" xfId="0" applyFont="1"/>
    <xf numFmtId="0" fontId="13" fillId="0" borderId="0" xfId="0" applyFont="1" applyAlignment="1">
      <alignment vertical="center"/>
    </xf>
    <xf numFmtId="165" fontId="6" fillId="0" borderId="0" xfId="0" applyNumberFormat="1" applyFont="1" applyAlignment="1">
      <alignment horizontal="left" vertical="center"/>
    </xf>
    <xf numFmtId="165" fontId="5" fillId="0" borderId="7" xfId="0" applyNumberFormat="1" applyFont="1" applyBorder="1" applyAlignment="1">
      <alignment horizontal="center" vertical="center"/>
    </xf>
    <xf numFmtId="165" fontId="9" fillId="0" borderId="0" xfId="0" applyNumberFormat="1" applyFont="1" applyAlignment="1">
      <alignment horizontal="left" vertical="center"/>
    </xf>
    <xf numFmtId="0" fontId="14" fillId="0" borderId="7" xfId="0" applyFont="1" applyBorder="1" applyAlignment="1">
      <alignment horizontal="center" vertical="center"/>
    </xf>
    <xf numFmtId="165" fontId="6" fillId="0" borderId="7" xfId="0" applyNumberFormat="1" applyFont="1" applyBorder="1" applyAlignment="1">
      <alignment horizontal="center" vertical="center"/>
    </xf>
    <xf numFmtId="0" fontId="13" fillId="0" borderId="0" xfId="0" applyFont="1" applyAlignment="1">
      <alignment horizontal="left"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9" fillId="0" borderId="7" xfId="0" applyFont="1" applyBorder="1" applyAlignment="1">
      <alignment horizontal="left" vertical="center"/>
    </xf>
    <xf numFmtId="2" fontId="10" fillId="0" borderId="7" xfId="0" applyNumberFormat="1" applyFont="1" applyBorder="1" applyAlignment="1">
      <alignment horizontal="center" vertical="center"/>
    </xf>
    <xf numFmtId="2" fontId="5" fillId="0" borderId="7" xfId="0" applyNumberFormat="1" applyFont="1" applyBorder="1" applyAlignment="1">
      <alignment horizontal="center" vertical="center"/>
    </xf>
    <xf numFmtId="0" fontId="5" fillId="8" borderId="7"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xf numFmtId="0" fontId="4" fillId="0" borderId="0" xfId="0" applyFont="1"/>
    <xf numFmtId="0" fontId="16" fillId="0" borderId="0" xfId="0" applyFont="1" applyAlignment="1">
      <alignment vertical="center"/>
    </xf>
    <xf numFmtId="0" fontId="4"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4" fillId="7" borderId="7" xfId="0" applyFont="1" applyFill="1" applyBorder="1" applyAlignment="1">
      <alignment horizontal="center" vertical="center" wrapText="1"/>
    </xf>
    <xf numFmtId="3" fontId="5" fillId="0" borderId="0" xfId="0" applyNumberFormat="1" applyFont="1" applyAlignment="1">
      <alignment vertical="center"/>
    </xf>
    <xf numFmtId="0" fontId="16" fillId="0" borderId="7" xfId="0" applyFont="1" applyBorder="1" applyAlignment="1">
      <alignment horizontal="center" vertical="center"/>
    </xf>
    <xf numFmtId="3" fontId="16" fillId="0" borderId="7" xfId="0" applyNumberFormat="1" applyFont="1" applyBorder="1" applyAlignment="1">
      <alignment vertical="center"/>
    </xf>
    <xf numFmtId="0" fontId="18" fillId="0" borderId="0" xfId="0" applyFont="1" applyAlignment="1">
      <alignment horizontal="center" vertical="center"/>
    </xf>
    <xf numFmtId="3" fontId="16" fillId="0" borderId="0" xfId="0" applyNumberFormat="1" applyFont="1" applyAlignment="1">
      <alignment vertical="center"/>
    </xf>
    <xf numFmtId="167" fontId="16" fillId="0" borderId="7" xfId="0" applyNumberFormat="1" applyFont="1" applyBorder="1" applyAlignment="1">
      <alignment vertical="center"/>
    </xf>
    <xf numFmtId="0" fontId="18" fillId="0" borderId="7" xfId="0" applyFont="1" applyBorder="1" applyAlignment="1">
      <alignment horizontal="center" vertical="center"/>
    </xf>
    <xf numFmtId="9" fontId="16" fillId="0" borderId="7" xfId="0" applyNumberFormat="1" applyFont="1" applyBorder="1" applyAlignment="1">
      <alignment vertical="center"/>
    </xf>
    <xf numFmtId="9" fontId="18" fillId="0" borderId="7" xfId="0" applyNumberFormat="1" applyFont="1" applyBorder="1" applyAlignment="1">
      <alignment vertical="center"/>
    </xf>
    <xf numFmtId="9" fontId="18" fillId="0" borderId="7" xfId="0" applyNumberFormat="1" applyFont="1" applyBorder="1" applyAlignme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16" fillId="0" borderId="17" xfId="0"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4" fillId="8" borderId="20" xfId="0" applyFont="1" applyFill="1" applyBorder="1" applyAlignment="1">
      <alignment horizontal="center" vertical="center"/>
    </xf>
    <xf numFmtId="4" fontId="16" fillId="0" borderId="0" xfId="0" applyNumberFormat="1" applyFont="1" applyAlignment="1">
      <alignment vertical="center"/>
    </xf>
    <xf numFmtId="0" fontId="4" fillId="0" borderId="19" xfId="0" applyFont="1" applyBorder="1" applyAlignment="1">
      <alignment horizontal="center" vertical="center"/>
    </xf>
    <xf numFmtId="4" fontId="18" fillId="0" borderId="0" xfId="0" applyNumberFormat="1" applyFont="1" applyAlignment="1">
      <alignment vertical="center"/>
    </xf>
    <xf numFmtId="0" fontId="16" fillId="0" borderId="18" xfId="0" applyFont="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4" fillId="0" borderId="18" xfId="0" applyFont="1" applyBorder="1" applyAlignment="1">
      <alignment vertical="center"/>
    </xf>
    <xf numFmtId="9" fontId="20" fillId="0" borderId="18" xfId="0" applyNumberFormat="1" applyFont="1" applyBorder="1" applyAlignment="1">
      <alignment vertical="center"/>
    </xf>
    <xf numFmtId="9" fontId="16" fillId="0" borderId="0" xfId="0" applyNumberFormat="1" applyFont="1" applyAlignment="1">
      <alignment vertical="center"/>
    </xf>
    <xf numFmtId="9" fontId="21" fillId="0" borderId="18" xfId="0" applyNumberFormat="1" applyFont="1" applyBorder="1" applyAlignment="1">
      <alignment vertical="center"/>
    </xf>
    <xf numFmtId="9" fontId="16" fillId="0" borderId="0" xfId="0" applyNumberFormat="1" applyFont="1" applyAlignment="1">
      <alignment vertical="center"/>
    </xf>
    <xf numFmtId="9" fontId="18" fillId="0" borderId="0" xfId="0" applyNumberFormat="1" applyFont="1" applyAlignment="1">
      <alignment vertical="center"/>
    </xf>
    <xf numFmtId="9" fontId="18" fillId="0" borderId="0" xfId="0" applyNumberFormat="1" applyFont="1" applyAlignment="1">
      <alignment vertical="center"/>
    </xf>
    <xf numFmtId="9" fontId="21" fillId="0" borderId="18" xfId="0" applyNumberFormat="1"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4" fillId="8" borderId="21" xfId="0" applyFont="1" applyFill="1" applyBorder="1" applyAlignment="1">
      <alignment horizontal="center" vertical="center"/>
    </xf>
    <xf numFmtId="3" fontId="16" fillId="2" borderId="22" xfId="0" applyNumberFormat="1" applyFont="1" applyFill="1" applyBorder="1" applyAlignment="1">
      <alignment vertical="center"/>
    </xf>
    <xf numFmtId="0" fontId="4" fillId="0" borderId="19" xfId="0" applyFont="1" applyBorder="1" applyAlignment="1">
      <alignment horizontal="center" vertical="center"/>
    </xf>
    <xf numFmtId="0" fontId="18" fillId="0" borderId="0" xfId="0" applyFont="1" applyAlignment="1">
      <alignment vertical="center"/>
    </xf>
    <xf numFmtId="9" fontId="20" fillId="0" borderId="18" xfId="0" applyNumberFormat="1" applyFont="1" applyBorder="1" applyAlignment="1">
      <alignment vertical="center"/>
    </xf>
    <xf numFmtId="0" fontId="4" fillId="8" borderId="21" xfId="0" applyFont="1" applyFill="1" applyBorder="1" applyAlignment="1">
      <alignment horizontal="center" vertical="center"/>
    </xf>
    <xf numFmtId="4" fontId="18" fillId="0" borderId="0" xfId="0" applyNumberFormat="1" applyFont="1" applyAlignment="1">
      <alignment vertical="center"/>
    </xf>
    <xf numFmtId="2" fontId="16" fillId="0" borderId="16" xfId="0" applyNumberFormat="1" applyFont="1" applyBorder="1" applyAlignment="1">
      <alignment vertical="center"/>
    </xf>
    <xf numFmtId="169" fontId="16" fillId="0" borderId="0" xfId="0" applyNumberFormat="1" applyFont="1" applyAlignment="1">
      <alignment horizontal="center" vertical="center"/>
    </xf>
    <xf numFmtId="0" fontId="18" fillId="9" borderId="9" xfId="0" applyFont="1" applyFill="1" applyBorder="1" applyAlignment="1">
      <alignment vertical="center"/>
    </xf>
    <xf numFmtId="0" fontId="18" fillId="5" borderId="9" xfId="0" applyFont="1" applyFill="1" applyBorder="1" applyAlignment="1">
      <alignment vertical="center"/>
    </xf>
    <xf numFmtId="0" fontId="18" fillId="6" borderId="9" xfId="0" applyFont="1" applyFill="1" applyBorder="1" applyAlignment="1">
      <alignment vertical="center"/>
    </xf>
    <xf numFmtId="169" fontId="13" fillId="0" borderId="0" xfId="0" applyNumberFormat="1" applyFont="1" applyAlignment="1">
      <alignment horizontal="center" vertical="center"/>
    </xf>
    <xf numFmtId="169" fontId="4" fillId="0" borderId="0" xfId="0" applyNumberFormat="1" applyFont="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0" borderId="0" xfId="0" applyFont="1"/>
    <xf numFmtId="0" fontId="9" fillId="0" borderId="0" xfId="0" applyFont="1" applyAlignment="1">
      <alignment vertical="center"/>
    </xf>
    <xf numFmtId="0" fontId="25" fillId="0" borderId="0" xfId="0" applyFont="1" applyAlignment="1">
      <alignment vertical="center"/>
    </xf>
    <xf numFmtId="0" fontId="8" fillId="0" borderId="0" xfId="0" applyFont="1" applyAlignment="1">
      <alignment vertical="center" wrapText="1"/>
    </xf>
    <xf numFmtId="0" fontId="5" fillId="0" borderId="1" xfId="0" applyFont="1" applyBorder="1" applyAlignment="1">
      <alignment vertical="center"/>
    </xf>
    <xf numFmtId="0" fontId="6" fillId="0" borderId="7" xfId="0" applyFont="1" applyBorder="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vertical="center"/>
    </xf>
    <xf numFmtId="0" fontId="5" fillId="0" borderId="7" xfId="0" applyFont="1" applyBorder="1" applyAlignment="1">
      <alignment vertical="center"/>
    </xf>
    <xf numFmtId="0" fontId="5" fillId="10" borderId="7" xfId="0" applyFont="1" applyFill="1" applyBorder="1" applyAlignment="1">
      <alignmen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6" fillId="0" borderId="7" xfId="0" applyFont="1" applyBorder="1" applyAlignment="1">
      <alignment horizontal="center" vertical="center" wrapText="1"/>
    </xf>
    <xf numFmtId="0" fontId="5" fillId="10" borderId="7" xfId="0" applyFont="1" applyFill="1" applyBorder="1" applyAlignment="1">
      <alignment horizontal="left" vertical="center" wrapText="1"/>
    </xf>
    <xf numFmtId="0" fontId="5" fillId="0" borderId="7" xfId="0" applyFont="1" applyBorder="1" applyAlignment="1">
      <alignment horizontal="left" vertical="center" wrapText="1"/>
    </xf>
    <xf numFmtId="0" fontId="6" fillId="0" borderId="13" xfId="0" applyFont="1" applyBorder="1" applyAlignment="1">
      <alignment horizontal="left" vertical="center" wrapText="1"/>
    </xf>
    <xf numFmtId="0" fontId="5" fillId="10" borderId="7" xfId="0" applyFont="1" applyFill="1" applyBorder="1" applyAlignment="1">
      <alignment horizontal="center" vertical="center" wrapText="1"/>
    </xf>
    <xf numFmtId="0" fontId="6" fillId="0" borderId="3" xfId="0" applyFont="1" applyBorder="1" applyAlignment="1">
      <alignment horizontal="left" vertical="center" wrapText="1"/>
    </xf>
    <xf numFmtId="0" fontId="5" fillId="10"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8" xfId="0" applyFont="1" applyBorder="1" applyAlignment="1">
      <alignment horizontal="left" vertical="center"/>
    </xf>
    <xf numFmtId="0" fontId="4" fillId="0" borderId="7" xfId="0" applyFont="1" applyBorder="1" applyAlignment="1">
      <alignment horizontal="left" vertical="center" wrapText="1"/>
    </xf>
    <xf numFmtId="0" fontId="6" fillId="0" borderId="4" xfId="0" applyFont="1" applyBorder="1" applyAlignment="1">
      <alignment horizontal="center" vertical="center" wrapText="1"/>
    </xf>
    <xf numFmtId="0" fontId="5" fillId="6" borderId="7" xfId="0" applyFont="1" applyFill="1" applyBorder="1" applyAlignment="1">
      <alignment horizontal="center" vertical="center" wrapText="1"/>
    </xf>
    <xf numFmtId="0" fontId="5" fillId="7" borderId="24" xfId="0" applyFont="1" applyFill="1" applyBorder="1" applyAlignment="1">
      <alignment horizontal="center" vertical="center"/>
    </xf>
    <xf numFmtId="0" fontId="5" fillId="0" borderId="15" xfId="0" applyFont="1" applyBorder="1" applyAlignment="1">
      <alignment horizontal="center" vertical="center"/>
    </xf>
    <xf numFmtId="0" fontId="5" fillId="7" borderId="7" xfId="0" applyFont="1" applyFill="1" applyBorder="1" applyAlignment="1">
      <alignment horizontal="center" vertical="center"/>
    </xf>
    <xf numFmtId="0" fontId="5" fillId="10" borderId="7" xfId="0" applyFont="1" applyFill="1" applyBorder="1" applyAlignment="1">
      <alignment horizontal="center" vertical="center"/>
    </xf>
    <xf numFmtId="0" fontId="4" fillId="10" borderId="0" xfId="0" applyFont="1" applyFill="1"/>
    <xf numFmtId="0" fontId="9" fillId="0" borderId="0" xfId="0" applyFont="1" applyAlignment="1">
      <alignment horizontal="left" vertical="top"/>
    </xf>
    <xf numFmtId="0" fontId="9" fillId="0" borderId="0" xfId="0" applyFont="1" applyAlignment="1">
      <alignment horizontal="left" vertical="top"/>
    </xf>
    <xf numFmtId="0" fontId="6" fillId="10"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center" vertical="center"/>
    </xf>
    <xf numFmtId="170" fontId="4" fillId="0" borderId="7" xfId="0" applyNumberFormat="1" applyFont="1" applyBorder="1" applyAlignment="1">
      <alignment horizontal="center" vertical="center"/>
    </xf>
    <xf numFmtId="171" fontId="4" fillId="0" borderId="7" xfId="0" applyNumberFormat="1" applyFont="1" applyBorder="1" applyAlignment="1">
      <alignment vertical="center"/>
    </xf>
    <xf numFmtId="0" fontId="26" fillId="0" borderId="7" xfId="0" applyFont="1" applyBorder="1" applyAlignment="1">
      <alignment horizontal="left" vertical="center" wrapText="1"/>
    </xf>
    <xf numFmtId="172" fontId="4" fillId="0" borderId="7" xfId="0" applyNumberFormat="1" applyFont="1" applyBorder="1" applyAlignment="1">
      <alignment vertical="center"/>
    </xf>
    <xf numFmtId="172" fontId="3"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72" fontId="3" fillId="0" borderId="7" xfId="0" applyNumberFormat="1" applyFont="1" applyBorder="1" applyAlignment="1">
      <alignment horizontal="left" vertical="center"/>
    </xf>
    <xf numFmtId="10" fontId="3" fillId="0" borderId="7" xfId="0" applyNumberFormat="1" applyFont="1" applyBorder="1" applyAlignment="1">
      <alignment horizontal="center" vertical="center"/>
    </xf>
    <xf numFmtId="3" fontId="3" fillId="0" borderId="7" xfId="0" applyNumberFormat="1" applyFont="1" applyBorder="1" applyAlignment="1">
      <alignment horizontal="left" vertical="center"/>
    </xf>
    <xf numFmtId="10" fontId="3" fillId="0" borderId="2" xfId="0" applyNumberFormat="1" applyFont="1" applyBorder="1" applyAlignment="1">
      <alignment horizontal="center" vertical="center"/>
    </xf>
    <xf numFmtId="172" fontId="3"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7" xfId="0" applyNumberFormat="1" applyFont="1" applyBorder="1" applyAlignment="1">
      <alignment vertical="center"/>
    </xf>
    <xf numFmtId="0" fontId="3" fillId="0" borderId="7" xfId="0" applyFont="1" applyBorder="1" applyAlignment="1">
      <alignment vertical="center"/>
    </xf>
    <xf numFmtId="172" fontId="27" fillId="11" borderId="7" xfId="0" applyNumberFormat="1" applyFont="1" applyFill="1" applyBorder="1" applyAlignment="1">
      <alignment horizontal="right" vertical="center"/>
    </xf>
    <xf numFmtId="10" fontId="3" fillId="0" borderId="7" xfId="0" applyNumberFormat="1" applyFont="1" applyBorder="1" applyAlignment="1">
      <alignment vertical="center"/>
    </xf>
    <xf numFmtId="0" fontId="4" fillId="0" borderId="7" xfId="0" applyFont="1" applyBorder="1" applyAlignment="1">
      <alignment vertical="center"/>
    </xf>
    <xf numFmtId="0" fontId="30" fillId="0" borderId="0" xfId="0" applyFont="1" applyAlignment="1">
      <alignment horizontal="left" vertical="center"/>
    </xf>
    <xf numFmtId="0" fontId="31" fillId="0" borderId="1" xfId="0" applyFont="1" applyBorder="1" applyAlignment="1">
      <alignment horizontal="center" vertical="center"/>
    </xf>
    <xf numFmtId="173" fontId="31" fillId="0" borderId="1" xfId="0" applyNumberFormat="1" applyFont="1" applyBorder="1" applyAlignment="1">
      <alignment horizontal="center" vertical="center"/>
    </xf>
    <xf numFmtId="0" fontId="32" fillId="0" borderId="7" xfId="0" applyFont="1" applyBorder="1" applyAlignment="1">
      <alignment horizontal="center" vertical="center"/>
    </xf>
    <xf numFmtId="173" fontId="32" fillId="0" borderId="7" xfId="0" applyNumberFormat="1" applyFont="1" applyBorder="1" applyAlignment="1">
      <alignment horizontal="center" vertical="center"/>
    </xf>
    <xf numFmtId="0" fontId="30" fillId="0" borderId="0" xfId="0" applyFont="1" applyAlignment="1">
      <alignment horizontal="center" vertical="center"/>
    </xf>
    <xf numFmtId="0" fontId="32" fillId="12" borderId="7" xfId="0" applyFont="1" applyFill="1" applyBorder="1" applyAlignment="1">
      <alignment horizontal="center" vertical="center"/>
    </xf>
    <xf numFmtId="0" fontId="32" fillId="12" borderId="7" xfId="0" applyFont="1" applyFill="1" applyBorder="1" applyAlignment="1">
      <alignment horizontal="left" vertical="center" wrapText="1"/>
    </xf>
    <xf numFmtId="0" fontId="30" fillId="12" borderId="7" xfId="0" applyFont="1" applyFill="1" applyBorder="1" applyAlignment="1">
      <alignment horizontal="center" vertical="center"/>
    </xf>
    <xf numFmtId="2" fontId="30" fillId="12" borderId="7" xfId="0" applyNumberFormat="1" applyFont="1" applyFill="1" applyBorder="1" applyAlignment="1">
      <alignment horizontal="center" vertical="center"/>
    </xf>
    <xf numFmtId="173" fontId="30" fillId="12" borderId="7" xfId="0" applyNumberFormat="1" applyFont="1" applyFill="1" applyBorder="1" applyAlignment="1">
      <alignment vertical="center"/>
    </xf>
    <xf numFmtId="0" fontId="32" fillId="13" borderId="7" xfId="0" applyFont="1" applyFill="1" applyBorder="1" applyAlignment="1">
      <alignment horizontal="center" vertical="center"/>
    </xf>
    <xf numFmtId="0" fontId="32" fillId="13" borderId="7" xfId="0" applyFont="1" applyFill="1" applyBorder="1" applyAlignment="1">
      <alignment horizontal="left" vertical="center" wrapText="1"/>
    </xf>
    <xf numFmtId="0" fontId="30" fillId="13" borderId="7" xfId="0" applyFont="1" applyFill="1" applyBorder="1" applyAlignment="1">
      <alignment vertical="center"/>
    </xf>
    <xf numFmtId="173" fontId="30" fillId="13" borderId="7" xfId="0" applyNumberFormat="1" applyFont="1" applyFill="1" applyBorder="1" applyAlignment="1">
      <alignment vertical="center"/>
    </xf>
    <xf numFmtId="0" fontId="30" fillId="0" borderId="7" xfId="0" applyFont="1" applyBorder="1" applyAlignment="1">
      <alignment horizontal="center" vertical="center"/>
    </xf>
    <xf numFmtId="0" fontId="30" fillId="0" borderId="7" xfId="0" applyFont="1" applyBorder="1" applyAlignment="1">
      <alignment horizontal="left" vertical="center" wrapText="1"/>
    </xf>
    <xf numFmtId="2" fontId="30" fillId="0" borderId="7" xfId="0" applyNumberFormat="1" applyFont="1" applyBorder="1" applyAlignment="1">
      <alignment vertical="center"/>
    </xf>
    <xf numFmtId="173" fontId="30" fillId="0" borderId="7" xfId="0" applyNumberFormat="1" applyFont="1" applyBorder="1" applyAlignment="1">
      <alignment vertical="center"/>
    </xf>
    <xf numFmtId="0" fontId="32" fillId="13" borderId="7" xfId="0" applyFont="1" applyFill="1" applyBorder="1" applyAlignment="1">
      <alignment vertical="center"/>
    </xf>
    <xf numFmtId="173" fontId="32" fillId="13" borderId="7" xfId="0" applyNumberFormat="1" applyFont="1" applyFill="1" applyBorder="1" applyAlignment="1">
      <alignment vertical="center"/>
    </xf>
    <xf numFmtId="0" fontId="30" fillId="0" borderId="7" xfId="0" applyFont="1" applyBorder="1" applyAlignment="1">
      <alignment vertical="center"/>
    </xf>
    <xf numFmtId="0" fontId="30" fillId="0" borderId="2" xfId="0" applyFont="1" applyBorder="1" applyAlignment="1">
      <alignment horizontal="center" vertical="center"/>
    </xf>
    <xf numFmtId="2" fontId="30" fillId="0" borderId="2" xfId="0" applyNumberFormat="1" applyFont="1" applyBorder="1" applyAlignment="1">
      <alignment horizontal="right" vertical="center"/>
    </xf>
    <xf numFmtId="0" fontId="30" fillId="13" borderId="7" xfId="0" applyFont="1" applyFill="1" applyBorder="1" applyAlignment="1">
      <alignment horizontal="center" vertical="center"/>
    </xf>
    <xf numFmtId="173" fontId="30" fillId="0" borderId="0" xfId="0" applyNumberFormat="1" applyFont="1" applyAlignment="1">
      <alignment vertical="center"/>
    </xf>
    <xf numFmtId="0" fontId="30" fillId="0" borderId="3" xfId="0" applyFont="1" applyBorder="1" applyAlignment="1">
      <alignment horizontal="center" vertical="center"/>
    </xf>
    <xf numFmtId="2" fontId="30" fillId="0" borderId="7" xfId="0" applyNumberFormat="1" applyFont="1" applyBorder="1" applyAlignment="1">
      <alignment horizontal="right" vertical="center"/>
    </xf>
    <xf numFmtId="0" fontId="30" fillId="0" borderId="0" xfId="0" applyFont="1" applyAlignment="1">
      <alignment vertical="center"/>
    </xf>
    <xf numFmtId="0" fontId="30" fillId="0" borderId="2" xfId="0" applyFont="1" applyBorder="1" applyAlignment="1">
      <alignment horizontal="left" vertical="center" wrapText="1"/>
    </xf>
    <xf numFmtId="0" fontId="30" fillId="0" borderId="7"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32" fillId="14" borderId="25" xfId="0" applyFont="1" applyFill="1" applyBorder="1" applyAlignment="1">
      <alignment horizontal="center" vertical="center"/>
    </xf>
    <xf numFmtId="0" fontId="32" fillId="14" borderId="25" xfId="0" applyFont="1" applyFill="1" applyBorder="1" applyAlignment="1">
      <alignment horizontal="left" vertical="center" wrapText="1"/>
    </xf>
    <xf numFmtId="0" fontId="32" fillId="14" borderId="25" xfId="0" applyFont="1" applyFill="1" applyBorder="1" applyAlignment="1">
      <alignment horizontal="left" vertical="center"/>
    </xf>
    <xf numFmtId="0" fontId="32" fillId="14" borderId="25" xfId="0" applyFont="1" applyFill="1" applyBorder="1" applyAlignment="1">
      <alignment vertical="center"/>
    </xf>
    <xf numFmtId="173" fontId="32" fillId="14" borderId="25" xfId="0" applyNumberFormat="1" applyFont="1" applyFill="1" applyBorder="1" applyAlignment="1">
      <alignment vertical="center"/>
    </xf>
    <xf numFmtId="0" fontId="30" fillId="6" borderId="7" xfId="0" applyFont="1" applyFill="1" applyBorder="1" applyAlignment="1">
      <alignment horizontal="center" vertical="center"/>
    </xf>
    <xf numFmtId="2" fontId="32" fillId="13" borderId="7" xfId="0" applyNumberFormat="1" applyFont="1" applyFill="1" applyBorder="1" applyAlignment="1">
      <alignment vertical="center"/>
    </xf>
    <xf numFmtId="2" fontId="33" fillId="0" borderId="7" xfId="0" applyNumberFormat="1" applyFont="1" applyBorder="1" applyAlignment="1">
      <alignment vertical="center"/>
    </xf>
    <xf numFmtId="2" fontId="34" fillId="0" borderId="7" xfId="0" applyNumberFormat="1" applyFont="1" applyBorder="1" applyAlignment="1">
      <alignment vertical="center"/>
    </xf>
    <xf numFmtId="0" fontId="30" fillId="0" borderId="7" xfId="0" applyFont="1" applyBorder="1" applyAlignment="1">
      <alignment horizontal="left" vertical="center"/>
    </xf>
    <xf numFmtId="0" fontId="30" fillId="0" borderId="3" xfId="0" applyFont="1" applyBorder="1" applyAlignment="1">
      <alignment vertical="center"/>
    </xf>
    <xf numFmtId="0" fontId="30" fillId="14" borderId="7" xfId="0" applyFont="1" applyFill="1" applyBorder="1" applyAlignment="1">
      <alignment horizontal="center" vertical="center"/>
    </xf>
    <xf numFmtId="0" fontId="32" fillId="14" borderId="7" xfId="0" applyFont="1" applyFill="1" applyBorder="1" applyAlignment="1">
      <alignment horizontal="left" vertical="center" wrapText="1"/>
    </xf>
    <xf numFmtId="0" fontId="32" fillId="14" borderId="7" xfId="0" applyFont="1" applyFill="1" applyBorder="1" applyAlignment="1">
      <alignment vertical="center"/>
    </xf>
    <xf numFmtId="2" fontId="32" fillId="14" borderId="7" xfId="0" applyNumberFormat="1" applyFont="1" applyFill="1" applyBorder="1" applyAlignment="1">
      <alignment vertical="center"/>
    </xf>
    <xf numFmtId="173" fontId="32" fillId="14" borderId="7" xfId="0" applyNumberFormat="1" applyFont="1" applyFill="1" applyBorder="1" applyAlignment="1">
      <alignment vertical="center"/>
    </xf>
    <xf numFmtId="0" fontId="30" fillId="0" borderId="17" xfId="0" applyFont="1" applyBorder="1" applyAlignment="1">
      <alignment vertical="center" wrapText="1"/>
    </xf>
    <xf numFmtId="0" fontId="30" fillId="0" borderId="7" xfId="0" applyFont="1" applyBorder="1" applyAlignment="1">
      <alignment vertical="center" wrapText="1"/>
    </xf>
    <xf numFmtId="0" fontId="32" fillId="14" borderId="24" xfId="0" applyFont="1" applyFill="1" applyBorder="1" applyAlignment="1">
      <alignment horizontal="center" vertical="center"/>
    </xf>
    <xf numFmtId="2" fontId="30" fillId="0" borderId="2" xfId="0" applyNumberFormat="1" applyFont="1" applyBorder="1" applyAlignment="1">
      <alignment vertical="center"/>
    </xf>
    <xf numFmtId="173" fontId="30" fillId="0" borderId="2" xfId="0" applyNumberFormat="1" applyFont="1" applyBorder="1" applyAlignment="1">
      <alignment vertical="center"/>
    </xf>
    <xf numFmtId="173" fontId="30" fillId="0" borderId="0" xfId="0" applyNumberFormat="1" applyFont="1" applyAlignment="1">
      <alignment vertical="center" wrapText="1"/>
    </xf>
    <xf numFmtId="2" fontId="32" fillId="13" borderId="7" xfId="0" applyNumberFormat="1" applyFont="1" applyFill="1" applyBorder="1" applyAlignment="1">
      <alignment horizontal="center" vertical="center"/>
    </xf>
    <xf numFmtId="0" fontId="30" fillId="14" borderId="24" xfId="0" applyFont="1" applyFill="1" applyBorder="1" applyAlignment="1">
      <alignment horizontal="center" vertical="center"/>
    </xf>
    <xf numFmtId="0" fontId="30" fillId="14" borderId="7" xfId="0" applyFont="1" applyFill="1" applyBorder="1" applyAlignment="1">
      <alignment vertical="center"/>
    </xf>
    <xf numFmtId="2" fontId="30" fillId="14" borderId="7" xfId="0" applyNumberFormat="1" applyFont="1" applyFill="1" applyBorder="1" applyAlignment="1">
      <alignment vertical="center"/>
    </xf>
    <xf numFmtId="173" fontId="30" fillId="14" borderId="7" xfId="0" applyNumberFormat="1" applyFont="1" applyFill="1" applyBorder="1" applyAlignment="1">
      <alignment vertical="center"/>
    </xf>
    <xf numFmtId="174" fontId="32" fillId="13" borderId="7" xfId="0"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14" borderId="24" xfId="0" applyFont="1" applyFill="1" applyBorder="1" applyAlignment="1">
      <alignment horizontal="left" vertical="center" wrapText="1"/>
    </xf>
    <xf numFmtId="173" fontId="32" fillId="0" borderId="0" xfId="0" applyNumberFormat="1" applyFont="1" applyAlignment="1">
      <alignment vertical="center"/>
    </xf>
    <xf numFmtId="0" fontId="16" fillId="14" borderId="7" xfId="0" applyFont="1" applyFill="1" applyBorder="1" applyAlignment="1">
      <alignment horizontal="center" vertical="center"/>
    </xf>
    <xf numFmtId="0" fontId="30" fillId="14" borderId="7" xfId="0" applyFont="1" applyFill="1" applyBorder="1" applyAlignment="1">
      <alignment horizontal="left" vertical="center"/>
    </xf>
    <xf numFmtId="0" fontId="32" fillId="0" borderId="0" xfId="0" applyFont="1" applyAlignment="1">
      <alignment horizontal="left" vertical="center"/>
    </xf>
    <xf numFmtId="0" fontId="35" fillId="0" borderId="7" xfId="0" applyFont="1" applyBorder="1" applyAlignment="1">
      <alignment horizontal="left" vertical="center" wrapText="1"/>
    </xf>
    <xf numFmtId="173" fontId="30" fillId="0" borderId="2" xfId="0" applyNumberFormat="1" applyFont="1" applyBorder="1" applyAlignment="1">
      <alignment horizontal="right" vertical="center"/>
    </xf>
    <xf numFmtId="0" fontId="32" fillId="14" borderId="7" xfId="0" applyFont="1" applyFill="1" applyBorder="1" applyAlignment="1">
      <alignment horizontal="center" vertical="center"/>
    </xf>
    <xf numFmtId="0" fontId="36" fillId="14" borderId="7" xfId="0" applyFont="1" applyFill="1" applyBorder="1" applyAlignment="1">
      <alignment horizontal="left" vertical="center" wrapText="1"/>
    </xf>
    <xf numFmtId="173" fontId="32" fillId="14" borderId="25" xfId="0" applyNumberFormat="1" applyFont="1" applyFill="1" applyBorder="1" applyAlignment="1">
      <alignment horizontal="right" vertical="center"/>
    </xf>
    <xf numFmtId="0" fontId="30" fillId="0" borderId="17" xfId="0" applyFont="1" applyBorder="1" applyAlignment="1">
      <alignment horizontal="left" vertical="center" wrapText="1"/>
    </xf>
    <xf numFmtId="173" fontId="30" fillId="8" borderId="7" xfId="0" applyNumberFormat="1" applyFont="1" applyFill="1" applyBorder="1" applyAlignment="1">
      <alignment horizontal="right" vertical="center"/>
    </xf>
    <xf numFmtId="173" fontId="30" fillId="0" borderId="7" xfId="0" applyNumberFormat="1" applyFont="1" applyBorder="1" applyAlignment="1">
      <alignment horizontal="right" vertical="center"/>
    </xf>
    <xf numFmtId="0" fontId="32" fillId="14" borderId="26" xfId="0" applyFont="1" applyFill="1" applyBorder="1" applyAlignment="1">
      <alignment horizontal="left" vertical="center" wrapText="1"/>
    </xf>
    <xf numFmtId="2" fontId="32" fillId="14" borderId="7" xfId="0" applyNumberFormat="1" applyFont="1" applyFill="1" applyBorder="1" applyAlignment="1">
      <alignment horizontal="center" vertical="center"/>
    </xf>
    <xf numFmtId="173" fontId="32" fillId="14" borderId="7" xfId="0" applyNumberFormat="1" applyFont="1" applyFill="1" applyBorder="1" applyAlignment="1">
      <alignment horizontal="right" vertical="center"/>
    </xf>
    <xf numFmtId="2" fontId="30" fillId="8" borderId="7" xfId="0" applyNumberFormat="1" applyFont="1" applyFill="1" applyBorder="1" applyAlignment="1">
      <alignment vertical="center"/>
    </xf>
    <xf numFmtId="0" fontId="30" fillId="13" borderId="27" xfId="0" applyFont="1" applyFill="1" applyBorder="1" applyAlignment="1">
      <alignment vertical="center"/>
    </xf>
    <xf numFmtId="2" fontId="30" fillId="14" borderId="25" xfId="0" applyNumberFormat="1" applyFont="1" applyFill="1" applyBorder="1" applyAlignment="1">
      <alignment horizontal="center" vertical="center"/>
    </xf>
    <xf numFmtId="173" fontId="32" fillId="0" borderId="7" xfId="0" applyNumberFormat="1" applyFont="1" applyBorder="1" applyAlignment="1">
      <alignment vertical="center"/>
    </xf>
    <xf numFmtId="173" fontId="32" fillId="15" borderId="7" xfId="0" applyNumberFormat="1" applyFont="1" applyFill="1" applyBorder="1" applyAlignment="1">
      <alignment vertical="center"/>
    </xf>
    <xf numFmtId="3" fontId="30" fillId="0" borderId="0" xfId="0" applyNumberFormat="1" applyFont="1" applyAlignment="1">
      <alignment horizontal="left" vertical="center"/>
    </xf>
    <xf numFmtId="173" fontId="30" fillId="0" borderId="0" xfId="0" applyNumberFormat="1" applyFont="1" applyAlignment="1">
      <alignment horizontal="center" vertical="center"/>
    </xf>
    <xf numFmtId="0" fontId="30" fillId="0" borderId="17" xfId="0" applyFont="1" applyBorder="1" applyAlignment="1">
      <alignment vertical="center"/>
    </xf>
    <xf numFmtId="0" fontId="30" fillId="0" borderId="17" xfId="0" applyFont="1" applyBorder="1" applyAlignment="1">
      <alignment horizontal="left" vertical="center"/>
    </xf>
    <xf numFmtId="173" fontId="30" fillId="0" borderId="17" xfId="0" applyNumberFormat="1" applyFont="1" applyBorder="1" applyAlignment="1">
      <alignment horizontal="center" vertical="center"/>
    </xf>
    <xf numFmtId="0" fontId="30" fillId="0" borderId="17" xfId="0" applyFont="1" applyBorder="1" applyAlignment="1">
      <alignment horizontal="center" vertical="center"/>
    </xf>
    <xf numFmtId="175" fontId="37" fillId="0" borderId="0" xfId="0" applyNumberFormat="1" applyFont="1" applyAlignment="1">
      <alignment horizontal="center" vertical="center"/>
    </xf>
    <xf numFmtId="0" fontId="37"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3" fillId="0" borderId="7" xfId="0" applyFont="1" applyBorder="1" applyAlignment="1">
      <alignment horizontal="right" vertical="center" wrapText="1"/>
    </xf>
    <xf numFmtId="0" fontId="3" fillId="0" borderId="7" xfId="0" applyFont="1" applyBorder="1" applyAlignment="1">
      <alignment vertical="center" wrapText="1"/>
    </xf>
    <xf numFmtId="0" fontId="38" fillId="0" borderId="0" xfId="0" applyFont="1" applyAlignment="1">
      <alignment horizontal="center" vertical="center"/>
    </xf>
    <xf numFmtId="0" fontId="39" fillId="0" borderId="7" xfId="0" applyFont="1" applyBorder="1" applyAlignment="1">
      <alignment horizontal="center" vertical="center"/>
    </xf>
    <xf numFmtId="175" fontId="4" fillId="0" borderId="0" xfId="0" applyNumberFormat="1" applyFont="1" applyAlignment="1">
      <alignment horizontal="center" vertical="center"/>
    </xf>
    <xf numFmtId="0" fontId="40" fillId="0" borderId="7" xfId="0" applyFont="1" applyBorder="1" applyAlignment="1">
      <alignment horizontal="center" vertical="center"/>
    </xf>
    <xf numFmtId="176" fontId="3" fillId="0" borderId="0" xfId="0" applyNumberFormat="1" applyFont="1" applyAlignment="1">
      <alignment vertical="center" wrapText="1"/>
    </xf>
    <xf numFmtId="0" fontId="3" fillId="0" borderId="4" xfId="0" applyFont="1" applyBorder="1" applyAlignment="1">
      <alignment horizontal="center" vertical="center"/>
    </xf>
    <xf numFmtId="172" fontId="3" fillId="0" borderId="4"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3" fillId="0" borderId="7" xfId="0" applyFont="1" applyBorder="1" applyAlignment="1">
      <alignment horizontal="right" vertical="center"/>
    </xf>
    <xf numFmtId="0" fontId="3"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3" fillId="0" borderId="7" xfId="0" applyNumberFormat="1" applyFont="1" applyBorder="1" applyAlignment="1">
      <alignment horizontal="center" vertical="center"/>
    </xf>
    <xf numFmtId="9" fontId="3"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16" fillId="0" borderId="9" xfId="1" applyFont="1" applyAlignment="1"/>
    <xf numFmtId="0" fontId="4" fillId="0" borderId="9" xfId="1" applyFont="1"/>
    <xf numFmtId="0" fontId="4" fillId="0" borderId="9" xfId="1" applyFont="1" applyAlignment="1">
      <alignment vertical="center"/>
    </xf>
    <xf numFmtId="0" fontId="4" fillId="0" borderId="9" xfId="1" applyFont="1" applyAlignment="1">
      <alignment wrapText="1"/>
    </xf>
    <xf numFmtId="0" fontId="4" fillId="0" borderId="9" xfId="1" applyFont="1" applyAlignment="1">
      <alignment horizontal="center" vertical="center" wrapText="1"/>
    </xf>
    <xf numFmtId="0" fontId="4" fillId="0" borderId="9" xfId="1" applyFont="1" applyAlignment="1">
      <alignment horizontal="center" vertical="center"/>
    </xf>
    <xf numFmtId="0" fontId="3" fillId="0" borderId="9" xfId="1" applyFont="1"/>
    <xf numFmtId="0" fontId="3" fillId="0" borderId="9" xfId="1" applyFont="1" applyAlignment="1">
      <alignment vertical="center"/>
    </xf>
    <xf numFmtId="0" fontId="42" fillId="0" borderId="9" xfId="1" applyFont="1"/>
    <xf numFmtId="0" fontId="42" fillId="0" borderId="9" xfId="1" applyFont="1" applyAlignment="1">
      <alignment wrapText="1"/>
    </xf>
    <xf numFmtId="0" fontId="42" fillId="0" borderId="9" xfId="1" applyFont="1" applyAlignment="1">
      <alignment horizontal="center" vertical="center" wrapText="1"/>
    </xf>
    <xf numFmtId="0" fontId="43" fillId="0" borderId="9" xfId="1" applyFont="1" applyAlignment="1">
      <alignment vertical="center"/>
    </xf>
    <xf numFmtId="0" fontId="42" fillId="0" borderId="9" xfId="1" applyFont="1" applyAlignment="1">
      <alignment horizontal="center" vertical="center"/>
    </xf>
    <xf numFmtId="0" fontId="44" fillId="0" borderId="9" xfId="1" applyFont="1"/>
    <xf numFmtId="0" fontId="44" fillId="0" borderId="9" xfId="1" applyFont="1" applyAlignment="1">
      <alignment vertical="center"/>
    </xf>
    <xf numFmtId="0" fontId="3" fillId="0" borderId="9" xfId="1" applyFont="1" applyAlignment="1">
      <alignment horizontal="left"/>
    </xf>
    <xf numFmtId="0" fontId="46" fillId="0" borderId="9" xfId="1" applyFont="1" applyAlignment="1">
      <alignment wrapText="1"/>
    </xf>
    <xf numFmtId="0" fontId="44" fillId="0" borderId="9" xfId="1" applyFont="1" applyAlignment="1">
      <alignment wrapText="1"/>
    </xf>
    <xf numFmtId="0" fontId="44" fillId="0" borderId="9" xfId="1" applyFont="1" applyAlignment="1">
      <alignment horizontal="center" vertical="center" wrapText="1"/>
    </xf>
    <xf numFmtId="0" fontId="44" fillId="0" borderId="9" xfId="1" applyFont="1" applyAlignment="1">
      <alignment horizontal="center" vertical="center"/>
    </xf>
    <xf numFmtId="0" fontId="48" fillId="0" borderId="9" xfId="1" applyFont="1" applyAlignment="1">
      <alignment horizontal="center" vertical="center" wrapText="1"/>
    </xf>
    <xf numFmtId="0" fontId="42" fillId="0" borderId="9" xfId="1" applyFont="1" applyAlignment="1">
      <alignment horizontal="left" vertical="center" wrapText="1"/>
    </xf>
    <xf numFmtId="0" fontId="48" fillId="0" borderId="9" xfId="1" applyFont="1" applyAlignment="1">
      <alignment vertical="center" wrapText="1"/>
    </xf>
    <xf numFmtId="0" fontId="45" fillId="0" borderId="7" xfId="1" applyFont="1" applyBorder="1" applyAlignment="1">
      <alignment horizontal="center" vertical="center" wrapText="1"/>
    </xf>
    <xf numFmtId="0" fontId="45" fillId="0" borderId="4" xfId="1" applyFont="1" applyBorder="1" applyAlignment="1">
      <alignment horizontal="center" vertical="center" wrapText="1"/>
    </xf>
    <xf numFmtId="0" fontId="48" fillId="0" borderId="7" xfId="1" applyFont="1" applyBorder="1" applyAlignment="1">
      <alignment horizontal="center" vertical="center" wrapText="1"/>
    </xf>
    <xf numFmtId="0" fontId="48" fillId="0" borderId="7" xfId="1" applyFont="1" applyBorder="1" applyAlignment="1">
      <alignment horizontal="center" wrapText="1"/>
    </xf>
    <xf numFmtId="0" fontId="42" fillId="0" borderId="9" xfId="1" applyFont="1" applyAlignment="1">
      <alignment vertical="center" wrapText="1"/>
    </xf>
    <xf numFmtId="0" fontId="42" fillId="0" borderId="9" xfId="1" applyFont="1" applyAlignment="1">
      <alignment vertical="center"/>
    </xf>
    <xf numFmtId="0" fontId="6" fillId="0" borderId="9" xfId="1" applyFont="1"/>
    <xf numFmtId="0" fontId="6" fillId="0" borderId="9" xfId="1" applyFont="1" applyAlignment="1">
      <alignment horizontal="left" vertical="center"/>
    </xf>
    <xf numFmtId="0" fontId="6" fillId="0" borderId="9" xfId="1" applyFont="1" applyAlignment="1">
      <alignment horizontal="center" vertical="center"/>
    </xf>
    <xf numFmtId="0" fontId="13" fillId="0" borderId="9" xfId="1" applyFont="1"/>
    <xf numFmtId="0" fontId="9" fillId="0" borderId="9" xfId="1" applyFont="1" applyAlignment="1">
      <alignment horizontal="left" vertical="top"/>
    </xf>
    <xf numFmtId="0" fontId="52" fillId="0" borderId="9" xfId="1" applyFont="1"/>
    <xf numFmtId="0" fontId="52" fillId="0" borderId="9" xfId="1" applyFont="1" applyAlignment="1">
      <alignment horizontal="center" vertical="center"/>
    </xf>
    <xf numFmtId="0" fontId="53" fillId="0" borderId="9" xfId="1" applyFont="1"/>
    <xf numFmtId="0" fontId="54" fillId="0" borderId="9" xfId="1" applyFont="1" applyAlignment="1">
      <alignment vertical="center"/>
    </xf>
    <xf numFmtId="0" fontId="53" fillId="0" borderId="9" xfId="1" applyFont="1" applyAlignment="1">
      <alignment horizontal="center" vertical="center"/>
    </xf>
    <xf numFmtId="0" fontId="53" fillId="0" borderId="9" xfId="1" applyFont="1" applyAlignment="1">
      <alignment horizontal="left" vertical="top"/>
    </xf>
    <xf numFmtId="0" fontId="57" fillId="0" borderId="9" xfId="1" applyFont="1" applyAlignment="1">
      <alignment horizontal="left" vertical="top"/>
    </xf>
    <xf numFmtId="0" fontId="53" fillId="0" borderId="9" xfId="1" applyFont="1" applyAlignment="1">
      <alignment horizontal="left" vertical="center"/>
    </xf>
    <xf numFmtId="0" fontId="57" fillId="0" borderId="9" xfId="1" applyFont="1" applyAlignment="1">
      <alignment horizontal="left" vertical="center"/>
    </xf>
    <xf numFmtId="0" fontId="9" fillId="0" borderId="9" xfId="1" applyFont="1" applyAlignment="1">
      <alignment horizontal="left" vertical="center"/>
    </xf>
    <xf numFmtId="0" fontId="6" fillId="0" borderId="28" xfId="1" applyFont="1" applyBorder="1" applyAlignment="1">
      <alignment wrapText="1"/>
    </xf>
    <xf numFmtId="0" fontId="58" fillId="16" borderId="7" xfId="1" applyFont="1" applyFill="1" applyBorder="1" applyAlignment="1">
      <alignment horizontal="center" vertical="center" wrapText="1"/>
    </xf>
    <xf numFmtId="0" fontId="6" fillId="0" borderId="28" xfId="1" applyFont="1" applyBorder="1"/>
    <xf numFmtId="0" fontId="56" fillId="16" borderId="24" xfId="1" applyFont="1" applyFill="1" applyBorder="1"/>
    <xf numFmtId="0" fontId="56" fillId="16" borderId="7" xfId="1" applyFont="1" applyFill="1" applyBorder="1"/>
    <xf numFmtId="0" fontId="56" fillId="16" borderId="7" xfId="1" applyFont="1" applyFill="1" applyBorder="1" applyAlignment="1">
      <alignment horizontal="center" vertical="center"/>
    </xf>
    <xf numFmtId="0" fontId="56" fillId="16" borderId="7" xfId="1" applyFont="1" applyFill="1" applyBorder="1" applyAlignment="1">
      <alignment horizontal="center" vertical="center" wrapText="1"/>
    </xf>
    <xf numFmtId="0" fontId="59" fillId="4" borderId="7" xfId="1" applyFont="1" applyFill="1" applyBorder="1" applyAlignment="1">
      <alignment vertical="center" wrapText="1"/>
    </xf>
    <xf numFmtId="0" fontId="57" fillId="0" borderId="7" xfId="1" applyFont="1" applyBorder="1" applyAlignment="1">
      <alignment horizontal="center" vertical="center"/>
    </xf>
    <xf numFmtId="0" fontId="58" fillId="17" borderId="7" xfId="1" applyFont="1" applyFill="1" applyBorder="1" applyAlignment="1">
      <alignment horizontal="center" vertical="center" wrapText="1"/>
    </xf>
    <xf numFmtId="0" fontId="56" fillId="16" borderId="24" xfId="1" applyFont="1" applyFill="1" applyBorder="1" applyAlignment="1">
      <alignment vertical="center" wrapText="1"/>
    </xf>
    <xf numFmtId="0" fontId="56" fillId="16" borderId="7" xfId="1" applyFont="1" applyFill="1" applyBorder="1" applyAlignment="1">
      <alignment vertical="center" wrapText="1"/>
    </xf>
    <xf numFmtId="0" fontId="56" fillId="17" borderId="7" xfId="1" applyFont="1" applyFill="1" applyBorder="1" applyAlignment="1">
      <alignment horizontal="center" vertical="center" wrapText="1"/>
    </xf>
    <xf numFmtId="0" fontId="56" fillId="16" borderId="24" xfId="1" applyFont="1" applyFill="1" applyBorder="1" applyAlignment="1">
      <alignment horizontal="center" vertical="center" wrapText="1"/>
    </xf>
    <xf numFmtId="0" fontId="60" fillId="16" borderId="7" xfId="1" applyFont="1" applyFill="1" applyBorder="1" applyAlignment="1">
      <alignment vertical="center" wrapText="1"/>
    </xf>
    <xf numFmtId="0" fontId="58" fillId="16" borderId="25" xfId="1" applyFont="1" applyFill="1" applyBorder="1" applyAlignment="1">
      <alignment horizontal="center" vertical="center" wrapText="1"/>
    </xf>
    <xf numFmtId="0" fontId="58" fillId="17" borderId="25" xfId="1" applyFont="1" applyFill="1" applyBorder="1" applyAlignment="1">
      <alignment horizontal="center" vertical="center" wrapText="1"/>
    </xf>
    <xf numFmtId="0" fontId="54" fillId="0" borderId="7" xfId="1" applyFont="1" applyBorder="1" applyAlignment="1">
      <alignment horizontal="center" vertical="center" wrapText="1"/>
    </xf>
    <xf numFmtId="0" fontId="6" fillId="0" borderId="9" xfId="1" applyFont="1" applyAlignment="1">
      <alignment vertical="center"/>
    </xf>
    <xf numFmtId="0" fontId="54" fillId="0" borderId="24" xfId="1" applyFont="1" applyBorder="1" applyAlignment="1">
      <alignment vertical="center"/>
    </xf>
    <xf numFmtId="0" fontId="54" fillId="0" borderId="9" xfId="1" applyFont="1" applyBorder="1" applyAlignment="1">
      <alignment vertical="center"/>
    </xf>
    <xf numFmtId="0" fontId="56" fillId="17" borderId="24" xfId="1" applyFont="1" applyFill="1" applyBorder="1" applyAlignment="1">
      <alignment vertical="center" wrapText="1"/>
    </xf>
    <xf numFmtId="0" fontId="63" fillId="0" borderId="9" xfId="1" applyFont="1" applyAlignment="1">
      <alignment vertical="center"/>
    </xf>
    <xf numFmtId="0" fontId="63" fillId="0" borderId="9" xfId="1" applyFont="1" applyAlignment="1">
      <alignment horizontal="left" vertical="center"/>
    </xf>
    <xf numFmtId="0" fontId="64" fillId="0" borderId="9" xfId="1" applyFont="1" applyAlignment="1">
      <alignment vertical="center"/>
    </xf>
    <xf numFmtId="0" fontId="65" fillId="0" borderId="9" xfId="1" applyFont="1" applyAlignment="1">
      <alignment vertical="center"/>
    </xf>
    <xf numFmtId="0" fontId="65" fillId="0" borderId="9" xfId="1" applyFont="1" applyAlignment="1">
      <alignment horizontal="left" vertical="center"/>
    </xf>
    <xf numFmtId="0" fontId="66" fillId="0" borderId="9" xfId="1" applyFont="1" applyAlignment="1">
      <alignment vertical="center"/>
    </xf>
    <xf numFmtId="0" fontId="47" fillId="0" borderId="24" xfId="1" applyFont="1" applyBorder="1" applyAlignment="1">
      <alignment horizontal="center" vertical="center"/>
    </xf>
    <xf numFmtId="0" fontId="49" fillId="0" borderId="4" xfId="1" applyFont="1" applyBorder="1"/>
    <xf numFmtId="0" fontId="42" fillId="0" borderId="9" xfId="1" applyFont="1" applyAlignment="1">
      <alignment horizontal="left" vertical="center"/>
    </xf>
    <xf numFmtId="0" fontId="16" fillId="0" borderId="9" xfId="1" applyFont="1" applyAlignment="1"/>
    <xf numFmtId="0" fontId="3" fillId="0" borderId="9" xfId="1" applyFont="1" applyAlignment="1">
      <alignment horizontal="left" vertical="center"/>
    </xf>
    <xf numFmtId="0" fontId="4" fillId="0" borderId="9" xfId="1" applyFont="1" applyAlignment="1">
      <alignment horizontal="left" vertical="center"/>
    </xf>
    <xf numFmtId="0" fontId="29" fillId="0" borderId="9" xfId="1" applyFont="1"/>
    <xf numFmtId="0" fontId="45" fillId="0" borderId="9" xfId="1" applyFont="1" applyAlignment="1">
      <alignment horizontal="left" vertical="center"/>
    </xf>
    <xf numFmtId="0" fontId="47" fillId="0" borderId="9" xfId="1" applyFont="1" applyAlignment="1">
      <alignment horizontal="left" wrapText="1"/>
    </xf>
    <xf numFmtId="0" fontId="48" fillId="0" borderId="25" xfId="1" applyFont="1" applyBorder="1" applyAlignment="1">
      <alignment horizontal="center" vertical="center" wrapText="1"/>
    </xf>
    <xf numFmtId="0" fontId="50" fillId="0" borderId="27" xfId="1" applyFont="1" applyBorder="1"/>
    <xf numFmtId="0" fontId="48" fillId="0" borderId="13" xfId="1" applyFont="1" applyBorder="1" applyAlignment="1">
      <alignment horizontal="center" vertical="center"/>
    </xf>
    <xf numFmtId="0" fontId="50" fillId="0" borderId="14" xfId="1" applyFont="1" applyBorder="1"/>
    <xf numFmtId="0" fontId="50" fillId="0" borderId="21" xfId="1" applyFont="1" applyBorder="1"/>
    <xf numFmtId="0" fontId="50" fillId="0" borderId="16" xfId="1" applyFont="1" applyBorder="1"/>
    <xf numFmtId="0" fontId="48" fillId="0" borderId="25" xfId="1" applyFont="1" applyBorder="1" applyAlignment="1">
      <alignment horizontal="center" vertical="center"/>
    </xf>
    <xf numFmtId="0" fontId="47" fillId="0" borderId="24" xfId="1" applyFont="1" applyBorder="1" applyAlignment="1">
      <alignment horizontal="center" vertical="center" wrapText="1"/>
    </xf>
    <xf numFmtId="0" fontId="47" fillId="0" borderId="4" xfId="1" applyFont="1" applyBorder="1" applyAlignment="1">
      <alignment horizontal="center" vertical="center" wrapText="1"/>
    </xf>
    <xf numFmtId="0" fontId="47" fillId="6" borderId="24" xfId="1" applyFont="1" applyFill="1" applyBorder="1" applyAlignment="1">
      <alignment vertical="center" wrapText="1"/>
    </xf>
    <xf numFmtId="0" fontId="50" fillId="0" borderId="23" xfId="1" applyFont="1" applyBorder="1"/>
    <xf numFmtId="0" fontId="50" fillId="0" borderId="4" xfId="1" applyFont="1" applyBorder="1"/>
    <xf numFmtId="0" fontId="48" fillId="6" borderId="24" xfId="1" applyFont="1" applyFill="1" applyBorder="1" applyAlignment="1">
      <alignment horizontal="center" vertical="center" wrapText="1"/>
    </xf>
    <xf numFmtId="0" fontId="47" fillId="0" borderId="24" xfId="1" applyFont="1" applyBorder="1" applyAlignment="1">
      <alignment vertical="center" wrapText="1"/>
    </xf>
    <xf numFmtId="0" fontId="42" fillId="16" borderId="9" xfId="1" applyFont="1" applyFill="1" applyAlignment="1">
      <alignment vertical="center" wrapText="1"/>
    </xf>
    <xf numFmtId="0" fontId="16" fillId="16" borderId="9" xfId="1" applyFont="1" applyFill="1" applyAlignment="1"/>
    <xf numFmtId="0" fontId="42" fillId="0" borderId="9" xfId="1" applyFont="1" applyAlignment="1">
      <alignment horizontal="left" vertical="center" wrapText="1"/>
    </xf>
    <xf numFmtId="0" fontId="54" fillId="0" borderId="25" xfId="1" applyFont="1" applyBorder="1" applyAlignment="1">
      <alignment horizontal="center" vertical="center"/>
    </xf>
    <xf numFmtId="0" fontId="50" fillId="0" borderId="8" xfId="1" applyFont="1" applyBorder="1"/>
    <xf numFmtId="0" fontId="54" fillId="0" borderId="8" xfId="1" applyFont="1" applyBorder="1" applyAlignment="1">
      <alignment horizontal="center" vertical="center"/>
    </xf>
    <xf numFmtId="0" fontId="54" fillId="0" borderId="21" xfId="1" applyFont="1" applyBorder="1" applyAlignment="1">
      <alignment horizontal="center" vertical="center"/>
    </xf>
    <xf numFmtId="0" fontId="61" fillId="18" borderId="13" xfId="1" applyFont="1" applyFill="1" applyBorder="1" applyAlignment="1">
      <alignment horizontal="center" vertical="center" wrapText="1"/>
    </xf>
    <xf numFmtId="0" fontId="61" fillId="18" borderId="26" xfId="1" applyFont="1" applyFill="1" applyBorder="1" applyAlignment="1">
      <alignment horizontal="center" vertical="center" wrapText="1"/>
    </xf>
    <xf numFmtId="0" fontId="57" fillId="16" borderId="24" xfId="1" applyFont="1" applyFill="1" applyBorder="1" applyAlignment="1">
      <alignment horizontal="center" vertical="center"/>
    </xf>
    <xf numFmtId="0" fontId="50" fillId="16" borderId="4" xfId="1" applyFont="1" applyFill="1" applyBorder="1"/>
    <xf numFmtId="0" fontId="55" fillId="16" borderId="28" xfId="1" applyFont="1" applyFill="1" applyBorder="1" applyAlignment="1">
      <alignment horizontal="center" vertical="center"/>
    </xf>
    <xf numFmtId="0" fontId="55" fillId="16" borderId="28" xfId="1" applyFont="1" applyFill="1" applyBorder="1" applyAlignment="1">
      <alignment horizontal="center" vertical="center" wrapText="1"/>
    </xf>
    <xf numFmtId="0" fontId="62" fillId="0" borderId="24" xfId="1" applyFont="1" applyBorder="1" applyAlignment="1">
      <alignment horizontal="center" vertical="center" wrapText="1"/>
    </xf>
    <xf numFmtId="0" fontId="50" fillId="0" borderId="4" xfId="1" applyFont="1" applyBorder="1" applyAlignment="1">
      <alignment wrapText="1"/>
    </xf>
    <xf numFmtId="0" fontId="57" fillId="0" borderId="24" xfId="1" applyFont="1" applyBorder="1" applyAlignment="1">
      <alignment horizontal="center" vertical="center"/>
    </xf>
    <xf numFmtId="0" fontId="57" fillId="19" borderId="24" xfId="1" applyFont="1" applyFill="1" applyBorder="1" applyAlignment="1">
      <alignment horizontal="center" vertical="center"/>
    </xf>
    <xf numFmtId="0" fontId="50" fillId="19" borderId="4" xfId="1" applyFont="1" applyFill="1" applyBorder="1"/>
    <xf numFmtId="0" fontId="62" fillId="0" borderId="24" xfId="1" applyFont="1" applyBorder="1" applyAlignment="1">
      <alignment horizontal="center" vertical="center"/>
    </xf>
    <xf numFmtId="0" fontId="54" fillId="16" borderId="28" xfId="1" applyFont="1" applyFill="1" applyBorder="1" applyAlignment="1">
      <alignment horizontal="center" vertical="center"/>
    </xf>
    <xf numFmtId="0" fontId="58" fillId="16" borderId="28" xfId="1" applyFont="1" applyFill="1" applyBorder="1" applyAlignment="1">
      <alignment horizontal="center" vertical="center"/>
    </xf>
    <xf numFmtId="0" fontId="9" fillId="7" borderId="10" xfId="0" applyFont="1" applyFill="1" applyBorder="1" applyAlignment="1">
      <alignment horizontal="center" vertical="center"/>
    </xf>
    <xf numFmtId="0" fontId="7" fillId="0" borderId="12" xfId="0" applyFont="1" applyBorder="1"/>
    <xf numFmtId="0" fontId="9" fillId="0" borderId="10" xfId="0" applyFont="1" applyBorder="1" applyAlignment="1">
      <alignment horizontal="center" vertical="center"/>
    </xf>
    <xf numFmtId="0" fontId="7" fillId="0" borderId="11" xfId="0" applyFont="1" applyBorder="1"/>
    <xf numFmtId="0" fontId="5" fillId="2" borderId="3" xfId="0" applyFont="1" applyFill="1" applyBorder="1" applyAlignment="1">
      <alignment horizontal="center" vertical="center" wrapText="1"/>
    </xf>
    <xf numFmtId="0" fontId="7" fillId="0" borderId="4" xfId="0" applyFont="1" applyBorder="1"/>
    <xf numFmtId="0" fontId="8" fillId="0" borderId="2" xfId="0" applyFont="1" applyBorder="1" applyAlignment="1">
      <alignment horizontal="center" vertical="center"/>
    </xf>
    <xf numFmtId="0" fontId="7" fillId="0" borderId="5" xfId="0" applyFont="1" applyBorder="1"/>
    <xf numFmtId="0" fontId="7" fillId="0" borderId="6" xfId="0" applyFont="1" applyBorder="1"/>
    <xf numFmtId="0" fontId="12" fillId="7" borderId="10" xfId="0" applyFont="1" applyFill="1" applyBorder="1" applyAlignment="1">
      <alignment horizontal="center" vertical="center"/>
    </xf>
    <xf numFmtId="0" fontId="5" fillId="0" borderId="2" xfId="0" applyFont="1" applyBorder="1" applyAlignment="1">
      <alignment horizontal="center" vertical="center"/>
    </xf>
    <xf numFmtId="0" fontId="6" fillId="2" borderId="3" xfId="0" applyFont="1" applyFill="1" applyBorder="1" applyAlignment="1">
      <alignment horizontal="center" vertical="center"/>
    </xf>
    <xf numFmtId="0" fontId="2" fillId="0" borderId="0" xfId="0" applyFont="1" applyAlignment="1">
      <alignment horizontal="center" vertical="center" wrapText="1"/>
    </xf>
    <xf numFmtId="0" fontId="19" fillId="0" borderId="19" xfId="0" applyFont="1" applyBorder="1" applyAlignment="1">
      <alignment horizontal="center" vertical="center" wrapText="1"/>
    </xf>
    <xf numFmtId="0" fontId="7" fillId="0" borderId="19" xfId="0" applyFont="1" applyBorder="1"/>
    <xf numFmtId="0" fontId="4" fillId="0" borderId="13" xfId="0" applyFont="1" applyBorder="1" applyAlignment="1">
      <alignment horizontal="left" vertical="center"/>
    </xf>
    <xf numFmtId="0" fontId="7" fillId="0" borderId="14" xfId="0" applyFont="1" applyBorder="1"/>
    <xf numFmtId="0" fontId="7" fillId="0" borderId="15" xfId="0" applyFont="1" applyBorder="1"/>
    <xf numFmtId="0" fontId="7" fillId="0" borderId="16" xfId="0" applyFont="1" applyBorder="1"/>
    <xf numFmtId="0" fontId="4" fillId="0" borderId="3" xfId="0" applyFont="1" applyBorder="1" applyAlignment="1">
      <alignment vertical="center"/>
    </xf>
    <xf numFmtId="168" fontId="16" fillId="0" borderId="2" xfId="0" applyNumberFormat="1" applyFont="1" applyBorder="1" applyAlignment="1">
      <alignment vertical="center"/>
    </xf>
    <xf numFmtId="0" fontId="3" fillId="0" borderId="13" xfId="0" applyFont="1" applyBorder="1" applyAlignment="1">
      <alignment horizontal="center" vertical="center"/>
    </xf>
    <xf numFmtId="9" fontId="16" fillId="0" borderId="2" xfId="0" applyNumberFormat="1" applyFont="1" applyBorder="1" applyAlignment="1">
      <alignment horizontal="right" vertical="center"/>
    </xf>
    <xf numFmtId="0" fontId="5" fillId="7"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7" fillId="0" borderId="18" xfId="0" applyFont="1" applyBorder="1"/>
    <xf numFmtId="0" fontId="6" fillId="0" borderId="2" xfId="0" applyFont="1" applyBorder="1" applyAlignment="1">
      <alignment horizontal="center" vertical="center"/>
    </xf>
    <xf numFmtId="0" fontId="5" fillId="0" borderId="17" xfId="0" applyFont="1" applyBorder="1" applyAlignment="1">
      <alignment horizontal="center" vertical="center"/>
    </xf>
    <xf numFmtId="0" fontId="7" fillId="0" borderId="1" xfId="0" applyFont="1" applyBorder="1"/>
    <xf numFmtId="0" fontId="6" fillId="7" borderId="3" xfId="0" applyFont="1" applyFill="1" applyBorder="1" applyAlignment="1">
      <alignment horizontal="center" vertical="center"/>
    </xf>
    <xf numFmtId="0" fontId="8" fillId="0" borderId="0" xfId="0" applyFont="1" applyAlignment="1">
      <alignment vertical="center" wrapText="1"/>
    </xf>
    <xf numFmtId="0" fontId="0" fillId="0" borderId="0" xfId="0" applyFont="1" applyAlignment="1"/>
    <xf numFmtId="17" fontId="3" fillId="0" borderId="3" xfId="0" applyNumberFormat="1" applyFont="1" applyBorder="1" applyAlignment="1">
      <alignment horizontal="center" vertical="center"/>
    </xf>
    <xf numFmtId="0" fontId="7" fillId="0" borderId="23"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7" fillId="0" borderId="17" xfId="0" applyFont="1" applyBorder="1"/>
    <xf numFmtId="10" fontId="28" fillId="0" borderId="3" xfId="0" applyNumberFormat="1" applyFont="1" applyBorder="1" applyAlignment="1">
      <alignment horizontal="center" vertical="center"/>
    </xf>
    <xf numFmtId="0" fontId="32" fillId="15" borderId="3" xfId="0" applyFont="1" applyFill="1" applyBorder="1" applyAlignment="1">
      <alignment horizontal="right" vertical="center"/>
    </xf>
    <xf numFmtId="0" fontId="29" fillId="0" borderId="0" xfId="0" applyFont="1" applyAlignment="1">
      <alignment horizontal="center" vertical="center"/>
    </xf>
    <xf numFmtId="0" fontId="31" fillId="0" borderId="0" xfId="0" applyFont="1" applyAlignment="1">
      <alignment horizontal="center" vertical="center" wrapText="1"/>
    </xf>
    <xf numFmtId="0" fontId="32" fillId="0" borderId="3" xfId="0" applyFont="1" applyBorder="1" applyAlignment="1">
      <alignment horizontal="right" vertical="center"/>
    </xf>
    <xf numFmtId="0" fontId="68" fillId="0" borderId="9" xfId="2" applyFont="1" applyFill="1"/>
    <xf numFmtId="0" fontId="68" fillId="0" borderId="9" xfId="2" applyFont="1" applyFill="1" applyAlignment="1">
      <alignment horizontal="justify" vertical="justify"/>
    </xf>
    <xf numFmtId="0" fontId="68" fillId="0" borderId="9" xfId="2" applyFont="1" applyFill="1" applyAlignment="1">
      <alignment horizontal="center" vertical="justify"/>
    </xf>
    <xf numFmtId="0" fontId="68" fillId="0" borderId="9" xfId="2" applyFont="1" applyFill="1" applyAlignment="1">
      <alignment horizontal="center" vertical="center"/>
    </xf>
    <xf numFmtId="0" fontId="68" fillId="0" borderId="9" xfId="2" applyFont="1" applyFill="1" applyAlignment="1">
      <alignment horizontal="center"/>
    </xf>
    <xf numFmtId="0" fontId="69" fillId="0" borderId="9" xfId="2" applyFont="1" applyFill="1" applyBorder="1" applyAlignment="1">
      <alignment horizontal="left" vertical="top"/>
    </xf>
    <xf numFmtId="0" fontId="69" fillId="0" borderId="9" xfId="2" applyFont="1" applyFill="1" applyBorder="1" applyAlignment="1">
      <alignment horizontal="center" vertical="top"/>
    </xf>
    <xf numFmtId="0" fontId="69" fillId="0" borderId="9" xfId="2" applyFont="1" applyFill="1"/>
    <xf numFmtId="0" fontId="69" fillId="0" borderId="9" xfId="2" applyFont="1" applyFill="1" applyAlignment="1">
      <alignment horizontal="justify" vertical="justify"/>
    </xf>
    <xf numFmtId="0" fontId="69" fillId="0" borderId="9" xfId="2" applyFont="1" applyFill="1" applyAlignment="1">
      <alignment horizontal="center" vertical="justify"/>
    </xf>
    <xf numFmtId="0" fontId="69" fillId="0" borderId="9" xfId="2" applyFont="1" applyFill="1" applyAlignment="1">
      <alignment horizontal="left"/>
    </xf>
    <xf numFmtId="0" fontId="69" fillId="0" borderId="9" xfId="2" applyFont="1" applyFill="1" applyAlignment="1">
      <alignment horizontal="center"/>
    </xf>
    <xf numFmtId="0" fontId="69" fillId="0" borderId="9" xfId="2" applyFont="1" applyFill="1" applyAlignment="1">
      <alignment horizontal="center" vertical="justify"/>
    </xf>
    <xf numFmtId="0" fontId="70" fillId="0" borderId="9" xfId="2" applyFont="1" applyFill="1" applyAlignment="1">
      <alignment horizontal="justify" vertical="justify"/>
    </xf>
    <xf numFmtId="0" fontId="71" fillId="0" borderId="9" xfId="3" applyFont="1"/>
    <xf numFmtId="0" fontId="69" fillId="19" borderId="29" xfId="2" applyFont="1" applyFill="1" applyBorder="1" applyAlignment="1">
      <alignment horizontal="center" vertical="center"/>
    </xf>
    <xf numFmtId="0" fontId="69" fillId="19" borderId="30" xfId="2" applyFont="1" applyFill="1" applyBorder="1" applyAlignment="1">
      <alignment horizontal="center" vertical="center"/>
    </xf>
    <xf numFmtId="0" fontId="69" fillId="20" borderId="31" xfId="2" applyFont="1" applyFill="1" applyBorder="1" applyAlignment="1">
      <alignment horizontal="center" vertical="center"/>
    </xf>
    <xf numFmtId="0" fontId="69" fillId="20" borderId="30" xfId="2" applyFont="1" applyFill="1" applyBorder="1" applyAlignment="1">
      <alignment horizontal="center" vertical="center"/>
    </xf>
    <xf numFmtId="177" fontId="68" fillId="16" borderId="32" xfId="4" applyFont="1" applyFill="1" applyBorder="1" applyAlignment="1">
      <alignment horizontal="center" vertical="center"/>
    </xf>
    <xf numFmtId="0" fontId="68" fillId="16" borderId="33" xfId="2" applyFont="1" applyFill="1" applyBorder="1" applyAlignment="1">
      <alignment horizontal="center" vertical="center"/>
    </xf>
    <xf numFmtId="0" fontId="68" fillId="16" borderId="34" xfId="2" applyFont="1" applyFill="1" applyBorder="1" applyAlignment="1">
      <alignment horizontal="justify" vertical="center"/>
    </xf>
    <xf numFmtId="0" fontId="69" fillId="0" borderId="33" xfId="2" applyFont="1" applyFill="1" applyBorder="1" applyAlignment="1">
      <alignment horizontal="center" vertical="center"/>
    </xf>
    <xf numFmtId="2" fontId="68" fillId="0" borderId="35" xfId="2" applyNumberFormat="1" applyFont="1" applyBorder="1" applyAlignment="1">
      <alignment horizontal="center" vertical="center"/>
    </xf>
    <xf numFmtId="0" fontId="68" fillId="16" borderId="36" xfId="2" applyFont="1" applyFill="1" applyBorder="1" applyAlignment="1">
      <alignment horizontal="center" vertical="center"/>
    </xf>
    <xf numFmtId="2" fontId="68" fillId="16" borderId="35" xfId="2" applyNumberFormat="1" applyFont="1" applyFill="1" applyBorder="1" applyAlignment="1">
      <alignment horizontal="center" vertical="center"/>
    </xf>
    <xf numFmtId="0" fontId="68" fillId="16" borderId="37" xfId="2" applyFont="1" applyFill="1" applyBorder="1" applyAlignment="1">
      <alignment horizontal="justify" vertical="center"/>
    </xf>
    <xf numFmtId="0" fontId="69" fillId="0" borderId="36" xfId="2" applyFont="1" applyFill="1" applyBorder="1" applyAlignment="1">
      <alignment horizontal="center" vertical="center"/>
    </xf>
    <xf numFmtId="2" fontId="68" fillId="16" borderId="38" xfId="2" applyNumberFormat="1" applyFont="1" applyFill="1" applyBorder="1" applyAlignment="1">
      <alignment horizontal="center" vertical="center"/>
    </xf>
    <xf numFmtId="0" fontId="68" fillId="16" borderId="39" xfId="2" applyFont="1" applyFill="1" applyBorder="1" applyAlignment="1">
      <alignment horizontal="center" vertical="center"/>
    </xf>
    <xf numFmtId="0" fontId="68" fillId="16" borderId="40" xfId="2" applyFont="1" applyFill="1" applyBorder="1" applyAlignment="1">
      <alignment horizontal="justify" vertical="center"/>
    </xf>
    <xf numFmtId="0" fontId="69" fillId="0" borderId="39" xfId="2" applyFont="1" applyFill="1" applyBorder="1" applyAlignment="1">
      <alignment horizontal="center" vertical="center"/>
    </xf>
    <xf numFmtId="0" fontId="72" fillId="21" borderId="41" xfId="2" applyFont="1" applyFill="1" applyBorder="1" applyAlignment="1">
      <alignment horizontal="center" vertical="center" wrapText="1"/>
    </xf>
    <xf numFmtId="0" fontId="72" fillId="21" borderId="42" xfId="2" applyFont="1" applyFill="1" applyBorder="1" applyAlignment="1">
      <alignment horizontal="center" vertical="center" wrapText="1"/>
    </xf>
    <xf numFmtId="0" fontId="72" fillId="21" borderId="43" xfId="2" applyFont="1" applyFill="1" applyBorder="1" applyAlignment="1">
      <alignment horizontal="center" vertical="center" wrapText="1"/>
    </xf>
    <xf numFmtId="0" fontId="69" fillId="0" borderId="44" xfId="2" applyFont="1" applyFill="1" applyBorder="1" applyAlignment="1">
      <alignment horizontal="center" vertical="center"/>
    </xf>
    <xf numFmtId="0" fontId="69" fillId="0" borderId="32" xfId="2" applyFont="1" applyFill="1" applyBorder="1" applyAlignment="1">
      <alignment horizontal="center" vertical="center" wrapText="1"/>
    </xf>
    <xf numFmtId="0" fontId="69" fillId="0" borderId="37" xfId="2" applyFont="1" applyFill="1" applyBorder="1" applyAlignment="1">
      <alignment horizontal="center" vertical="center"/>
    </xf>
    <xf numFmtId="0" fontId="69" fillId="0" borderId="36" xfId="2" applyFont="1" applyFill="1" applyBorder="1" applyAlignment="1">
      <alignment horizontal="center" vertical="center"/>
    </xf>
    <xf numFmtId="0" fontId="72" fillId="0" borderId="35" xfId="2" applyFont="1" applyFill="1" applyBorder="1" applyAlignment="1">
      <alignment horizontal="center" vertical="center" wrapText="1"/>
    </xf>
    <xf numFmtId="178" fontId="72" fillId="0" borderId="36" xfId="2" applyNumberFormat="1" applyFont="1" applyFill="1" applyBorder="1" applyAlignment="1">
      <alignment horizontal="center" vertical="center" wrapText="1"/>
    </xf>
    <xf numFmtId="0" fontId="69" fillId="0" borderId="37" xfId="2" applyFont="1" applyFill="1" applyBorder="1" applyAlignment="1">
      <alignment horizontal="center" vertical="center"/>
    </xf>
    <xf numFmtId="0" fontId="69" fillId="0" borderId="45" xfId="2" applyFont="1" applyFill="1" applyBorder="1" applyAlignment="1">
      <alignment horizontal="center" vertical="center"/>
    </xf>
    <xf numFmtId="0" fontId="69" fillId="0" borderId="46" xfId="2" applyFont="1" applyFill="1" applyBorder="1" applyAlignment="1">
      <alignment horizontal="center" vertical="center"/>
    </xf>
    <xf numFmtId="0" fontId="69" fillId="0" borderId="47" xfId="2" applyFont="1" applyFill="1" applyBorder="1" applyAlignment="1">
      <alignment horizontal="center" vertical="center"/>
    </xf>
    <xf numFmtId="0" fontId="68" fillId="22" borderId="48" xfId="2" applyFont="1" applyFill="1" applyBorder="1" applyAlignment="1">
      <alignment horizontal="center" vertical="center"/>
    </xf>
    <xf numFmtId="0" fontId="68" fillId="22" borderId="49" xfId="2" applyFont="1" applyFill="1" applyBorder="1" applyAlignment="1">
      <alignment horizontal="center" vertical="center"/>
    </xf>
    <xf numFmtId="0" fontId="68" fillId="0" borderId="50" xfId="2" applyFont="1" applyFill="1" applyBorder="1" applyAlignment="1">
      <alignment vertical="center"/>
    </xf>
    <xf numFmtId="0" fontId="68" fillId="0" borderId="51" xfId="2" applyFont="1" applyFill="1" applyBorder="1" applyAlignment="1">
      <alignment vertical="center"/>
    </xf>
    <xf numFmtId="0" fontId="68" fillId="0" borderId="52" xfId="2" applyFont="1" applyFill="1" applyBorder="1" applyAlignment="1">
      <alignment horizontal="justify" vertical="justify"/>
    </xf>
    <xf numFmtId="0" fontId="68" fillId="0" borderId="9" xfId="2" applyFont="1" applyFill="1" applyBorder="1" applyAlignment="1">
      <alignment horizontal="center" vertical="justify"/>
    </xf>
    <xf numFmtId="0" fontId="68" fillId="0" borderId="9" xfId="2" applyFont="1" applyFill="1" applyBorder="1" applyAlignment="1">
      <alignment horizontal="justify" vertical="justify"/>
    </xf>
    <xf numFmtId="0" fontId="68" fillId="0" borderId="53" xfId="2" applyFont="1" applyFill="1" applyBorder="1" applyAlignment="1">
      <alignment horizontal="center" vertical="center"/>
    </xf>
    <xf numFmtId="0" fontId="69" fillId="0" borderId="9" xfId="2" applyFont="1" applyFill="1" applyAlignment="1">
      <alignment horizontal="center" vertical="center"/>
    </xf>
    <xf numFmtId="0" fontId="68" fillId="0" borderId="9" xfId="2" applyFont="1" applyFill="1" applyAlignment="1">
      <alignment vertical="center"/>
    </xf>
    <xf numFmtId="0" fontId="71" fillId="0" borderId="32" xfId="3" applyFont="1" applyBorder="1" applyAlignment="1">
      <alignment horizontal="center" vertical="center" wrapText="1"/>
    </xf>
    <xf numFmtId="0" fontId="71" fillId="0" borderId="54" xfId="3" applyFont="1" applyBorder="1" applyAlignment="1">
      <alignment horizontal="center" vertical="center" wrapText="1"/>
    </xf>
    <xf numFmtId="0" fontId="69" fillId="0" borderId="55" xfId="2" applyFont="1" applyFill="1" applyBorder="1" applyAlignment="1">
      <alignment vertical="center"/>
    </xf>
    <xf numFmtId="0" fontId="69" fillId="0" borderId="38" xfId="2" applyFont="1" applyFill="1" applyBorder="1" applyAlignment="1">
      <alignment horizontal="center" vertical="center"/>
    </xf>
    <xf numFmtId="0" fontId="69" fillId="0" borderId="56" xfId="2" applyFont="1" applyFill="1" applyBorder="1" applyAlignment="1">
      <alignment horizontal="center" vertical="center"/>
    </xf>
    <xf numFmtId="0" fontId="69" fillId="0" borderId="57" xfId="2" applyFont="1" applyFill="1" applyBorder="1" applyAlignment="1">
      <alignment vertical="center"/>
    </xf>
    <xf numFmtId="0" fontId="71" fillId="0" borderId="58" xfId="3" applyFont="1" applyBorder="1" applyAlignment="1">
      <alignment horizontal="center" vertical="top" wrapText="1"/>
    </xf>
    <xf numFmtId="0" fontId="71" fillId="0" borderId="59" xfId="3" applyFont="1" applyBorder="1" applyAlignment="1">
      <alignment horizontal="center" vertical="top" wrapText="1"/>
    </xf>
  </cellXfs>
  <cellStyles count="5">
    <cellStyle name="Moneda [0] 2" xfId="4"/>
    <cellStyle name="Normal" xfId="0" builtinId="0"/>
    <cellStyle name="Normal 2" xfId="1"/>
    <cellStyle name="Normal 3" xfId="3"/>
    <cellStyle name="Normal 4" xfId="2"/>
  </cellStyles>
  <dxfs count="19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219200" y="228600"/>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506" y="85725"/>
          <a:ext cx="51752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672352</xdr:colOff>
      <xdr:row>60</xdr:row>
      <xdr:rowOff>168089</xdr:rowOff>
    </xdr:from>
    <xdr:ext cx="1191745" cy="900517"/>
    <xdr:pic>
      <xdr:nvPicPr>
        <xdr:cNvPr id="3" name="Imagen 2" descr="C:\Users\usuario\Desktop\firm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352" y="11598089"/>
          <a:ext cx="1191745" cy="90051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C8NNK3\Downloads\CONVOCATORIA%20PUBLICA%20041%20OBRAS%20CIVILE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sheetNames>
    <sheetDataSet>
      <sheetData sheetId="0">
        <row r="7">
          <cell r="B7" t="str">
            <v>OBJETO: OBRAS CIVILES COMPLEMENTARIAS Y DE ACABADOS ARQUITECTÓNICOS EN LAS RESIDENCIAS UNIVERSITARIAS DEL CAMPUS DE INGENIERÍAS Y CIENCIAS CONTABLES, ECONÓMICAS Y ADMINISTRATIVAS DE LA UNIVERSIDAD DEL CAUCA.</v>
          </cell>
        </row>
        <row r="11">
          <cell r="B11" t="str">
            <v>MANUEL JURADO HERRERA 
NIT. 13.017.649-1</v>
          </cell>
        </row>
        <row r="15">
          <cell r="F15">
            <v>12.345454545454546</v>
          </cell>
        </row>
        <row r="16">
          <cell r="F16">
            <v>9.0653266331658294E-2</v>
          </cell>
        </row>
        <row r="17">
          <cell r="F17">
            <v>624000000</v>
          </cell>
        </row>
        <row r="24">
          <cell r="N24">
            <v>16.116091402239011</v>
          </cell>
        </row>
        <row r="25">
          <cell r="N25">
            <v>9.9976346109271655E-2</v>
          </cell>
        </row>
        <row r="26">
          <cell r="N26">
            <v>666106500</v>
          </cell>
        </row>
        <row r="39">
          <cell r="B39" t="str">
            <v>OSCAR EDUARDO RUIZ VIDAL
NIT 10.302.003-5</v>
          </cell>
        </row>
        <row r="43">
          <cell r="F43">
            <v>430.97049377759936</v>
          </cell>
        </row>
        <row r="44">
          <cell r="F44">
            <v>2.3463775588663645E-2</v>
          </cell>
        </row>
        <row r="45">
          <cell r="F45">
            <v>2142113000</v>
          </cell>
        </row>
        <row r="48">
          <cell r="B48" t="str">
            <v>JAIRO EDUARDO MUÑOZ LEDEZMA
NIT 10.529.407-2</v>
          </cell>
        </row>
        <row r="52">
          <cell r="F52">
            <v>145.91621021465582</v>
          </cell>
        </row>
        <row r="53">
          <cell r="F53">
            <v>5.2333346762072691E-3</v>
          </cell>
        </row>
        <row r="54">
          <cell r="F54">
            <v>978909000</v>
          </cell>
        </row>
        <row r="57">
          <cell r="B57" t="str">
            <v>JAIRO ARIAS MENDEZ
CC. 14.429.082-1</v>
          </cell>
        </row>
        <row r="61">
          <cell r="F61">
            <v>4.0037001833118335</v>
          </cell>
        </row>
        <row r="62">
          <cell r="F62">
            <v>0.40573494474517974</v>
          </cell>
        </row>
        <row r="63">
          <cell r="F63">
            <v>265449000</v>
          </cell>
        </row>
        <row r="70">
          <cell r="O70">
            <v>27.150495626229823</v>
          </cell>
        </row>
        <row r="71">
          <cell r="O71">
            <v>2.9307431170862683E-2</v>
          </cell>
        </row>
        <row r="72">
          <cell r="O72">
            <v>1287115627</v>
          </cell>
        </row>
        <row r="83">
          <cell r="B83" t="str">
            <v>HAROLD ALBERTO MUÑOZ MUÑOZ
NIT 10.548.685-4</v>
          </cell>
        </row>
        <row r="87">
          <cell r="F87">
            <v>254.2951303155007</v>
          </cell>
        </row>
        <row r="88">
          <cell r="F88">
            <v>3.841677151103725E-2</v>
          </cell>
        </row>
        <row r="89">
          <cell r="F89">
            <v>3693043000</v>
          </cell>
        </row>
        <row r="92">
          <cell r="B92" t="str">
            <v>MAURICIO CASTILLO ESCOBEDO
NIT 76.309.198-4</v>
          </cell>
        </row>
        <row r="96">
          <cell r="F96">
            <v>322.3284594342793</v>
          </cell>
        </row>
        <row r="97">
          <cell r="F97">
            <v>8.7565854935345064E-2</v>
          </cell>
        </row>
        <row r="98">
          <cell r="F98">
            <v>1100565076</v>
          </cell>
        </row>
        <row r="105">
          <cell r="O105">
            <v>190.92266187050359</v>
          </cell>
        </row>
        <row r="106">
          <cell r="O106">
            <v>1.0749540684458008E-2</v>
          </cell>
        </row>
        <row r="107">
          <cell r="O107">
            <v>422388000</v>
          </cell>
        </row>
        <row r="118">
          <cell r="B118" t="str">
            <v>JESUS FRANCISCO CASTRO GUERRERO
NIT 4.679.615-9</v>
          </cell>
        </row>
        <row r="122">
          <cell r="F122">
            <v>816.42424045155508</v>
          </cell>
        </row>
        <row r="123">
          <cell r="F123">
            <v>0.45703026151730647</v>
          </cell>
        </row>
        <row r="124">
          <cell r="F124">
            <v>1703532136</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topLeftCell="A16" zoomScale="70" zoomScaleNormal="70" workbookViewId="0">
      <selection activeCell="B3" sqref="B3:F3"/>
    </sheetView>
  </sheetViews>
  <sheetFormatPr baseColWidth="10" defaultColWidth="12.625" defaultRowHeight="15"/>
  <cols>
    <col min="1" max="1" width="5.5" style="302" customWidth="1"/>
    <col min="2" max="2" width="12.375" style="302" customWidth="1"/>
    <col min="3" max="3" width="34" style="302" customWidth="1"/>
    <col min="4" max="4" width="23.75" style="302" customWidth="1"/>
    <col min="5" max="5" width="68.75" style="302" customWidth="1"/>
    <col min="6" max="6" width="50.625" style="302" customWidth="1"/>
    <col min="7" max="7" width="10" style="302" customWidth="1"/>
    <col min="8" max="26" width="9.375" style="302" customWidth="1"/>
    <col min="27" max="16384" width="12.625" style="302"/>
  </cols>
  <sheetData>
    <row r="1" spans="1:26" ht="12.75" customHeight="1">
      <c r="A1" s="315"/>
      <c r="B1" s="314"/>
      <c r="C1" s="310"/>
      <c r="D1" s="312"/>
      <c r="E1" s="311"/>
      <c r="F1" s="330"/>
      <c r="G1" s="303"/>
      <c r="H1" s="303"/>
      <c r="I1" s="303"/>
      <c r="J1" s="303"/>
      <c r="K1" s="303"/>
      <c r="L1" s="303"/>
      <c r="M1" s="303"/>
      <c r="N1" s="303"/>
      <c r="O1" s="303"/>
      <c r="P1" s="303"/>
      <c r="Q1" s="303"/>
      <c r="R1" s="303"/>
      <c r="S1" s="303"/>
      <c r="T1" s="303"/>
      <c r="U1" s="303"/>
      <c r="V1" s="303"/>
      <c r="W1" s="303"/>
      <c r="X1" s="303"/>
      <c r="Y1" s="303"/>
      <c r="Z1" s="303"/>
    </row>
    <row r="2" spans="1:26" ht="94.5" customHeight="1">
      <c r="A2" s="315"/>
      <c r="B2" s="395" t="s">
        <v>1709</v>
      </c>
      <c r="C2" s="393"/>
      <c r="D2" s="393"/>
      <c r="E2" s="393"/>
      <c r="F2" s="394"/>
      <c r="G2" s="303"/>
      <c r="H2" s="303"/>
      <c r="I2" s="303"/>
      <c r="J2" s="303"/>
      <c r="K2" s="303"/>
      <c r="L2" s="303"/>
      <c r="M2" s="303"/>
      <c r="N2" s="303"/>
      <c r="O2" s="303"/>
      <c r="P2" s="303"/>
      <c r="Q2" s="303"/>
      <c r="R2" s="303"/>
      <c r="S2" s="303"/>
      <c r="T2" s="303"/>
      <c r="U2" s="303"/>
      <c r="V2" s="303"/>
      <c r="W2" s="303"/>
      <c r="X2" s="303"/>
      <c r="Y2" s="303"/>
      <c r="Z2" s="303"/>
    </row>
    <row r="3" spans="1:26" ht="49.5" customHeight="1">
      <c r="A3" s="315"/>
      <c r="B3" s="390" t="s">
        <v>1737</v>
      </c>
      <c r="C3" s="393"/>
      <c r="D3" s="393"/>
      <c r="E3" s="393"/>
      <c r="F3" s="394"/>
      <c r="G3" s="303"/>
      <c r="H3" s="303"/>
      <c r="I3" s="303"/>
      <c r="J3" s="303"/>
      <c r="K3" s="303"/>
      <c r="L3" s="303"/>
      <c r="M3" s="303"/>
      <c r="N3" s="303"/>
      <c r="O3" s="303"/>
      <c r="P3" s="303"/>
      <c r="Q3" s="303"/>
      <c r="R3" s="303"/>
      <c r="S3" s="303"/>
      <c r="T3" s="303"/>
      <c r="U3" s="303"/>
      <c r="V3" s="303"/>
      <c r="W3" s="303"/>
      <c r="X3" s="303"/>
      <c r="Y3" s="303"/>
      <c r="Z3" s="303"/>
    </row>
    <row r="4" spans="1:26" ht="27.75" customHeight="1">
      <c r="A4" s="315"/>
      <c r="B4" s="396" t="s">
        <v>1738</v>
      </c>
      <c r="C4" s="393"/>
      <c r="D4" s="393"/>
      <c r="E4" s="393"/>
      <c r="F4" s="394"/>
      <c r="G4" s="303"/>
      <c r="H4" s="303"/>
      <c r="I4" s="303"/>
      <c r="J4" s="303"/>
      <c r="K4" s="303"/>
      <c r="L4" s="303"/>
      <c r="M4" s="303"/>
      <c r="N4" s="303"/>
      <c r="O4" s="303"/>
      <c r="P4" s="303"/>
      <c r="Q4" s="303"/>
      <c r="R4" s="303"/>
      <c r="S4" s="303"/>
      <c r="T4" s="303"/>
      <c r="U4" s="303"/>
      <c r="V4" s="303"/>
      <c r="W4" s="303"/>
      <c r="X4" s="303"/>
      <c r="Y4" s="303"/>
      <c r="Z4" s="303"/>
    </row>
    <row r="5" spans="1:26" ht="69" customHeight="1">
      <c r="A5" s="315"/>
      <c r="B5" s="397" t="s">
        <v>1739</v>
      </c>
      <c r="C5" s="398"/>
      <c r="D5" s="398"/>
      <c r="E5" s="398"/>
      <c r="F5" s="398"/>
      <c r="G5" s="303"/>
      <c r="H5" s="303"/>
      <c r="I5" s="303"/>
      <c r="J5" s="303"/>
      <c r="K5" s="303"/>
      <c r="L5" s="303"/>
      <c r="M5" s="303"/>
      <c r="N5" s="303"/>
      <c r="O5" s="303"/>
      <c r="P5" s="303"/>
      <c r="Q5" s="303"/>
      <c r="R5" s="303"/>
      <c r="S5" s="303"/>
      <c r="T5" s="303"/>
      <c r="U5" s="303"/>
      <c r="V5" s="303"/>
      <c r="W5" s="303"/>
      <c r="X5" s="303"/>
      <c r="Y5" s="303"/>
      <c r="Z5" s="303"/>
    </row>
    <row r="6" spans="1:26" ht="23.25" customHeight="1">
      <c r="A6" s="315"/>
      <c r="B6" s="329"/>
      <c r="C6" s="329"/>
      <c r="D6" s="329"/>
      <c r="E6" s="329"/>
      <c r="F6" s="329"/>
      <c r="G6" s="303"/>
      <c r="H6" s="303"/>
      <c r="I6" s="303"/>
      <c r="J6" s="303"/>
      <c r="K6" s="303"/>
      <c r="L6" s="303"/>
      <c r="M6" s="303"/>
      <c r="N6" s="303"/>
      <c r="O6" s="303"/>
      <c r="P6" s="303"/>
      <c r="Q6" s="303"/>
      <c r="R6" s="303"/>
      <c r="S6" s="303"/>
      <c r="T6" s="303"/>
      <c r="U6" s="303"/>
      <c r="V6" s="303"/>
      <c r="W6" s="303"/>
      <c r="X6" s="303"/>
      <c r="Y6" s="303"/>
      <c r="Z6" s="303"/>
    </row>
    <row r="7" spans="1:26" ht="21">
      <c r="A7" s="315"/>
      <c r="B7" s="399" t="s">
        <v>1708</v>
      </c>
      <c r="C7" s="377"/>
      <c r="D7" s="377"/>
      <c r="E7" s="377"/>
      <c r="F7" s="377"/>
      <c r="G7" s="303"/>
      <c r="H7" s="303"/>
      <c r="I7" s="303"/>
      <c r="J7" s="303"/>
      <c r="K7" s="303"/>
      <c r="L7" s="303"/>
      <c r="M7" s="303"/>
      <c r="N7" s="303"/>
      <c r="O7" s="303"/>
      <c r="P7" s="303"/>
      <c r="Q7" s="303"/>
      <c r="R7" s="303"/>
      <c r="S7" s="303"/>
      <c r="T7" s="303"/>
      <c r="U7" s="303"/>
      <c r="V7" s="303"/>
      <c r="W7" s="303"/>
      <c r="X7" s="303"/>
      <c r="Y7" s="303"/>
      <c r="Z7" s="303"/>
    </row>
    <row r="8" spans="1:26" ht="12.75" customHeight="1">
      <c r="A8" s="315"/>
      <c r="B8" s="329"/>
      <c r="C8" s="329"/>
      <c r="D8" s="329"/>
      <c r="E8" s="329"/>
      <c r="F8" s="329"/>
      <c r="G8" s="303"/>
      <c r="H8" s="303"/>
      <c r="I8" s="303"/>
      <c r="J8" s="303"/>
      <c r="K8" s="303"/>
      <c r="L8" s="303"/>
      <c r="M8" s="303"/>
      <c r="N8" s="303"/>
      <c r="O8" s="303"/>
      <c r="P8" s="303"/>
      <c r="Q8" s="303"/>
      <c r="R8" s="303"/>
      <c r="S8" s="303"/>
      <c r="T8" s="303"/>
      <c r="U8" s="303"/>
      <c r="V8" s="303"/>
      <c r="W8" s="303"/>
      <c r="X8" s="303"/>
      <c r="Y8" s="303"/>
      <c r="Z8" s="303"/>
    </row>
    <row r="9" spans="1:26" ht="21">
      <c r="A9" s="315"/>
      <c r="B9" s="392" t="s">
        <v>1707</v>
      </c>
      <c r="C9" s="393"/>
      <c r="D9" s="393"/>
      <c r="E9" s="393"/>
      <c r="F9" s="394"/>
      <c r="G9" s="303"/>
      <c r="H9" s="303"/>
      <c r="I9" s="303"/>
      <c r="J9" s="303"/>
      <c r="K9" s="303"/>
      <c r="L9" s="303"/>
      <c r="M9" s="303"/>
      <c r="N9" s="303"/>
      <c r="O9" s="303"/>
      <c r="P9" s="303"/>
      <c r="Q9" s="303"/>
      <c r="R9" s="303"/>
      <c r="S9" s="303"/>
      <c r="T9" s="303"/>
      <c r="U9" s="303"/>
      <c r="V9" s="303"/>
      <c r="W9" s="303"/>
      <c r="X9" s="303"/>
      <c r="Y9" s="303"/>
      <c r="Z9" s="303"/>
    </row>
    <row r="10" spans="1:26" ht="21">
      <c r="A10" s="315"/>
      <c r="B10" s="383" t="s">
        <v>1706</v>
      </c>
      <c r="C10" s="385" t="s">
        <v>1705</v>
      </c>
      <c r="D10" s="386"/>
      <c r="E10" s="328" t="s">
        <v>1704</v>
      </c>
      <c r="F10" s="389" t="s">
        <v>1703</v>
      </c>
      <c r="G10" s="303"/>
      <c r="H10" s="303"/>
      <c r="I10" s="303"/>
      <c r="J10" s="303"/>
      <c r="K10" s="303"/>
      <c r="L10" s="303"/>
      <c r="M10" s="303"/>
      <c r="N10" s="303"/>
      <c r="O10" s="303"/>
      <c r="P10" s="303"/>
      <c r="Q10" s="303"/>
      <c r="R10" s="303"/>
      <c r="S10" s="303"/>
      <c r="T10" s="303"/>
      <c r="U10" s="303"/>
      <c r="V10" s="303"/>
      <c r="W10" s="303"/>
      <c r="X10" s="303"/>
      <c r="Y10" s="303"/>
      <c r="Z10" s="303"/>
    </row>
    <row r="11" spans="1:26" ht="48" customHeight="1">
      <c r="A11" s="315"/>
      <c r="B11" s="384"/>
      <c r="C11" s="387"/>
      <c r="D11" s="388"/>
      <c r="E11" s="327" t="s">
        <v>1702</v>
      </c>
      <c r="F11" s="384"/>
      <c r="G11" s="303"/>
      <c r="H11" s="303"/>
      <c r="I11" s="303"/>
      <c r="J11" s="303"/>
      <c r="K11" s="303"/>
      <c r="L11" s="303"/>
      <c r="M11" s="303"/>
      <c r="N11" s="303"/>
      <c r="O11" s="303"/>
      <c r="P11" s="303"/>
      <c r="Q11" s="303"/>
      <c r="R11" s="303"/>
      <c r="S11" s="303"/>
      <c r="T11" s="303"/>
      <c r="U11" s="303"/>
      <c r="V11" s="303"/>
      <c r="W11" s="303"/>
      <c r="X11" s="303"/>
      <c r="Y11" s="303"/>
      <c r="Z11" s="303"/>
    </row>
    <row r="12" spans="1:26" ht="40.5">
      <c r="A12" s="315"/>
      <c r="B12" s="327">
        <v>1</v>
      </c>
      <c r="C12" s="390" t="s">
        <v>1701</v>
      </c>
      <c r="D12" s="375"/>
      <c r="E12" s="326" t="s">
        <v>1700</v>
      </c>
      <c r="F12" s="325" t="s">
        <v>1699</v>
      </c>
      <c r="G12" s="303"/>
      <c r="H12" s="303"/>
      <c r="I12" s="303"/>
      <c r="J12" s="303"/>
      <c r="K12" s="303"/>
      <c r="L12" s="303"/>
      <c r="M12" s="303"/>
      <c r="N12" s="303"/>
      <c r="O12" s="303"/>
      <c r="P12" s="303"/>
      <c r="Q12" s="303"/>
      <c r="R12" s="303"/>
      <c r="S12" s="303"/>
      <c r="T12" s="303"/>
      <c r="U12" s="303"/>
      <c r="V12" s="303"/>
      <c r="W12" s="303"/>
      <c r="X12" s="303"/>
      <c r="Y12" s="303"/>
      <c r="Z12" s="303"/>
    </row>
    <row r="13" spans="1:26" ht="40.5">
      <c r="A13" s="315"/>
      <c r="B13" s="327">
        <v>2</v>
      </c>
      <c r="C13" s="374" t="s">
        <v>8</v>
      </c>
      <c r="D13" s="375"/>
      <c r="E13" s="326" t="s">
        <v>1698</v>
      </c>
      <c r="F13" s="325" t="s">
        <v>1697</v>
      </c>
      <c r="G13" s="303"/>
      <c r="H13" s="303"/>
      <c r="I13" s="303"/>
      <c r="J13" s="303"/>
      <c r="K13" s="303"/>
      <c r="L13" s="303"/>
      <c r="M13" s="303"/>
      <c r="N13" s="303"/>
      <c r="O13" s="303"/>
      <c r="P13" s="303"/>
      <c r="Q13" s="303"/>
      <c r="R13" s="303"/>
      <c r="S13" s="303"/>
      <c r="T13" s="303"/>
      <c r="U13" s="303"/>
      <c r="V13" s="303"/>
      <c r="W13" s="303"/>
      <c r="X13" s="303"/>
      <c r="Y13" s="303"/>
      <c r="Z13" s="303"/>
    </row>
    <row r="14" spans="1:26" ht="40.5">
      <c r="A14" s="315"/>
      <c r="B14" s="327">
        <v>3</v>
      </c>
      <c r="C14" s="374" t="s">
        <v>9</v>
      </c>
      <c r="D14" s="375"/>
      <c r="E14" s="326" t="s">
        <v>1696</v>
      </c>
      <c r="F14" s="325" t="s">
        <v>1695</v>
      </c>
      <c r="G14" s="303"/>
      <c r="H14" s="303"/>
      <c r="I14" s="303"/>
      <c r="J14" s="303"/>
      <c r="K14" s="303"/>
      <c r="L14" s="303"/>
      <c r="M14" s="303"/>
      <c r="N14" s="303"/>
      <c r="O14" s="303"/>
      <c r="P14" s="303"/>
      <c r="Q14" s="303"/>
      <c r="R14" s="303"/>
      <c r="S14" s="303"/>
      <c r="T14" s="303"/>
      <c r="U14" s="303"/>
      <c r="V14" s="303"/>
      <c r="W14" s="303"/>
      <c r="X14" s="303"/>
      <c r="Y14" s="303"/>
      <c r="Z14" s="303"/>
    </row>
    <row r="15" spans="1:26" ht="40.5">
      <c r="A15" s="315"/>
      <c r="B15" s="327">
        <v>4</v>
      </c>
      <c r="C15" s="374" t="s">
        <v>10</v>
      </c>
      <c r="D15" s="375"/>
      <c r="E15" s="326" t="s">
        <v>1694</v>
      </c>
      <c r="F15" s="325" t="s">
        <v>1693</v>
      </c>
      <c r="G15" s="303"/>
      <c r="H15" s="303"/>
      <c r="I15" s="303"/>
      <c r="J15" s="303"/>
      <c r="K15" s="303"/>
      <c r="L15" s="303"/>
      <c r="M15" s="303"/>
      <c r="N15" s="303"/>
      <c r="O15" s="303"/>
      <c r="P15" s="303"/>
      <c r="Q15" s="303"/>
      <c r="R15" s="303"/>
      <c r="S15" s="303"/>
      <c r="T15" s="303"/>
      <c r="U15" s="303"/>
      <c r="V15" s="303"/>
      <c r="W15" s="303"/>
      <c r="X15" s="303"/>
      <c r="Y15" s="303"/>
      <c r="Z15" s="303"/>
    </row>
    <row r="16" spans="1:26" ht="40.5">
      <c r="A16" s="315"/>
      <c r="B16" s="327">
        <v>5</v>
      </c>
      <c r="C16" s="390" t="s">
        <v>1692</v>
      </c>
      <c r="D16" s="375"/>
      <c r="E16" s="326" t="s">
        <v>1691</v>
      </c>
      <c r="F16" s="325" t="s">
        <v>1690</v>
      </c>
      <c r="G16" s="303"/>
      <c r="H16" s="303"/>
      <c r="I16" s="303"/>
      <c r="J16" s="303"/>
      <c r="K16" s="303"/>
      <c r="L16" s="303"/>
      <c r="M16" s="303"/>
      <c r="N16" s="303"/>
      <c r="O16" s="303"/>
      <c r="P16" s="303"/>
      <c r="Q16" s="303"/>
      <c r="R16" s="303"/>
      <c r="S16" s="303"/>
      <c r="T16" s="303"/>
      <c r="U16" s="303"/>
      <c r="V16" s="303"/>
      <c r="W16" s="303"/>
      <c r="X16" s="303"/>
      <c r="Y16" s="303"/>
      <c r="Z16" s="303"/>
    </row>
    <row r="17" spans="1:26" ht="40.5">
      <c r="A17" s="315"/>
      <c r="B17" s="327">
        <v>6</v>
      </c>
      <c r="C17" s="390" t="s">
        <v>1689</v>
      </c>
      <c r="D17" s="375"/>
      <c r="E17" s="326" t="s">
        <v>1688</v>
      </c>
      <c r="F17" s="325" t="s">
        <v>1687</v>
      </c>
      <c r="G17" s="303"/>
      <c r="H17" s="303"/>
      <c r="I17" s="303"/>
      <c r="J17" s="303"/>
      <c r="K17" s="303"/>
      <c r="L17" s="303"/>
      <c r="M17" s="303"/>
      <c r="N17" s="303"/>
      <c r="O17" s="303"/>
      <c r="P17" s="303"/>
      <c r="Q17" s="303"/>
      <c r="R17" s="303"/>
      <c r="S17" s="303"/>
      <c r="T17" s="303"/>
      <c r="U17" s="303"/>
      <c r="V17" s="303"/>
      <c r="W17" s="303"/>
      <c r="X17" s="303"/>
      <c r="Y17" s="303"/>
      <c r="Z17" s="303"/>
    </row>
    <row r="18" spans="1:26" ht="60.75" customHeight="1">
      <c r="A18" s="315"/>
      <c r="B18" s="327">
        <v>7</v>
      </c>
      <c r="C18" s="390" t="s">
        <v>13</v>
      </c>
      <c r="D18" s="391"/>
      <c r="E18" s="326" t="s">
        <v>1686</v>
      </c>
      <c r="F18" s="325" t="s">
        <v>1685</v>
      </c>
      <c r="G18" s="303"/>
      <c r="H18" s="303"/>
      <c r="I18" s="303"/>
      <c r="J18" s="303"/>
      <c r="K18" s="303"/>
      <c r="L18" s="303"/>
      <c r="M18" s="303"/>
      <c r="N18" s="303"/>
      <c r="O18" s="303"/>
      <c r="P18" s="303"/>
      <c r="Q18" s="303"/>
      <c r="R18" s="303"/>
      <c r="S18" s="303"/>
      <c r="T18" s="303"/>
      <c r="U18" s="303"/>
      <c r="V18" s="303"/>
      <c r="W18" s="303"/>
      <c r="X18" s="303"/>
      <c r="Y18" s="303"/>
      <c r="Z18" s="303"/>
    </row>
    <row r="19" spans="1:26" ht="40.5">
      <c r="A19" s="315"/>
      <c r="B19" s="327">
        <v>8</v>
      </c>
      <c r="C19" s="390" t="s">
        <v>1684</v>
      </c>
      <c r="D19" s="391"/>
      <c r="E19" s="326" t="s">
        <v>1683</v>
      </c>
      <c r="F19" s="325" t="s">
        <v>1682</v>
      </c>
      <c r="G19" s="303"/>
      <c r="H19" s="303"/>
      <c r="I19" s="303"/>
      <c r="J19" s="303"/>
      <c r="K19" s="303"/>
      <c r="L19" s="303"/>
      <c r="M19" s="303"/>
      <c r="N19" s="303"/>
      <c r="O19" s="303"/>
      <c r="P19" s="303"/>
      <c r="Q19" s="303"/>
      <c r="R19" s="303"/>
      <c r="S19" s="303"/>
      <c r="T19" s="303"/>
      <c r="U19" s="303"/>
      <c r="V19" s="303"/>
      <c r="W19" s="303"/>
      <c r="X19" s="303"/>
      <c r="Y19" s="303"/>
      <c r="Z19" s="303"/>
    </row>
    <row r="20" spans="1:26" ht="40.5">
      <c r="A20" s="315"/>
      <c r="B20" s="327">
        <v>9</v>
      </c>
      <c r="C20" s="390" t="s">
        <v>15</v>
      </c>
      <c r="D20" s="391"/>
      <c r="E20" s="326" t="s">
        <v>1681</v>
      </c>
      <c r="F20" s="325" t="s">
        <v>1680</v>
      </c>
      <c r="G20" s="303"/>
      <c r="H20" s="303"/>
      <c r="I20" s="303"/>
      <c r="J20" s="303"/>
      <c r="K20" s="303"/>
      <c r="L20" s="303"/>
      <c r="M20" s="303"/>
      <c r="N20" s="303"/>
      <c r="O20" s="303"/>
      <c r="P20" s="303"/>
      <c r="Q20" s="303"/>
      <c r="R20" s="303"/>
      <c r="S20" s="303"/>
      <c r="T20" s="303"/>
      <c r="U20" s="303"/>
      <c r="V20" s="303"/>
      <c r="W20" s="303"/>
      <c r="X20" s="303"/>
      <c r="Y20" s="303"/>
      <c r="Z20" s="303"/>
    </row>
    <row r="21" spans="1:26" ht="40.5">
      <c r="A21" s="315"/>
      <c r="B21" s="327">
        <v>10</v>
      </c>
      <c r="C21" s="390" t="s">
        <v>16</v>
      </c>
      <c r="D21" s="375"/>
      <c r="E21" s="326" t="s">
        <v>1679</v>
      </c>
      <c r="F21" s="325" t="s">
        <v>1678</v>
      </c>
      <c r="G21" s="303"/>
      <c r="H21" s="303"/>
      <c r="I21" s="303"/>
      <c r="J21" s="303"/>
      <c r="K21" s="303"/>
      <c r="L21" s="303"/>
      <c r="M21" s="303"/>
      <c r="N21" s="303"/>
      <c r="O21" s="303"/>
      <c r="P21" s="303"/>
      <c r="Q21" s="303"/>
      <c r="R21" s="303"/>
      <c r="S21" s="303"/>
      <c r="T21" s="303"/>
      <c r="U21" s="303"/>
      <c r="V21" s="303"/>
      <c r="W21" s="303"/>
      <c r="X21" s="303"/>
      <c r="Y21" s="303"/>
      <c r="Z21" s="303"/>
    </row>
    <row r="22" spans="1:26" ht="12.75" customHeight="1">
      <c r="A22" s="315"/>
      <c r="B22" s="322"/>
      <c r="C22" s="324"/>
      <c r="D22" s="323"/>
      <c r="E22" s="322"/>
      <c r="F22" s="312"/>
      <c r="G22" s="303"/>
      <c r="H22" s="303"/>
      <c r="I22" s="303"/>
      <c r="J22" s="303"/>
      <c r="K22" s="303"/>
      <c r="L22" s="303"/>
      <c r="M22" s="303"/>
      <c r="N22" s="303"/>
      <c r="O22" s="303"/>
      <c r="P22" s="303"/>
      <c r="Q22" s="303"/>
      <c r="R22" s="303"/>
      <c r="S22" s="303"/>
      <c r="T22" s="303"/>
      <c r="U22" s="303"/>
      <c r="V22" s="303"/>
      <c r="W22" s="303"/>
      <c r="X22" s="303"/>
      <c r="Y22" s="303"/>
      <c r="Z22" s="303"/>
    </row>
    <row r="23" spans="1:26" ht="33" customHeight="1">
      <c r="A23" s="315"/>
      <c r="B23" s="381" t="s">
        <v>1677</v>
      </c>
      <c r="C23" s="377"/>
      <c r="D23" s="377"/>
      <c r="E23" s="377"/>
      <c r="F23" s="377"/>
      <c r="G23" s="303"/>
      <c r="H23" s="303"/>
      <c r="I23" s="303"/>
      <c r="J23" s="303"/>
      <c r="K23" s="303"/>
      <c r="L23" s="303"/>
      <c r="M23" s="303"/>
      <c r="N23" s="303"/>
      <c r="O23" s="303"/>
      <c r="P23" s="303"/>
      <c r="Q23" s="303"/>
      <c r="R23" s="303"/>
      <c r="S23" s="303"/>
      <c r="T23" s="303"/>
      <c r="U23" s="303"/>
      <c r="V23" s="303"/>
      <c r="W23" s="303"/>
      <c r="X23" s="303"/>
      <c r="Y23" s="303"/>
      <c r="Z23" s="303"/>
    </row>
    <row r="24" spans="1:26" ht="15.75" customHeight="1">
      <c r="A24" s="315"/>
      <c r="B24" s="321"/>
      <c r="C24" s="315"/>
      <c r="D24" s="320"/>
      <c r="E24" s="319"/>
      <c r="F24" s="316"/>
      <c r="G24" s="303"/>
      <c r="H24" s="303"/>
      <c r="I24" s="303"/>
      <c r="J24" s="303"/>
      <c r="K24" s="303"/>
      <c r="L24" s="303"/>
      <c r="M24" s="303"/>
      <c r="N24" s="303"/>
      <c r="O24" s="303"/>
      <c r="P24" s="303"/>
      <c r="Q24" s="303"/>
      <c r="R24" s="303"/>
      <c r="S24" s="303"/>
      <c r="T24" s="303"/>
      <c r="U24" s="303"/>
      <c r="V24" s="303"/>
      <c r="W24" s="303"/>
      <c r="X24" s="303"/>
      <c r="Y24" s="303"/>
      <c r="Z24" s="303"/>
    </row>
    <row r="25" spans="1:26" ht="12.75" customHeight="1">
      <c r="A25" s="315"/>
      <c r="B25" s="321"/>
      <c r="C25" s="315"/>
      <c r="D25" s="320"/>
      <c r="E25" s="319"/>
      <c r="F25" s="316"/>
      <c r="G25" s="303"/>
      <c r="H25" s="303"/>
      <c r="I25" s="303"/>
      <c r="J25" s="303"/>
      <c r="K25" s="303"/>
      <c r="L25" s="303"/>
      <c r="M25" s="303"/>
      <c r="N25" s="303"/>
      <c r="O25" s="303"/>
      <c r="P25" s="303"/>
      <c r="Q25" s="303"/>
      <c r="R25" s="303"/>
      <c r="S25" s="303"/>
      <c r="T25" s="303"/>
      <c r="U25" s="303"/>
      <c r="V25" s="303"/>
      <c r="W25" s="303"/>
      <c r="X25" s="303"/>
      <c r="Y25" s="303"/>
      <c r="Z25" s="303"/>
    </row>
    <row r="26" spans="1:26" ht="39.75" customHeight="1">
      <c r="A26" s="315"/>
      <c r="B26" s="314"/>
      <c r="C26" s="310"/>
      <c r="D26" s="312"/>
      <c r="E26" s="311"/>
      <c r="F26" s="310"/>
      <c r="G26" s="303"/>
      <c r="H26" s="303"/>
      <c r="I26" s="303"/>
      <c r="J26" s="303"/>
      <c r="K26" s="303"/>
      <c r="L26" s="303"/>
      <c r="M26" s="303"/>
      <c r="N26" s="303"/>
      <c r="O26" s="303"/>
      <c r="P26" s="303"/>
      <c r="Q26" s="303"/>
      <c r="R26" s="303"/>
      <c r="S26" s="303"/>
      <c r="T26" s="303"/>
      <c r="U26" s="303"/>
      <c r="V26" s="303"/>
      <c r="W26" s="303"/>
      <c r="X26" s="303"/>
      <c r="Y26" s="303"/>
      <c r="Z26" s="303"/>
    </row>
    <row r="27" spans="1:26" ht="25.5" customHeight="1">
      <c r="A27" s="315"/>
      <c r="B27" s="314"/>
      <c r="C27" s="382" t="s">
        <v>1676</v>
      </c>
      <c r="D27" s="377"/>
      <c r="E27" s="318"/>
      <c r="F27" s="316"/>
      <c r="G27" s="317"/>
      <c r="H27" s="303"/>
      <c r="I27" s="303"/>
      <c r="J27" s="303"/>
      <c r="K27" s="303"/>
      <c r="L27" s="303"/>
      <c r="M27" s="303"/>
      <c r="N27" s="303"/>
      <c r="O27" s="303"/>
      <c r="P27" s="303"/>
      <c r="Q27" s="303"/>
      <c r="R27" s="303"/>
      <c r="S27" s="303"/>
      <c r="T27" s="303"/>
      <c r="U27" s="303"/>
      <c r="V27" s="303"/>
      <c r="W27" s="303"/>
      <c r="X27" s="303"/>
      <c r="Y27" s="303"/>
      <c r="Z27" s="303"/>
    </row>
    <row r="28" spans="1:26" ht="30" customHeight="1">
      <c r="A28" s="315"/>
      <c r="B28" s="314"/>
      <c r="C28" s="381" t="s">
        <v>1675</v>
      </c>
      <c r="D28" s="381"/>
      <c r="E28" s="381"/>
      <c r="G28" s="304"/>
      <c r="H28" s="303"/>
      <c r="I28" s="303"/>
      <c r="J28" s="303"/>
      <c r="K28" s="303"/>
      <c r="L28" s="303"/>
      <c r="M28" s="303"/>
      <c r="N28" s="303"/>
      <c r="O28" s="303"/>
      <c r="P28" s="303"/>
      <c r="Q28" s="303"/>
      <c r="R28" s="303"/>
      <c r="S28" s="303"/>
      <c r="T28" s="303"/>
      <c r="U28" s="303"/>
      <c r="V28" s="303"/>
      <c r="W28" s="303"/>
      <c r="X28" s="303"/>
      <c r="Y28" s="303"/>
      <c r="Z28" s="303"/>
    </row>
    <row r="29" spans="1:26" ht="21">
      <c r="A29" s="315"/>
      <c r="B29" s="314"/>
      <c r="C29" s="376" t="s">
        <v>1674</v>
      </c>
      <c r="D29" s="377"/>
      <c r="E29" s="311"/>
      <c r="F29" s="316"/>
      <c r="G29" s="304"/>
      <c r="H29" s="303"/>
      <c r="I29" s="303"/>
      <c r="J29" s="303"/>
      <c r="K29" s="303"/>
      <c r="L29" s="303"/>
      <c r="M29" s="303"/>
      <c r="N29" s="303"/>
      <c r="O29" s="303"/>
      <c r="P29" s="303"/>
      <c r="Q29" s="303"/>
      <c r="R29" s="303"/>
      <c r="S29" s="303"/>
      <c r="T29" s="303"/>
      <c r="U29" s="303"/>
      <c r="V29" s="303"/>
      <c r="W29" s="303"/>
      <c r="X29" s="303"/>
      <c r="Y29" s="303"/>
      <c r="Z29" s="303"/>
    </row>
    <row r="30" spans="1:26" ht="21">
      <c r="A30" s="315"/>
      <c r="B30" s="314"/>
      <c r="C30" s="313" t="s">
        <v>1673</v>
      </c>
      <c r="D30" s="312"/>
      <c r="E30" s="311"/>
      <c r="F30" s="310"/>
      <c r="G30" s="303"/>
      <c r="H30" s="303"/>
      <c r="I30" s="303"/>
      <c r="J30" s="303"/>
      <c r="K30" s="303"/>
      <c r="L30" s="303"/>
      <c r="M30" s="303"/>
      <c r="N30" s="303"/>
      <c r="O30" s="303"/>
      <c r="P30" s="303"/>
      <c r="Q30" s="303"/>
      <c r="R30" s="303"/>
      <c r="S30" s="303"/>
      <c r="T30" s="303"/>
      <c r="U30" s="303"/>
      <c r="V30" s="303"/>
      <c r="W30" s="303"/>
      <c r="X30" s="303"/>
      <c r="Y30" s="303"/>
      <c r="Z30" s="303"/>
    </row>
    <row r="31" spans="1:26" ht="12.75" customHeight="1">
      <c r="A31" s="303"/>
      <c r="B31" s="307"/>
      <c r="C31" s="304"/>
      <c r="D31" s="306"/>
      <c r="E31" s="305"/>
      <c r="F31" s="303"/>
      <c r="G31" s="303"/>
      <c r="H31" s="303"/>
      <c r="I31" s="303"/>
      <c r="J31" s="303"/>
      <c r="K31" s="303"/>
      <c r="L31" s="303"/>
      <c r="M31" s="303"/>
      <c r="N31" s="303"/>
      <c r="O31" s="303"/>
      <c r="P31" s="303"/>
      <c r="Q31" s="303"/>
      <c r="R31" s="303"/>
      <c r="S31" s="303"/>
      <c r="T31" s="303"/>
      <c r="U31" s="303"/>
      <c r="V31" s="303"/>
      <c r="W31" s="303"/>
      <c r="X31" s="303"/>
      <c r="Y31" s="303"/>
      <c r="Z31" s="303"/>
    </row>
    <row r="32" spans="1:26" ht="12.75" customHeight="1">
      <c r="A32" s="303"/>
      <c r="B32" s="307"/>
      <c r="C32" s="309"/>
      <c r="D32" s="306"/>
      <c r="E32" s="305"/>
      <c r="F32" s="303"/>
      <c r="G32" s="303"/>
      <c r="H32" s="303"/>
      <c r="I32" s="303"/>
      <c r="J32" s="303"/>
      <c r="K32" s="303"/>
      <c r="L32" s="303"/>
      <c r="M32" s="303"/>
      <c r="N32" s="303"/>
      <c r="O32" s="303"/>
      <c r="P32" s="303"/>
      <c r="Q32" s="303"/>
      <c r="R32" s="303"/>
      <c r="S32" s="303"/>
      <c r="T32" s="303"/>
      <c r="U32" s="303"/>
      <c r="V32" s="303"/>
      <c r="W32" s="303"/>
      <c r="X32" s="303"/>
      <c r="Y32" s="303"/>
      <c r="Z32" s="303"/>
    </row>
    <row r="33" spans="1:26" ht="12.75" customHeight="1">
      <c r="A33" s="303"/>
      <c r="B33" s="307"/>
      <c r="C33" s="309"/>
      <c r="D33" s="306"/>
      <c r="E33" s="305"/>
      <c r="F33" s="303"/>
      <c r="G33" s="303"/>
      <c r="H33" s="303"/>
      <c r="I33" s="303"/>
      <c r="J33" s="303"/>
      <c r="K33" s="303"/>
      <c r="L33" s="303"/>
      <c r="M33" s="303"/>
      <c r="N33" s="303"/>
      <c r="O33" s="303"/>
      <c r="P33" s="303"/>
      <c r="Q33" s="303"/>
      <c r="R33" s="303"/>
      <c r="S33" s="303"/>
      <c r="T33" s="303"/>
      <c r="U33" s="303"/>
      <c r="V33" s="303"/>
      <c r="W33" s="303"/>
      <c r="X33" s="303"/>
      <c r="Y33" s="303"/>
      <c r="Z33" s="303"/>
    </row>
    <row r="34" spans="1:26" ht="12.75" customHeight="1">
      <c r="A34" s="303"/>
      <c r="B34" s="307"/>
      <c r="C34" s="378"/>
      <c r="D34" s="377"/>
      <c r="E34" s="305"/>
      <c r="F34" s="308"/>
      <c r="G34" s="308"/>
      <c r="H34" s="303"/>
      <c r="I34" s="303"/>
      <c r="J34" s="303"/>
      <c r="K34" s="303"/>
      <c r="L34" s="303"/>
      <c r="M34" s="303"/>
      <c r="N34" s="303"/>
      <c r="O34" s="303"/>
      <c r="P34" s="303"/>
      <c r="Q34" s="303"/>
      <c r="R34" s="303"/>
      <c r="S34" s="303"/>
      <c r="T34" s="303"/>
      <c r="U34" s="303"/>
      <c r="V34" s="303"/>
      <c r="W34" s="303"/>
      <c r="X34" s="303"/>
      <c r="Y34" s="303"/>
      <c r="Z34" s="303"/>
    </row>
    <row r="35" spans="1:26" ht="12.75" customHeight="1">
      <c r="A35" s="303"/>
      <c r="B35" s="307"/>
      <c r="C35" s="379"/>
      <c r="D35" s="377"/>
      <c r="E35" s="306"/>
      <c r="F35" s="303"/>
      <c r="G35" s="303"/>
      <c r="H35" s="303"/>
      <c r="I35" s="303"/>
      <c r="J35" s="303"/>
      <c r="K35" s="303"/>
      <c r="L35" s="303"/>
      <c r="M35" s="303"/>
      <c r="N35" s="303"/>
      <c r="O35" s="303"/>
      <c r="P35" s="303"/>
      <c r="Q35" s="303"/>
      <c r="R35" s="303"/>
      <c r="S35" s="303"/>
      <c r="T35" s="303"/>
      <c r="U35" s="303"/>
      <c r="V35" s="303"/>
      <c r="W35" s="303"/>
      <c r="X35" s="303"/>
      <c r="Y35" s="303"/>
      <c r="Z35" s="303"/>
    </row>
    <row r="36" spans="1:26" ht="12.75" customHeight="1">
      <c r="A36" s="303"/>
      <c r="B36" s="307"/>
      <c r="C36" s="303"/>
      <c r="D36" s="306"/>
      <c r="E36" s="305"/>
      <c r="F36" s="304"/>
      <c r="G36" s="303"/>
      <c r="H36" s="303"/>
      <c r="I36" s="303"/>
      <c r="J36" s="303"/>
      <c r="K36" s="303"/>
      <c r="L36" s="303"/>
      <c r="M36" s="303"/>
      <c r="N36" s="303"/>
      <c r="O36" s="303"/>
      <c r="P36" s="303"/>
      <c r="Q36" s="303"/>
      <c r="R36" s="303"/>
      <c r="S36" s="303"/>
      <c r="T36" s="303"/>
      <c r="U36" s="303"/>
      <c r="V36" s="303"/>
      <c r="W36" s="303"/>
      <c r="X36" s="303"/>
      <c r="Y36" s="303"/>
      <c r="Z36" s="303"/>
    </row>
    <row r="37" spans="1:26" ht="12.75" customHeight="1">
      <c r="A37" s="303"/>
      <c r="B37" s="380"/>
      <c r="C37" s="377"/>
      <c r="D37" s="377"/>
      <c r="E37" s="377"/>
      <c r="F37" s="377"/>
      <c r="G37" s="303"/>
      <c r="H37" s="303"/>
      <c r="I37" s="303"/>
      <c r="J37" s="303"/>
      <c r="K37" s="303"/>
      <c r="L37" s="303"/>
      <c r="M37" s="303"/>
      <c r="N37" s="303"/>
      <c r="O37" s="303"/>
      <c r="P37" s="303"/>
      <c r="Q37" s="303"/>
      <c r="R37" s="303"/>
      <c r="S37" s="303"/>
      <c r="T37" s="303"/>
      <c r="U37" s="303"/>
      <c r="V37" s="303"/>
      <c r="W37" s="303"/>
      <c r="X37" s="303"/>
      <c r="Y37" s="303"/>
      <c r="Z37" s="303"/>
    </row>
    <row r="38" spans="1:26" ht="12.75" customHeight="1">
      <c r="A38" s="303"/>
      <c r="B38" s="307"/>
      <c r="C38" s="303"/>
      <c r="D38" s="306"/>
      <c r="E38" s="305"/>
      <c r="F38" s="304"/>
      <c r="G38" s="303"/>
      <c r="H38" s="303"/>
      <c r="I38" s="303"/>
      <c r="J38" s="303"/>
      <c r="K38" s="303"/>
      <c r="L38" s="303"/>
      <c r="M38" s="303"/>
      <c r="N38" s="303"/>
      <c r="O38" s="303"/>
      <c r="P38" s="303"/>
      <c r="Q38" s="303"/>
      <c r="R38" s="303"/>
      <c r="S38" s="303"/>
      <c r="T38" s="303"/>
      <c r="U38" s="303"/>
      <c r="V38" s="303"/>
      <c r="W38" s="303"/>
      <c r="X38" s="303"/>
      <c r="Y38" s="303"/>
      <c r="Z38" s="303"/>
    </row>
    <row r="39" spans="1:26" ht="12.75" customHeight="1">
      <c r="A39" s="303"/>
      <c r="B39" s="307"/>
      <c r="C39" s="303"/>
      <c r="D39" s="306"/>
      <c r="E39" s="305"/>
      <c r="F39" s="304"/>
      <c r="G39" s="303"/>
      <c r="H39" s="303"/>
      <c r="I39" s="303"/>
      <c r="J39" s="303"/>
      <c r="K39" s="303"/>
      <c r="L39" s="303"/>
      <c r="M39" s="303"/>
      <c r="N39" s="303"/>
      <c r="O39" s="303"/>
      <c r="P39" s="303"/>
      <c r="Q39" s="303"/>
      <c r="R39" s="303"/>
      <c r="S39" s="303"/>
      <c r="T39" s="303"/>
      <c r="U39" s="303"/>
      <c r="V39" s="303"/>
      <c r="W39" s="303"/>
      <c r="X39" s="303"/>
      <c r="Y39" s="303"/>
      <c r="Z39" s="303"/>
    </row>
    <row r="40" spans="1:26" ht="12.75" customHeight="1">
      <c r="A40" s="303"/>
      <c r="B40" s="307"/>
      <c r="C40" s="303"/>
      <c r="D40" s="306"/>
      <c r="E40" s="305"/>
      <c r="F40" s="304"/>
      <c r="G40" s="303"/>
      <c r="H40" s="303"/>
      <c r="I40" s="303"/>
      <c r="J40" s="303"/>
      <c r="K40" s="303"/>
      <c r="L40" s="303"/>
      <c r="M40" s="303"/>
      <c r="N40" s="303"/>
      <c r="O40" s="303"/>
      <c r="P40" s="303"/>
      <c r="Q40" s="303"/>
      <c r="R40" s="303"/>
      <c r="S40" s="303"/>
      <c r="T40" s="303"/>
      <c r="U40" s="303"/>
      <c r="V40" s="303"/>
      <c r="W40" s="303"/>
      <c r="X40" s="303"/>
      <c r="Y40" s="303"/>
      <c r="Z40" s="303"/>
    </row>
    <row r="41" spans="1:26" ht="12.75" customHeight="1">
      <c r="A41" s="303"/>
      <c r="B41" s="307"/>
      <c r="C41" s="303"/>
      <c r="D41" s="306"/>
      <c r="E41" s="305"/>
      <c r="F41" s="304"/>
      <c r="G41" s="303"/>
      <c r="H41" s="303"/>
      <c r="I41" s="303"/>
      <c r="J41" s="303"/>
      <c r="K41" s="303"/>
      <c r="L41" s="303"/>
      <c r="M41" s="303"/>
      <c r="N41" s="303"/>
      <c r="O41" s="303"/>
      <c r="P41" s="303"/>
      <c r="Q41" s="303"/>
      <c r="R41" s="303"/>
      <c r="S41" s="303"/>
      <c r="T41" s="303"/>
      <c r="U41" s="303"/>
      <c r="V41" s="303"/>
      <c r="W41" s="303"/>
      <c r="X41" s="303"/>
      <c r="Y41" s="303"/>
      <c r="Z41" s="303"/>
    </row>
    <row r="42" spans="1:26" ht="12.75" customHeight="1">
      <c r="A42" s="303"/>
      <c r="B42" s="307"/>
      <c r="C42" s="303"/>
      <c r="D42" s="306"/>
      <c r="E42" s="305"/>
      <c r="F42" s="304"/>
      <c r="G42" s="303"/>
      <c r="H42" s="303"/>
      <c r="I42" s="303"/>
      <c r="J42" s="303"/>
      <c r="K42" s="303"/>
      <c r="L42" s="303"/>
      <c r="M42" s="303"/>
      <c r="N42" s="303"/>
      <c r="O42" s="303"/>
      <c r="P42" s="303"/>
      <c r="Q42" s="303"/>
      <c r="R42" s="303"/>
      <c r="S42" s="303"/>
      <c r="T42" s="303"/>
      <c r="U42" s="303"/>
      <c r="V42" s="303"/>
      <c r="W42" s="303"/>
      <c r="X42" s="303"/>
      <c r="Y42" s="303"/>
      <c r="Z42" s="303"/>
    </row>
    <row r="43" spans="1:26" ht="12.75" customHeight="1">
      <c r="A43" s="303"/>
      <c r="B43" s="307"/>
      <c r="C43" s="303"/>
      <c r="D43" s="306"/>
      <c r="E43" s="305"/>
      <c r="F43" s="304"/>
      <c r="G43" s="303"/>
      <c r="H43" s="303"/>
      <c r="I43" s="303"/>
      <c r="J43" s="303"/>
      <c r="K43" s="303"/>
      <c r="L43" s="303"/>
      <c r="M43" s="303"/>
      <c r="N43" s="303"/>
      <c r="O43" s="303"/>
      <c r="P43" s="303"/>
      <c r="Q43" s="303"/>
      <c r="R43" s="303"/>
      <c r="S43" s="303"/>
      <c r="T43" s="303"/>
      <c r="U43" s="303"/>
      <c r="V43" s="303"/>
      <c r="W43" s="303"/>
      <c r="X43" s="303"/>
      <c r="Y43" s="303"/>
      <c r="Z43" s="303"/>
    </row>
    <row r="44" spans="1:26" ht="12.75" customHeight="1">
      <c r="A44" s="303"/>
      <c r="B44" s="307"/>
      <c r="C44" s="303"/>
      <c r="D44" s="306"/>
      <c r="E44" s="305"/>
      <c r="F44" s="304"/>
      <c r="G44" s="303"/>
      <c r="H44" s="303"/>
      <c r="I44" s="303"/>
      <c r="J44" s="303"/>
      <c r="K44" s="303"/>
      <c r="L44" s="303"/>
      <c r="M44" s="303"/>
      <c r="N44" s="303"/>
      <c r="O44" s="303"/>
      <c r="P44" s="303"/>
      <c r="Q44" s="303"/>
      <c r="R44" s="303"/>
      <c r="S44" s="303"/>
      <c r="T44" s="303"/>
      <c r="U44" s="303"/>
      <c r="V44" s="303"/>
      <c r="W44" s="303"/>
      <c r="X44" s="303"/>
      <c r="Y44" s="303"/>
      <c r="Z44" s="303"/>
    </row>
    <row r="45" spans="1:26" ht="12.75" customHeight="1">
      <c r="A45" s="303"/>
      <c r="B45" s="307"/>
      <c r="C45" s="303"/>
      <c r="D45" s="306"/>
      <c r="E45" s="305"/>
      <c r="F45" s="304"/>
      <c r="G45" s="303"/>
      <c r="H45" s="303"/>
      <c r="I45" s="303"/>
      <c r="J45" s="303"/>
      <c r="K45" s="303"/>
      <c r="L45" s="303"/>
      <c r="M45" s="303"/>
      <c r="N45" s="303"/>
      <c r="O45" s="303"/>
      <c r="P45" s="303"/>
      <c r="Q45" s="303"/>
      <c r="R45" s="303"/>
      <c r="S45" s="303"/>
      <c r="T45" s="303"/>
      <c r="U45" s="303"/>
      <c r="V45" s="303"/>
      <c r="W45" s="303"/>
      <c r="X45" s="303"/>
      <c r="Y45" s="303"/>
      <c r="Z45" s="303"/>
    </row>
    <row r="46" spans="1:26" ht="12.75" customHeight="1">
      <c r="A46" s="303"/>
      <c r="B46" s="307"/>
      <c r="C46" s="303"/>
      <c r="D46" s="306"/>
      <c r="E46" s="305"/>
      <c r="F46" s="304"/>
      <c r="G46" s="303"/>
      <c r="H46" s="303"/>
      <c r="I46" s="303"/>
      <c r="J46" s="303"/>
      <c r="K46" s="303"/>
      <c r="L46" s="303"/>
      <c r="M46" s="303"/>
      <c r="N46" s="303"/>
      <c r="O46" s="303"/>
      <c r="P46" s="303"/>
      <c r="Q46" s="303"/>
      <c r="R46" s="303"/>
      <c r="S46" s="303"/>
      <c r="T46" s="303"/>
      <c r="U46" s="303"/>
      <c r="V46" s="303"/>
      <c r="W46" s="303"/>
      <c r="X46" s="303"/>
      <c r="Y46" s="303"/>
      <c r="Z46" s="303"/>
    </row>
    <row r="47" spans="1:26" ht="12.75" customHeight="1">
      <c r="A47" s="303"/>
      <c r="B47" s="307"/>
      <c r="C47" s="303"/>
      <c r="D47" s="306"/>
      <c r="E47" s="305"/>
      <c r="F47" s="304"/>
      <c r="G47" s="303"/>
      <c r="H47" s="303"/>
      <c r="I47" s="303"/>
      <c r="J47" s="303"/>
      <c r="K47" s="303"/>
      <c r="L47" s="303"/>
      <c r="M47" s="303"/>
      <c r="N47" s="303"/>
      <c r="O47" s="303"/>
      <c r="P47" s="303"/>
      <c r="Q47" s="303"/>
      <c r="R47" s="303"/>
      <c r="S47" s="303"/>
      <c r="T47" s="303"/>
      <c r="U47" s="303"/>
      <c r="V47" s="303"/>
      <c r="W47" s="303"/>
      <c r="X47" s="303"/>
      <c r="Y47" s="303"/>
      <c r="Z47" s="303"/>
    </row>
    <row r="48" spans="1:26" ht="12.75" customHeight="1">
      <c r="A48" s="303"/>
      <c r="B48" s="307"/>
      <c r="C48" s="303"/>
      <c r="D48" s="306"/>
      <c r="E48" s="305"/>
      <c r="F48" s="304"/>
      <c r="G48" s="303"/>
      <c r="H48" s="303"/>
      <c r="I48" s="303"/>
      <c r="J48" s="303"/>
      <c r="K48" s="303"/>
      <c r="L48" s="303"/>
      <c r="M48" s="303"/>
      <c r="N48" s="303"/>
      <c r="O48" s="303"/>
      <c r="P48" s="303"/>
      <c r="Q48" s="303"/>
      <c r="R48" s="303"/>
      <c r="S48" s="303"/>
      <c r="T48" s="303"/>
      <c r="U48" s="303"/>
      <c r="V48" s="303"/>
      <c r="W48" s="303"/>
      <c r="X48" s="303"/>
      <c r="Y48" s="303"/>
      <c r="Z48" s="303"/>
    </row>
    <row r="49" spans="1:26" ht="12.75" customHeight="1">
      <c r="A49" s="303"/>
      <c r="B49" s="307"/>
      <c r="C49" s="303"/>
      <c r="D49" s="306"/>
      <c r="E49" s="305"/>
      <c r="F49" s="304"/>
      <c r="G49" s="303"/>
      <c r="H49" s="303"/>
      <c r="I49" s="303"/>
      <c r="J49" s="303"/>
      <c r="K49" s="303"/>
      <c r="L49" s="303"/>
      <c r="M49" s="303"/>
      <c r="N49" s="303"/>
      <c r="O49" s="303"/>
      <c r="P49" s="303"/>
      <c r="Q49" s="303"/>
      <c r="R49" s="303"/>
      <c r="S49" s="303"/>
      <c r="T49" s="303"/>
      <c r="U49" s="303"/>
      <c r="V49" s="303"/>
      <c r="W49" s="303"/>
      <c r="X49" s="303"/>
      <c r="Y49" s="303"/>
      <c r="Z49" s="303"/>
    </row>
    <row r="50" spans="1:26" ht="12.75" customHeight="1">
      <c r="A50" s="303"/>
      <c r="B50" s="307"/>
      <c r="C50" s="303"/>
      <c r="D50" s="306"/>
      <c r="E50" s="305"/>
      <c r="F50" s="304"/>
      <c r="G50" s="303"/>
      <c r="H50" s="303"/>
      <c r="I50" s="303"/>
      <c r="J50" s="303"/>
      <c r="K50" s="303"/>
      <c r="L50" s="303"/>
      <c r="M50" s="303"/>
      <c r="N50" s="303"/>
      <c r="O50" s="303"/>
      <c r="P50" s="303"/>
      <c r="Q50" s="303"/>
      <c r="R50" s="303"/>
      <c r="S50" s="303"/>
      <c r="T50" s="303"/>
      <c r="U50" s="303"/>
      <c r="V50" s="303"/>
      <c r="W50" s="303"/>
      <c r="X50" s="303"/>
      <c r="Y50" s="303"/>
      <c r="Z50" s="303"/>
    </row>
    <row r="51" spans="1:26" ht="12.75" customHeight="1">
      <c r="A51" s="303"/>
      <c r="B51" s="307"/>
      <c r="C51" s="303"/>
      <c r="D51" s="306"/>
      <c r="E51" s="305"/>
      <c r="F51" s="304"/>
      <c r="G51" s="303"/>
      <c r="H51" s="303"/>
      <c r="I51" s="303"/>
      <c r="J51" s="303"/>
      <c r="K51" s="303"/>
      <c r="L51" s="303"/>
      <c r="M51" s="303"/>
      <c r="N51" s="303"/>
      <c r="O51" s="303"/>
      <c r="P51" s="303"/>
      <c r="Q51" s="303"/>
      <c r="R51" s="303"/>
      <c r="S51" s="303"/>
      <c r="T51" s="303"/>
      <c r="U51" s="303"/>
      <c r="V51" s="303"/>
      <c r="W51" s="303"/>
      <c r="X51" s="303"/>
      <c r="Y51" s="303"/>
      <c r="Z51" s="303"/>
    </row>
    <row r="52" spans="1:26" ht="12.75" customHeight="1">
      <c r="A52" s="303"/>
      <c r="B52" s="307"/>
      <c r="C52" s="303"/>
      <c r="D52" s="306"/>
      <c r="E52" s="305"/>
      <c r="F52" s="304"/>
      <c r="G52" s="303"/>
      <c r="H52" s="303"/>
      <c r="I52" s="303"/>
      <c r="J52" s="303"/>
      <c r="K52" s="303"/>
      <c r="L52" s="303"/>
      <c r="M52" s="303"/>
      <c r="N52" s="303"/>
      <c r="O52" s="303"/>
      <c r="P52" s="303"/>
      <c r="Q52" s="303"/>
      <c r="R52" s="303"/>
      <c r="S52" s="303"/>
      <c r="T52" s="303"/>
      <c r="U52" s="303"/>
      <c r="V52" s="303"/>
      <c r="W52" s="303"/>
      <c r="X52" s="303"/>
      <c r="Y52" s="303"/>
      <c r="Z52" s="303"/>
    </row>
    <row r="53" spans="1:26" ht="12.75" customHeight="1">
      <c r="A53" s="303"/>
      <c r="B53" s="307"/>
      <c r="C53" s="303"/>
      <c r="D53" s="306"/>
      <c r="E53" s="305"/>
      <c r="F53" s="304"/>
      <c r="G53" s="303"/>
      <c r="H53" s="303"/>
      <c r="I53" s="303"/>
      <c r="J53" s="303"/>
      <c r="K53" s="303"/>
      <c r="L53" s="303"/>
      <c r="M53" s="303"/>
      <c r="N53" s="303"/>
      <c r="O53" s="303"/>
      <c r="P53" s="303"/>
      <c r="Q53" s="303"/>
      <c r="R53" s="303"/>
      <c r="S53" s="303"/>
      <c r="T53" s="303"/>
      <c r="U53" s="303"/>
      <c r="V53" s="303"/>
      <c r="W53" s="303"/>
      <c r="X53" s="303"/>
      <c r="Y53" s="303"/>
      <c r="Z53" s="303"/>
    </row>
    <row r="54" spans="1:26" ht="12.75" customHeight="1">
      <c r="A54" s="303"/>
      <c r="B54" s="307"/>
      <c r="C54" s="303"/>
      <c r="D54" s="306"/>
      <c r="E54" s="305"/>
      <c r="F54" s="304"/>
      <c r="G54" s="303"/>
      <c r="H54" s="303"/>
      <c r="I54" s="303"/>
      <c r="J54" s="303"/>
      <c r="K54" s="303"/>
      <c r="L54" s="303"/>
      <c r="M54" s="303"/>
      <c r="N54" s="303"/>
      <c r="O54" s="303"/>
      <c r="P54" s="303"/>
      <c r="Q54" s="303"/>
      <c r="R54" s="303"/>
      <c r="S54" s="303"/>
      <c r="T54" s="303"/>
      <c r="U54" s="303"/>
      <c r="V54" s="303"/>
      <c r="W54" s="303"/>
      <c r="X54" s="303"/>
      <c r="Y54" s="303"/>
      <c r="Z54" s="303"/>
    </row>
    <row r="55" spans="1:26" ht="12.75" customHeight="1">
      <c r="A55" s="303"/>
      <c r="B55" s="307"/>
      <c r="C55" s="303"/>
      <c r="D55" s="306"/>
      <c r="E55" s="305"/>
      <c r="F55" s="304"/>
      <c r="G55" s="303"/>
      <c r="H55" s="303"/>
      <c r="I55" s="303"/>
      <c r="J55" s="303"/>
      <c r="K55" s="303"/>
      <c r="L55" s="303"/>
      <c r="M55" s="303"/>
      <c r="N55" s="303"/>
      <c r="O55" s="303"/>
      <c r="P55" s="303"/>
      <c r="Q55" s="303"/>
      <c r="R55" s="303"/>
      <c r="S55" s="303"/>
      <c r="T55" s="303"/>
      <c r="U55" s="303"/>
      <c r="V55" s="303"/>
      <c r="W55" s="303"/>
      <c r="X55" s="303"/>
      <c r="Y55" s="303"/>
      <c r="Z55" s="303"/>
    </row>
    <row r="56" spans="1:26" ht="12.75" customHeight="1">
      <c r="A56" s="303"/>
      <c r="B56" s="307"/>
      <c r="C56" s="303"/>
      <c r="D56" s="306"/>
      <c r="E56" s="305"/>
      <c r="F56" s="304"/>
      <c r="G56" s="303"/>
      <c r="H56" s="303"/>
      <c r="I56" s="303"/>
      <c r="J56" s="303"/>
      <c r="K56" s="303"/>
      <c r="L56" s="303"/>
      <c r="M56" s="303"/>
      <c r="N56" s="303"/>
      <c r="O56" s="303"/>
      <c r="P56" s="303"/>
      <c r="Q56" s="303"/>
      <c r="R56" s="303"/>
      <c r="S56" s="303"/>
      <c r="T56" s="303"/>
      <c r="U56" s="303"/>
      <c r="V56" s="303"/>
      <c r="W56" s="303"/>
      <c r="X56" s="303"/>
      <c r="Y56" s="303"/>
      <c r="Z56" s="303"/>
    </row>
    <row r="57" spans="1:26" ht="12.75" customHeight="1">
      <c r="A57" s="303"/>
      <c r="B57" s="307"/>
      <c r="C57" s="303"/>
      <c r="D57" s="306"/>
      <c r="E57" s="305"/>
      <c r="F57" s="304"/>
      <c r="G57" s="303"/>
      <c r="H57" s="303"/>
      <c r="I57" s="303"/>
      <c r="J57" s="303"/>
      <c r="K57" s="303"/>
      <c r="L57" s="303"/>
      <c r="M57" s="303"/>
      <c r="N57" s="303"/>
      <c r="O57" s="303"/>
      <c r="P57" s="303"/>
      <c r="Q57" s="303"/>
      <c r="R57" s="303"/>
      <c r="S57" s="303"/>
      <c r="T57" s="303"/>
      <c r="U57" s="303"/>
      <c r="V57" s="303"/>
      <c r="W57" s="303"/>
      <c r="X57" s="303"/>
      <c r="Y57" s="303"/>
      <c r="Z57" s="303"/>
    </row>
    <row r="58" spans="1:26" ht="12.75" customHeight="1">
      <c r="A58" s="303"/>
      <c r="B58" s="307"/>
      <c r="C58" s="303"/>
      <c r="D58" s="306"/>
      <c r="E58" s="305"/>
      <c r="F58" s="304"/>
      <c r="G58" s="303"/>
      <c r="H58" s="303"/>
      <c r="I58" s="303"/>
      <c r="J58" s="303"/>
      <c r="K58" s="303"/>
      <c r="L58" s="303"/>
      <c r="M58" s="303"/>
      <c r="N58" s="303"/>
      <c r="O58" s="303"/>
      <c r="P58" s="303"/>
      <c r="Q58" s="303"/>
      <c r="R58" s="303"/>
      <c r="S58" s="303"/>
      <c r="T58" s="303"/>
      <c r="U58" s="303"/>
      <c r="V58" s="303"/>
      <c r="W58" s="303"/>
      <c r="X58" s="303"/>
      <c r="Y58" s="303"/>
      <c r="Z58" s="303"/>
    </row>
    <row r="59" spans="1:26" ht="12.75" customHeight="1">
      <c r="A59" s="303"/>
      <c r="B59" s="307"/>
      <c r="C59" s="303"/>
      <c r="D59" s="306"/>
      <c r="E59" s="305"/>
      <c r="F59" s="304"/>
      <c r="G59" s="303"/>
      <c r="H59" s="303"/>
      <c r="I59" s="303"/>
      <c r="J59" s="303"/>
      <c r="K59" s="303"/>
      <c r="L59" s="303"/>
      <c r="M59" s="303"/>
      <c r="N59" s="303"/>
      <c r="O59" s="303"/>
      <c r="P59" s="303"/>
      <c r="Q59" s="303"/>
      <c r="R59" s="303"/>
      <c r="S59" s="303"/>
      <c r="T59" s="303"/>
      <c r="U59" s="303"/>
      <c r="V59" s="303"/>
      <c r="W59" s="303"/>
      <c r="X59" s="303"/>
      <c r="Y59" s="303"/>
      <c r="Z59" s="303"/>
    </row>
    <row r="60" spans="1:26" ht="12.75" customHeight="1">
      <c r="A60" s="303"/>
      <c r="B60" s="307"/>
      <c r="C60" s="303"/>
      <c r="D60" s="306"/>
      <c r="E60" s="305"/>
      <c r="F60" s="304"/>
      <c r="G60" s="303"/>
      <c r="H60" s="303"/>
      <c r="I60" s="303"/>
      <c r="J60" s="303"/>
      <c r="K60" s="303"/>
      <c r="L60" s="303"/>
      <c r="M60" s="303"/>
      <c r="N60" s="303"/>
      <c r="O60" s="303"/>
      <c r="P60" s="303"/>
      <c r="Q60" s="303"/>
      <c r="R60" s="303"/>
      <c r="S60" s="303"/>
      <c r="T60" s="303"/>
      <c r="U60" s="303"/>
      <c r="V60" s="303"/>
      <c r="W60" s="303"/>
      <c r="X60" s="303"/>
      <c r="Y60" s="303"/>
      <c r="Z60" s="303"/>
    </row>
    <row r="61" spans="1:26" ht="12.75" customHeight="1">
      <c r="A61" s="303"/>
      <c r="B61" s="307"/>
      <c r="C61" s="303"/>
      <c r="D61" s="306"/>
      <c r="E61" s="305"/>
      <c r="F61" s="304"/>
      <c r="G61" s="303"/>
      <c r="H61" s="303"/>
      <c r="I61" s="303"/>
      <c r="J61" s="303"/>
      <c r="K61" s="303"/>
      <c r="L61" s="303"/>
      <c r="M61" s="303"/>
      <c r="N61" s="303"/>
      <c r="O61" s="303"/>
      <c r="P61" s="303"/>
      <c r="Q61" s="303"/>
      <c r="R61" s="303"/>
      <c r="S61" s="303"/>
      <c r="T61" s="303"/>
      <c r="U61" s="303"/>
      <c r="V61" s="303"/>
      <c r="W61" s="303"/>
      <c r="X61" s="303"/>
      <c r="Y61" s="303"/>
      <c r="Z61" s="303"/>
    </row>
    <row r="62" spans="1:26" ht="12.75" customHeight="1">
      <c r="A62" s="303"/>
      <c r="B62" s="307"/>
      <c r="C62" s="303"/>
      <c r="D62" s="306"/>
      <c r="E62" s="305"/>
      <c r="F62" s="304"/>
      <c r="G62" s="303"/>
      <c r="H62" s="303"/>
      <c r="I62" s="303"/>
      <c r="J62" s="303"/>
      <c r="K62" s="303"/>
      <c r="L62" s="303"/>
      <c r="M62" s="303"/>
      <c r="N62" s="303"/>
      <c r="O62" s="303"/>
      <c r="P62" s="303"/>
      <c r="Q62" s="303"/>
      <c r="R62" s="303"/>
      <c r="S62" s="303"/>
      <c r="T62" s="303"/>
      <c r="U62" s="303"/>
      <c r="V62" s="303"/>
      <c r="W62" s="303"/>
      <c r="X62" s="303"/>
      <c r="Y62" s="303"/>
      <c r="Z62" s="303"/>
    </row>
    <row r="63" spans="1:26" ht="12.75" customHeight="1">
      <c r="A63" s="303"/>
      <c r="B63" s="307"/>
      <c r="C63" s="303"/>
      <c r="D63" s="306"/>
      <c r="E63" s="305"/>
      <c r="F63" s="304"/>
      <c r="G63" s="303"/>
      <c r="H63" s="303"/>
      <c r="I63" s="303"/>
      <c r="J63" s="303"/>
      <c r="K63" s="303"/>
      <c r="L63" s="303"/>
      <c r="M63" s="303"/>
      <c r="N63" s="303"/>
      <c r="O63" s="303"/>
      <c r="P63" s="303"/>
      <c r="Q63" s="303"/>
      <c r="R63" s="303"/>
      <c r="S63" s="303"/>
      <c r="T63" s="303"/>
      <c r="U63" s="303"/>
      <c r="V63" s="303"/>
      <c r="W63" s="303"/>
      <c r="X63" s="303"/>
      <c r="Y63" s="303"/>
      <c r="Z63" s="303"/>
    </row>
    <row r="64" spans="1:26" ht="12.75" customHeight="1">
      <c r="A64" s="303"/>
      <c r="B64" s="307"/>
      <c r="C64" s="303"/>
      <c r="D64" s="306"/>
      <c r="E64" s="305"/>
      <c r="F64" s="304"/>
      <c r="G64" s="303"/>
      <c r="H64" s="303"/>
      <c r="I64" s="303"/>
      <c r="J64" s="303"/>
      <c r="K64" s="303"/>
      <c r="L64" s="303"/>
      <c r="M64" s="303"/>
      <c r="N64" s="303"/>
      <c r="O64" s="303"/>
      <c r="P64" s="303"/>
      <c r="Q64" s="303"/>
      <c r="R64" s="303"/>
      <c r="S64" s="303"/>
      <c r="T64" s="303"/>
      <c r="U64" s="303"/>
      <c r="V64" s="303"/>
      <c r="W64" s="303"/>
      <c r="X64" s="303"/>
      <c r="Y64" s="303"/>
      <c r="Z64" s="303"/>
    </row>
    <row r="65" spans="1:26" ht="12.75" customHeight="1">
      <c r="A65" s="303"/>
      <c r="B65" s="307"/>
      <c r="C65" s="303"/>
      <c r="D65" s="306"/>
      <c r="E65" s="305"/>
      <c r="F65" s="304"/>
      <c r="G65" s="303"/>
      <c r="H65" s="303"/>
      <c r="I65" s="303"/>
      <c r="J65" s="303"/>
      <c r="K65" s="303"/>
      <c r="L65" s="303"/>
      <c r="M65" s="303"/>
      <c r="N65" s="303"/>
      <c r="O65" s="303"/>
      <c r="P65" s="303"/>
      <c r="Q65" s="303"/>
      <c r="R65" s="303"/>
      <c r="S65" s="303"/>
      <c r="T65" s="303"/>
      <c r="U65" s="303"/>
      <c r="V65" s="303"/>
      <c r="W65" s="303"/>
      <c r="X65" s="303"/>
      <c r="Y65" s="303"/>
      <c r="Z65" s="303"/>
    </row>
    <row r="66" spans="1:26" ht="12.75" customHeight="1">
      <c r="A66" s="303"/>
      <c r="B66" s="307"/>
      <c r="C66" s="303"/>
      <c r="D66" s="306"/>
      <c r="E66" s="305"/>
      <c r="F66" s="304"/>
      <c r="G66" s="303"/>
      <c r="H66" s="303"/>
      <c r="I66" s="303"/>
      <c r="J66" s="303"/>
      <c r="K66" s="303"/>
      <c r="L66" s="303"/>
      <c r="M66" s="303"/>
      <c r="N66" s="303"/>
      <c r="O66" s="303"/>
      <c r="P66" s="303"/>
      <c r="Q66" s="303"/>
      <c r="R66" s="303"/>
      <c r="S66" s="303"/>
      <c r="T66" s="303"/>
      <c r="U66" s="303"/>
      <c r="V66" s="303"/>
      <c r="W66" s="303"/>
      <c r="X66" s="303"/>
      <c r="Y66" s="303"/>
      <c r="Z66" s="303"/>
    </row>
    <row r="67" spans="1:26" ht="12.75" customHeight="1">
      <c r="A67" s="303"/>
      <c r="B67" s="307"/>
      <c r="C67" s="303"/>
      <c r="D67" s="306"/>
      <c r="E67" s="305"/>
      <c r="F67" s="304"/>
      <c r="G67" s="303"/>
      <c r="H67" s="303"/>
      <c r="I67" s="303"/>
      <c r="J67" s="303"/>
      <c r="K67" s="303"/>
      <c r="L67" s="303"/>
      <c r="M67" s="303"/>
      <c r="N67" s="303"/>
      <c r="O67" s="303"/>
      <c r="P67" s="303"/>
      <c r="Q67" s="303"/>
      <c r="R67" s="303"/>
      <c r="S67" s="303"/>
      <c r="T67" s="303"/>
      <c r="U67" s="303"/>
      <c r="V67" s="303"/>
      <c r="W67" s="303"/>
      <c r="X67" s="303"/>
      <c r="Y67" s="303"/>
      <c r="Z67" s="303"/>
    </row>
    <row r="68" spans="1:26" ht="12.75" customHeight="1">
      <c r="A68" s="303"/>
      <c r="B68" s="307"/>
      <c r="C68" s="303"/>
      <c r="D68" s="306"/>
      <c r="E68" s="305"/>
      <c r="F68" s="304"/>
      <c r="G68" s="303"/>
      <c r="H68" s="303"/>
      <c r="I68" s="303"/>
      <c r="J68" s="303"/>
      <c r="K68" s="303"/>
      <c r="L68" s="303"/>
      <c r="M68" s="303"/>
      <c r="N68" s="303"/>
      <c r="O68" s="303"/>
      <c r="P68" s="303"/>
      <c r="Q68" s="303"/>
      <c r="R68" s="303"/>
      <c r="S68" s="303"/>
      <c r="T68" s="303"/>
      <c r="U68" s="303"/>
      <c r="V68" s="303"/>
      <c r="W68" s="303"/>
      <c r="X68" s="303"/>
      <c r="Y68" s="303"/>
      <c r="Z68" s="303"/>
    </row>
    <row r="69" spans="1:26" ht="12.75" customHeight="1">
      <c r="A69" s="303"/>
      <c r="B69" s="307"/>
      <c r="C69" s="303"/>
      <c r="D69" s="306"/>
      <c r="E69" s="305"/>
      <c r="F69" s="304"/>
      <c r="G69" s="303"/>
      <c r="H69" s="303"/>
      <c r="I69" s="303"/>
      <c r="J69" s="303"/>
      <c r="K69" s="303"/>
      <c r="L69" s="303"/>
      <c r="M69" s="303"/>
      <c r="N69" s="303"/>
      <c r="O69" s="303"/>
      <c r="P69" s="303"/>
      <c r="Q69" s="303"/>
      <c r="R69" s="303"/>
      <c r="S69" s="303"/>
      <c r="T69" s="303"/>
      <c r="U69" s="303"/>
      <c r="V69" s="303"/>
      <c r="W69" s="303"/>
      <c r="X69" s="303"/>
      <c r="Y69" s="303"/>
      <c r="Z69" s="303"/>
    </row>
    <row r="70" spans="1:26" ht="12.75" customHeight="1">
      <c r="A70" s="303"/>
      <c r="B70" s="307"/>
      <c r="C70" s="303"/>
      <c r="D70" s="306"/>
      <c r="E70" s="305"/>
      <c r="F70" s="304"/>
      <c r="G70" s="303"/>
      <c r="H70" s="303"/>
      <c r="I70" s="303"/>
      <c r="J70" s="303"/>
      <c r="K70" s="303"/>
      <c r="L70" s="303"/>
      <c r="M70" s="303"/>
      <c r="N70" s="303"/>
      <c r="O70" s="303"/>
      <c r="P70" s="303"/>
      <c r="Q70" s="303"/>
      <c r="R70" s="303"/>
      <c r="S70" s="303"/>
      <c r="T70" s="303"/>
      <c r="U70" s="303"/>
      <c r="V70" s="303"/>
      <c r="W70" s="303"/>
      <c r="X70" s="303"/>
      <c r="Y70" s="303"/>
      <c r="Z70" s="303"/>
    </row>
    <row r="71" spans="1:26" ht="12.75" customHeight="1">
      <c r="A71" s="303"/>
      <c r="B71" s="307"/>
      <c r="C71" s="303"/>
      <c r="D71" s="306"/>
      <c r="E71" s="305"/>
      <c r="F71" s="304"/>
      <c r="G71" s="303"/>
      <c r="H71" s="303"/>
      <c r="I71" s="303"/>
      <c r="J71" s="303"/>
      <c r="K71" s="303"/>
      <c r="L71" s="303"/>
      <c r="M71" s="303"/>
      <c r="N71" s="303"/>
      <c r="O71" s="303"/>
      <c r="P71" s="303"/>
      <c r="Q71" s="303"/>
      <c r="R71" s="303"/>
      <c r="S71" s="303"/>
      <c r="T71" s="303"/>
      <c r="U71" s="303"/>
      <c r="V71" s="303"/>
      <c r="W71" s="303"/>
      <c r="X71" s="303"/>
      <c r="Y71" s="303"/>
      <c r="Z71" s="303"/>
    </row>
    <row r="72" spans="1:26" ht="12.75" customHeight="1">
      <c r="A72" s="303"/>
      <c r="B72" s="307"/>
      <c r="C72" s="303"/>
      <c r="D72" s="306"/>
      <c r="E72" s="305"/>
      <c r="F72" s="304"/>
      <c r="G72" s="303"/>
      <c r="H72" s="303"/>
      <c r="I72" s="303"/>
      <c r="J72" s="303"/>
      <c r="K72" s="303"/>
      <c r="L72" s="303"/>
      <c r="M72" s="303"/>
      <c r="N72" s="303"/>
      <c r="O72" s="303"/>
      <c r="P72" s="303"/>
      <c r="Q72" s="303"/>
      <c r="R72" s="303"/>
      <c r="S72" s="303"/>
      <c r="T72" s="303"/>
      <c r="U72" s="303"/>
      <c r="V72" s="303"/>
      <c r="W72" s="303"/>
      <c r="X72" s="303"/>
      <c r="Y72" s="303"/>
      <c r="Z72" s="303"/>
    </row>
    <row r="73" spans="1:26" ht="12.75" customHeight="1">
      <c r="A73" s="303"/>
      <c r="B73" s="307"/>
      <c r="C73" s="303"/>
      <c r="D73" s="306"/>
      <c r="E73" s="305"/>
      <c r="F73" s="304"/>
      <c r="G73" s="303"/>
      <c r="H73" s="303"/>
      <c r="I73" s="303"/>
      <c r="J73" s="303"/>
      <c r="K73" s="303"/>
      <c r="L73" s="303"/>
      <c r="M73" s="303"/>
      <c r="N73" s="303"/>
      <c r="O73" s="303"/>
      <c r="P73" s="303"/>
      <c r="Q73" s="303"/>
      <c r="R73" s="303"/>
      <c r="S73" s="303"/>
      <c r="T73" s="303"/>
      <c r="U73" s="303"/>
      <c r="V73" s="303"/>
      <c r="W73" s="303"/>
      <c r="X73" s="303"/>
      <c r="Y73" s="303"/>
      <c r="Z73" s="303"/>
    </row>
    <row r="74" spans="1:26" ht="12.75" customHeight="1">
      <c r="A74" s="303"/>
      <c r="B74" s="307"/>
      <c r="C74" s="303"/>
      <c r="D74" s="306"/>
      <c r="E74" s="305"/>
      <c r="F74" s="304"/>
      <c r="G74" s="303"/>
      <c r="H74" s="303"/>
      <c r="I74" s="303"/>
      <c r="J74" s="303"/>
      <c r="K74" s="303"/>
      <c r="L74" s="303"/>
      <c r="M74" s="303"/>
      <c r="N74" s="303"/>
      <c r="O74" s="303"/>
      <c r="P74" s="303"/>
      <c r="Q74" s="303"/>
      <c r="R74" s="303"/>
      <c r="S74" s="303"/>
      <c r="T74" s="303"/>
      <c r="U74" s="303"/>
      <c r="V74" s="303"/>
      <c r="W74" s="303"/>
      <c r="X74" s="303"/>
      <c r="Y74" s="303"/>
      <c r="Z74" s="303"/>
    </row>
    <row r="75" spans="1:26" ht="12.75" customHeight="1">
      <c r="A75" s="303"/>
      <c r="B75" s="307"/>
      <c r="C75" s="303"/>
      <c r="D75" s="306"/>
      <c r="E75" s="305"/>
      <c r="F75" s="304"/>
      <c r="G75" s="303"/>
      <c r="H75" s="303"/>
      <c r="I75" s="303"/>
      <c r="J75" s="303"/>
      <c r="K75" s="303"/>
      <c r="L75" s="303"/>
      <c r="M75" s="303"/>
      <c r="N75" s="303"/>
      <c r="O75" s="303"/>
      <c r="P75" s="303"/>
      <c r="Q75" s="303"/>
      <c r="R75" s="303"/>
      <c r="S75" s="303"/>
      <c r="T75" s="303"/>
      <c r="U75" s="303"/>
      <c r="V75" s="303"/>
      <c r="W75" s="303"/>
      <c r="X75" s="303"/>
      <c r="Y75" s="303"/>
      <c r="Z75" s="303"/>
    </row>
    <row r="76" spans="1:26" ht="12.75" customHeight="1">
      <c r="A76" s="303"/>
      <c r="B76" s="307"/>
      <c r="C76" s="303"/>
      <c r="D76" s="306"/>
      <c r="E76" s="305"/>
      <c r="F76" s="304"/>
      <c r="G76" s="303"/>
      <c r="H76" s="303"/>
      <c r="I76" s="303"/>
      <c r="J76" s="303"/>
      <c r="K76" s="303"/>
      <c r="L76" s="303"/>
      <c r="M76" s="303"/>
      <c r="N76" s="303"/>
      <c r="O76" s="303"/>
      <c r="P76" s="303"/>
      <c r="Q76" s="303"/>
      <c r="R76" s="303"/>
      <c r="S76" s="303"/>
      <c r="T76" s="303"/>
      <c r="U76" s="303"/>
      <c r="V76" s="303"/>
      <c r="W76" s="303"/>
      <c r="X76" s="303"/>
      <c r="Y76" s="303"/>
      <c r="Z76" s="303"/>
    </row>
    <row r="77" spans="1:26" ht="12.75" customHeight="1">
      <c r="A77" s="303"/>
      <c r="B77" s="307"/>
      <c r="C77" s="303"/>
      <c r="D77" s="306"/>
      <c r="E77" s="305"/>
      <c r="F77" s="304"/>
      <c r="G77" s="303"/>
      <c r="H77" s="303"/>
      <c r="I77" s="303"/>
      <c r="J77" s="303"/>
      <c r="K77" s="303"/>
      <c r="L77" s="303"/>
      <c r="M77" s="303"/>
      <c r="N77" s="303"/>
      <c r="O77" s="303"/>
      <c r="P77" s="303"/>
      <c r="Q77" s="303"/>
      <c r="R77" s="303"/>
      <c r="S77" s="303"/>
      <c r="T77" s="303"/>
      <c r="U77" s="303"/>
      <c r="V77" s="303"/>
      <c r="W77" s="303"/>
      <c r="X77" s="303"/>
      <c r="Y77" s="303"/>
      <c r="Z77" s="303"/>
    </row>
    <row r="78" spans="1:26" ht="12.75" customHeight="1">
      <c r="A78" s="303"/>
      <c r="B78" s="307"/>
      <c r="C78" s="303"/>
      <c r="D78" s="306"/>
      <c r="E78" s="305"/>
      <c r="F78" s="304"/>
      <c r="G78" s="303"/>
      <c r="H78" s="303"/>
      <c r="I78" s="303"/>
      <c r="J78" s="303"/>
      <c r="K78" s="303"/>
      <c r="L78" s="303"/>
      <c r="M78" s="303"/>
      <c r="N78" s="303"/>
      <c r="O78" s="303"/>
      <c r="P78" s="303"/>
      <c r="Q78" s="303"/>
      <c r="R78" s="303"/>
      <c r="S78" s="303"/>
      <c r="T78" s="303"/>
      <c r="U78" s="303"/>
      <c r="V78" s="303"/>
      <c r="W78" s="303"/>
      <c r="X78" s="303"/>
      <c r="Y78" s="303"/>
      <c r="Z78" s="303"/>
    </row>
    <row r="79" spans="1:26" ht="12.75" customHeight="1">
      <c r="A79" s="303"/>
      <c r="B79" s="307"/>
      <c r="C79" s="303"/>
      <c r="D79" s="306"/>
      <c r="E79" s="305"/>
      <c r="F79" s="304"/>
      <c r="G79" s="303"/>
      <c r="H79" s="303"/>
      <c r="I79" s="303"/>
      <c r="J79" s="303"/>
      <c r="K79" s="303"/>
      <c r="L79" s="303"/>
      <c r="M79" s="303"/>
      <c r="N79" s="303"/>
      <c r="O79" s="303"/>
      <c r="P79" s="303"/>
      <c r="Q79" s="303"/>
      <c r="R79" s="303"/>
      <c r="S79" s="303"/>
      <c r="T79" s="303"/>
      <c r="U79" s="303"/>
      <c r="V79" s="303"/>
      <c r="W79" s="303"/>
      <c r="X79" s="303"/>
      <c r="Y79" s="303"/>
      <c r="Z79" s="303"/>
    </row>
    <row r="80" spans="1:26" ht="12.75" customHeight="1">
      <c r="A80" s="303"/>
      <c r="B80" s="307"/>
      <c r="C80" s="303"/>
      <c r="D80" s="306"/>
      <c r="E80" s="305"/>
      <c r="F80" s="304"/>
      <c r="G80" s="303"/>
      <c r="H80" s="303"/>
      <c r="I80" s="303"/>
      <c r="J80" s="303"/>
      <c r="K80" s="303"/>
      <c r="L80" s="303"/>
      <c r="M80" s="303"/>
      <c r="N80" s="303"/>
      <c r="O80" s="303"/>
      <c r="P80" s="303"/>
      <c r="Q80" s="303"/>
      <c r="R80" s="303"/>
      <c r="S80" s="303"/>
      <c r="T80" s="303"/>
      <c r="U80" s="303"/>
      <c r="V80" s="303"/>
      <c r="W80" s="303"/>
      <c r="X80" s="303"/>
      <c r="Y80" s="303"/>
      <c r="Z80" s="303"/>
    </row>
    <row r="81" spans="1:26" ht="12.75" customHeight="1">
      <c r="A81" s="303"/>
      <c r="B81" s="307"/>
      <c r="C81" s="303"/>
      <c r="D81" s="306"/>
      <c r="E81" s="305"/>
      <c r="F81" s="304"/>
      <c r="G81" s="303"/>
      <c r="H81" s="303"/>
      <c r="I81" s="303"/>
      <c r="J81" s="303"/>
      <c r="K81" s="303"/>
      <c r="L81" s="303"/>
      <c r="M81" s="303"/>
      <c r="N81" s="303"/>
      <c r="O81" s="303"/>
      <c r="P81" s="303"/>
      <c r="Q81" s="303"/>
      <c r="R81" s="303"/>
      <c r="S81" s="303"/>
      <c r="T81" s="303"/>
      <c r="U81" s="303"/>
      <c r="V81" s="303"/>
      <c r="W81" s="303"/>
      <c r="X81" s="303"/>
      <c r="Y81" s="303"/>
      <c r="Z81" s="303"/>
    </row>
    <row r="82" spans="1:26" ht="12.75" customHeight="1">
      <c r="A82" s="303"/>
      <c r="B82" s="307"/>
      <c r="C82" s="303"/>
      <c r="D82" s="306"/>
      <c r="E82" s="305"/>
      <c r="F82" s="304"/>
      <c r="G82" s="303"/>
      <c r="H82" s="303"/>
      <c r="I82" s="303"/>
      <c r="J82" s="303"/>
      <c r="K82" s="303"/>
      <c r="L82" s="303"/>
      <c r="M82" s="303"/>
      <c r="N82" s="303"/>
      <c r="O82" s="303"/>
      <c r="P82" s="303"/>
      <c r="Q82" s="303"/>
      <c r="R82" s="303"/>
      <c r="S82" s="303"/>
      <c r="T82" s="303"/>
      <c r="U82" s="303"/>
      <c r="V82" s="303"/>
      <c r="W82" s="303"/>
      <c r="X82" s="303"/>
      <c r="Y82" s="303"/>
      <c r="Z82" s="303"/>
    </row>
    <row r="83" spans="1:26" ht="12.75" customHeight="1">
      <c r="A83" s="303"/>
      <c r="B83" s="307"/>
      <c r="C83" s="303"/>
      <c r="D83" s="306"/>
      <c r="E83" s="305"/>
      <c r="F83" s="304"/>
      <c r="G83" s="303"/>
      <c r="H83" s="303"/>
      <c r="I83" s="303"/>
      <c r="J83" s="303"/>
      <c r="K83" s="303"/>
      <c r="L83" s="303"/>
      <c r="M83" s="303"/>
      <c r="N83" s="303"/>
      <c r="O83" s="303"/>
      <c r="P83" s="303"/>
      <c r="Q83" s="303"/>
      <c r="R83" s="303"/>
      <c r="S83" s="303"/>
      <c r="T83" s="303"/>
      <c r="U83" s="303"/>
      <c r="V83" s="303"/>
      <c r="W83" s="303"/>
      <c r="X83" s="303"/>
      <c r="Y83" s="303"/>
      <c r="Z83" s="303"/>
    </row>
    <row r="84" spans="1:26" ht="12.75" customHeight="1">
      <c r="A84" s="303"/>
      <c r="B84" s="307"/>
      <c r="C84" s="303"/>
      <c r="D84" s="306"/>
      <c r="E84" s="305"/>
      <c r="F84" s="304"/>
      <c r="G84" s="303"/>
      <c r="H84" s="303"/>
      <c r="I84" s="303"/>
      <c r="J84" s="303"/>
      <c r="K84" s="303"/>
      <c r="L84" s="303"/>
      <c r="M84" s="303"/>
      <c r="N84" s="303"/>
      <c r="O84" s="303"/>
      <c r="P84" s="303"/>
      <c r="Q84" s="303"/>
      <c r="R84" s="303"/>
      <c r="S84" s="303"/>
      <c r="T84" s="303"/>
      <c r="U84" s="303"/>
      <c r="V84" s="303"/>
      <c r="W84" s="303"/>
      <c r="X84" s="303"/>
      <c r="Y84" s="303"/>
      <c r="Z84" s="303"/>
    </row>
    <row r="85" spans="1:26" ht="12.75" customHeight="1">
      <c r="A85" s="303"/>
      <c r="B85" s="307"/>
      <c r="C85" s="303"/>
      <c r="D85" s="306"/>
      <c r="E85" s="305"/>
      <c r="F85" s="304"/>
      <c r="G85" s="303"/>
      <c r="H85" s="303"/>
      <c r="I85" s="303"/>
      <c r="J85" s="303"/>
      <c r="K85" s="303"/>
      <c r="L85" s="303"/>
      <c r="M85" s="303"/>
      <c r="N85" s="303"/>
      <c r="O85" s="303"/>
      <c r="P85" s="303"/>
      <c r="Q85" s="303"/>
      <c r="R85" s="303"/>
      <c r="S85" s="303"/>
      <c r="T85" s="303"/>
      <c r="U85" s="303"/>
      <c r="V85" s="303"/>
      <c r="W85" s="303"/>
      <c r="X85" s="303"/>
      <c r="Y85" s="303"/>
      <c r="Z85" s="303"/>
    </row>
    <row r="86" spans="1:26" ht="12.75" customHeight="1">
      <c r="A86" s="303"/>
      <c r="B86" s="307"/>
      <c r="C86" s="303"/>
      <c r="D86" s="306"/>
      <c r="E86" s="305"/>
      <c r="F86" s="304"/>
      <c r="G86" s="303"/>
      <c r="H86" s="303"/>
      <c r="I86" s="303"/>
      <c r="J86" s="303"/>
      <c r="K86" s="303"/>
      <c r="L86" s="303"/>
      <c r="M86" s="303"/>
      <c r="N86" s="303"/>
      <c r="O86" s="303"/>
      <c r="P86" s="303"/>
      <c r="Q86" s="303"/>
      <c r="R86" s="303"/>
      <c r="S86" s="303"/>
      <c r="T86" s="303"/>
      <c r="U86" s="303"/>
      <c r="V86" s="303"/>
      <c r="W86" s="303"/>
      <c r="X86" s="303"/>
      <c r="Y86" s="303"/>
      <c r="Z86" s="303"/>
    </row>
    <row r="87" spans="1:26" ht="12.75" customHeight="1">
      <c r="A87" s="303"/>
      <c r="B87" s="307"/>
      <c r="C87" s="303"/>
      <c r="D87" s="306"/>
      <c r="E87" s="305"/>
      <c r="F87" s="304"/>
      <c r="G87" s="303"/>
      <c r="H87" s="303"/>
      <c r="I87" s="303"/>
      <c r="J87" s="303"/>
      <c r="K87" s="303"/>
      <c r="L87" s="303"/>
      <c r="M87" s="303"/>
      <c r="N87" s="303"/>
      <c r="O87" s="303"/>
      <c r="P87" s="303"/>
      <c r="Q87" s="303"/>
      <c r="R87" s="303"/>
      <c r="S87" s="303"/>
      <c r="T87" s="303"/>
      <c r="U87" s="303"/>
      <c r="V87" s="303"/>
      <c r="W87" s="303"/>
      <c r="X87" s="303"/>
      <c r="Y87" s="303"/>
      <c r="Z87" s="303"/>
    </row>
    <row r="88" spans="1:26" ht="12.75" customHeight="1">
      <c r="A88" s="303"/>
      <c r="B88" s="307"/>
      <c r="C88" s="303"/>
      <c r="D88" s="306"/>
      <c r="E88" s="305"/>
      <c r="F88" s="304"/>
      <c r="G88" s="303"/>
      <c r="H88" s="303"/>
      <c r="I88" s="303"/>
      <c r="J88" s="303"/>
      <c r="K88" s="303"/>
      <c r="L88" s="303"/>
      <c r="M88" s="303"/>
      <c r="N88" s="303"/>
      <c r="O88" s="303"/>
      <c r="P88" s="303"/>
      <c r="Q88" s="303"/>
      <c r="R88" s="303"/>
      <c r="S88" s="303"/>
      <c r="T88" s="303"/>
      <c r="U88" s="303"/>
      <c r="V88" s="303"/>
      <c r="W88" s="303"/>
      <c r="X88" s="303"/>
      <c r="Y88" s="303"/>
      <c r="Z88" s="303"/>
    </row>
    <row r="89" spans="1:26" ht="12.75" customHeight="1">
      <c r="A89" s="303"/>
      <c r="B89" s="307"/>
      <c r="C89" s="303"/>
      <c r="D89" s="306"/>
      <c r="E89" s="305"/>
      <c r="F89" s="304"/>
      <c r="G89" s="303"/>
      <c r="H89" s="303"/>
      <c r="I89" s="303"/>
      <c r="J89" s="303"/>
      <c r="K89" s="303"/>
      <c r="L89" s="303"/>
      <c r="M89" s="303"/>
      <c r="N89" s="303"/>
      <c r="O89" s="303"/>
      <c r="P89" s="303"/>
      <c r="Q89" s="303"/>
      <c r="R89" s="303"/>
      <c r="S89" s="303"/>
      <c r="T89" s="303"/>
      <c r="U89" s="303"/>
      <c r="V89" s="303"/>
      <c r="W89" s="303"/>
      <c r="X89" s="303"/>
      <c r="Y89" s="303"/>
      <c r="Z89" s="303"/>
    </row>
    <row r="90" spans="1:26" ht="12.75" customHeight="1">
      <c r="A90" s="303"/>
      <c r="B90" s="307"/>
      <c r="C90" s="303"/>
      <c r="D90" s="306"/>
      <c r="E90" s="305"/>
      <c r="F90" s="304"/>
      <c r="G90" s="303"/>
      <c r="H90" s="303"/>
      <c r="I90" s="303"/>
      <c r="J90" s="303"/>
      <c r="K90" s="303"/>
      <c r="L90" s="303"/>
      <c r="M90" s="303"/>
      <c r="N90" s="303"/>
      <c r="O90" s="303"/>
      <c r="P90" s="303"/>
      <c r="Q90" s="303"/>
      <c r="R90" s="303"/>
      <c r="S90" s="303"/>
      <c r="T90" s="303"/>
      <c r="U90" s="303"/>
      <c r="V90" s="303"/>
      <c r="W90" s="303"/>
      <c r="X90" s="303"/>
      <c r="Y90" s="303"/>
      <c r="Z90" s="303"/>
    </row>
    <row r="91" spans="1:26" ht="12.75" customHeight="1">
      <c r="A91" s="303"/>
      <c r="B91" s="307"/>
      <c r="C91" s="303"/>
      <c r="D91" s="306"/>
      <c r="E91" s="305"/>
      <c r="F91" s="304"/>
      <c r="G91" s="303"/>
      <c r="H91" s="303"/>
      <c r="I91" s="303"/>
      <c r="J91" s="303"/>
      <c r="K91" s="303"/>
      <c r="L91" s="303"/>
      <c r="M91" s="303"/>
      <c r="N91" s="303"/>
      <c r="O91" s="303"/>
      <c r="P91" s="303"/>
      <c r="Q91" s="303"/>
      <c r="R91" s="303"/>
      <c r="S91" s="303"/>
      <c r="T91" s="303"/>
      <c r="U91" s="303"/>
      <c r="V91" s="303"/>
      <c r="W91" s="303"/>
      <c r="X91" s="303"/>
      <c r="Y91" s="303"/>
      <c r="Z91" s="303"/>
    </row>
    <row r="92" spans="1:26" ht="12.75" customHeight="1">
      <c r="A92" s="303"/>
      <c r="B92" s="307"/>
      <c r="C92" s="303"/>
      <c r="D92" s="306"/>
      <c r="E92" s="305"/>
      <c r="F92" s="304"/>
      <c r="G92" s="303"/>
      <c r="H92" s="303"/>
      <c r="I92" s="303"/>
      <c r="J92" s="303"/>
      <c r="K92" s="303"/>
      <c r="L92" s="303"/>
      <c r="M92" s="303"/>
      <c r="N92" s="303"/>
      <c r="O92" s="303"/>
      <c r="P92" s="303"/>
      <c r="Q92" s="303"/>
      <c r="R92" s="303"/>
      <c r="S92" s="303"/>
      <c r="T92" s="303"/>
      <c r="U92" s="303"/>
      <c r="V92" s="303"/>
      <c r="W92" s="303"/>
      <c r="X92" s="303"/>
      <c r="Y92" s="303"/>
      <c r="Z92" s="303"/>
    </row>
    <row r="93" spans="1:26" ht="12.75" customHeight="1">
      <c r="A93" s="303"/>
      <c r="B93" s="307"/>
      <c r="C93" s="303"/>
      <c r="D93" s="306"/>
      <c r="E93" s="305"/>
      <c r="F93" s="304"/>
      <c r="G93" s="303"/>
      <c r="H93" s="303"/>
      <c r="I93" s="303"/>
      <c r="J93" s="303"/>
      <c r="K93" s="303"/>
      <c r="L93" s="303"/>
      <c r="M93" s="303"/>
      <c r="N93" s="303"/>
      <c r="O93" s="303"/>
      <c r="P93" s="303"/>
      <c r="Q93" s="303"/>
      <c r="R93" s="303"/>
      <c r="S93" s="303"/>
      <c r="T93" s="303"/>
      <c r="U93" s="303"/>
      <c r="V93" s="303"/>
      <c r="W93" s="303"/>
      <c r="X93" s="303"/>
      <c r="Y93" s="303"/>
      <c r="Z93" s="303"/>
    </row>
    <row r="94" spans="1:26" ht="12.75" customHeight="1">
      <c r="A94" s="303"/>
      <c r="B94" s="307"/>
      <c r="C94" s="303"/>
      <c r="D94" s="306"/>
      <c r="E94" s="305"/>
      <c r="F94" s="304"/>
      <c r="G94" s="303"/>
      <c r="H94" s="303"/>
      <c r="I94" s="303"/>
      <c r="J94" s="303"/>
      <c r="K94" s="303"/>
      <c r="L94" s="303"/>
      <c r="M94" s="303"/>
      <c r="N94" s="303"/>
      <c r="O94" s="303"/>
      <c r="P94" s="303"/>
      <c r="Q94" s="303"/>
      <c r="R94" s="303"/>
      <c r="S94" s="303"/>
      <c r="T94" s="303"/>
      <c r="U94" s="303"/>
      <c r="V94" s="303"/>
      <c r="W94" s="303"/>
      <c r="X94" s="303"/>
      <c r="Y94" s="303"/>
      <c r="Z94" s="303"/>
    </row>
    <row r="95" spans="1:26" ht="12.75" customHeight="1">
      <c r="A95" s="303"/>
      <c r="B95" s="307"/>
      <c r="C95" s="303"/>
      <c r="D95" s="306"/>
      <c r="E95" s="305"/>
      <c r="F95" s="304"/>
      <c r="G95" s="303"/>
      <c r="H95" s="303"/>
      <c r="I95" s="303"/>
      <c r="J95" s="303"/>
      <c r="K95" s="303"/>
      <c r="L95" s="303"/>
      <c r="M95" s="303"/>
      <c r="N95" s="303"/>
      <c r="O95" s="303"/>
      <c r="P95" s="303"/>
      <c r="Q95" s="303"/>
      <c r="R95" s="303"/>
      <c r="S95" s="303"/>
      <c r="T95" s="303"/>
      <c r="U95" s="303"/>
      <c r="V95" s="303"/>
      <c r="W95" s="303"/>
      <c r="X95" s="303"/>
      <c r="Y95" s="303"/>
      <c r="Z95" s="303"/>
    </row>
    <row r="96" spans="1:26" ht="12.75" customHeight="1">
      <c r="A96" s="303"/>
      <c r="B96" s="307"/>
      <c r="C96" s="303"/>
      <c r="D96" s="306"/>
      <c r="E96" s="305"/>
      <c r="F96" s="304"/>
      <c r="G96" s="303"/>
      <c r="H96" s="303"/>
      <c r="I96" s="303"/>
      <c r="J96" s="303"/>
      <c r="K96" s="303"/>
      <c r="L96" s="303"/>
      <c r="M96" s="303"/>
      <c r="N96" s="303"/>
      <c r="O96" s="303"/>
      <c r="P96" s="303"/>
      <c r="Q96" s="303"/>
      <c r="R96" s="303"/>
      <c r="S96" s="303"/>
      <c r="T96" s="303"/>
      <c r="U96" s="303"/>
      <c r="V96" s="303"/>
      <c r="W96" s="303"/>
      <c r="X96" s="303"/>
      <c r="Y96" s="303"/>
      <c r="Z96" s="303"/>
    </row>
    <row r="97" spans="1:26" ht="12.75" customHeight="1">
      <c r="A97" s="303"/>
      <c r="B97" s="307"/>
      <c r="C97" s="303"/>
      <c r="D97" s="306"/>
      <c r="E97" s="305"/>
      <c r="F97" s="304"/>
      <c r="G97" s="303"/>
      <c r="H97" s="303"/>
      <c r="I97" s="303"/>
      <c r="J97" s="303"/>
      <c r="K97" s="303"/>
      <c r="L97" s="303"/>
      <c r="M97" s="303"/>
      <c r="N97" s="303"/>
      <c r="O97" s="303"/>
      <c r="P97" s="303"/>
      <c r="Q97" s="303"/>
      <c r="R97" s="303"/>
      <c r="S97" s="303"/>
      <c r="T97" s="303"/>
      <c r="U97" s="303"/>
      <c r="V97" s="303"/>
      <c r="W97" s="303"/>
      <c r="X97" s="303"/>
      <c r="Y97" s="303"/>
      <c r="Z97" s="303"/>
    </row>
    <row r="98" spans="1:26" ht="12.75" customHeight="1">
      <c r="A98" s="303"/>
      <c r="B98" s="307"/>
      <c r="C98" s="303"/>
      <c r="D98" s="306"/>
      <c r="E98" s="305"/>
      <c r="F98" s="304"/>
      <c r="G98" s="303"/>
      <c r="H98" s="303"/>
      <c r="I98" s="303"/>
      <c r="J98" s="303"/>
      <c r="K98" s="303"/>
      <c r="L98" s="303"/>
      <c r="M98" s="303"/>
      <c r="N98" s="303"/>
      <c r="O98" s="303"/>
      <c r="P98" s="303"/>
      <c r="Q98" s="303"/>
      <c r="R98" s="303"/>
      <c r="S98" s="303"/>
      <c r="T98" s="303"/>
      <c r="U98" s="303"/>
      <c r="V98" s="303"/>
      <c r="W98" s="303"/>
      <c r="X98" s="303"/>
      <c r="Y98" s="303"/>
      <c r="Z98" s="303"/>
    </row>
    <row r="99" spans="1:26" ht="12.75" customHeight="1">
      <c r="A99" s="303"/>
      <c r="B99" s="307"/>
      <c r="C99" s="303"/>
      <c r="D99" s="306"/>
      <c r="E99" s="305"/>
      <c r="F99" s="304"/>
      <c r="G99" s="303"/>
      <c r="H99" s="303"/>
      <c r="I99" s="303"/>
      <c r="J99" s="303"/>
      <c r="K99" s="303"/>
      <c r="L99" s="303"/>
      <c r="M99" s="303"/>
      <c r="N99" s="303"/>
      <c r="O99" s="303"/>
      <c r="P99" s="303"/>
      <c r="Q99" s="303"/>
      <c r="R99" s="303"/>
      <c r="S99" s="303"/>
      <c r="T99" s="303"/>
      <c r="U99" s="303"/>
      <c r="V99" s="303"/>
      <c r="W99" s="303"/>
      <c r="X99" s="303"/>
      <c r="Y99" s="303"/>
      <c r="Z99" s="303"/>
    </row>
    <row r="100" spans="1:26" ht="12.75" customHeight="1">
      <c r="A100" s="303"/>
      <c r="B100" s="307"/>
      <c r="C100" s="303"/>
      <c r="D100" s="306"/>
      <c r="E100" s="305"/>
      <c r="F100" s="304"/>
      <c r="G100" s="303"/>
      <c r="H100" s="303"/>
      <c r="I100" s="303"/>
      <c r="J100" s="303"/>
      <c r="K100" s="303"/>
      <c r="L100" s="303"/>
      <c r="M100" s="303"/>
      <c r="N100" s="303"/>
      <c r="O100" s="303"/>
      <c r="P100" s="303"/>
      <c r="Q100" s="303"/>
      <c r="R100" s="303"/>
      <c r="S100" s="303"/>
      <c r="T100" s="303"/>
      <c r="U100" s="303"/>
      <c r="V100" s="303"/>
      <c r="W100" s="303"/>
      <c r="X100" s="303"/>
      <c r="Y100" s="303"/>
      <c r="Z100" s="303"/>
    </row>
    <row r="101" spans="1:26" ht="12.75" customHeight="1">
      <c r="A101" s="303"/>
      <c r="B101" s="307"/>
      <c r="C101" s="303"/>
      <c r="D101" s="306"/>
      <c r="E101" s="305"/>
      <c r="F101" s="304"/>
      <c r="G101" s="303"/>
      <c r="H101" s="303"/>
      <c r="I101" s="303"/>
      <c r="J101" s="303"/>
      <c r="K101" s="303"/>
      <c r="L101" s="303"/>
      <c r="M101" s="303"/>
      <c r="N101" s="303"/>
      <c r="O101" s="303"/>
      <c r="P101" s="303"/>
      <c r="Q101" s="303"/>
      <c r="R101" s="303"/>
      <c r="S101" s="303"/>
      <c r="T101" s="303"/>
      <c r="U101" s="303"/>
      <c r="V101" s="303"/>
      <c r="W101" s="303"/>
      <c r="X101" s="303"/>
      <c r="Y101" s="303"/>
      <c r="Z101" s="303"/>
    </row>
    <row r="102" spans="1:26" ht="12.75" customHeight="1">
      <c r="A102" s="303"/>
      <c r="B102" s="307"/>
      <c r="C102" s="303"/>
      <c r="D102" s="306"/>
      <c r="E102" s="305"/>
      <c r="F102" s="304"/>
      <c r="G102" s="303"/>
      <c r="H102" s="303"/>
      <c r="I102" s="303"/>
      <c r="J102" s="303"/>
      <c r="K102" s="303"/>
      <c r="L102" s="303"/>
      <c r="M102" s="303"/>
      <c r="N102" s="303"/>
      <c r="O102" s="303"/>
      <c r="P102" s="303"/>
      <c r="Q102" s="303"/>
      <c r="R102" s="303"/>
      <c r="S102" s="303"/>
      <c r="T102" s="303"/>
      <c r="U102" s="303"/>
      <c r="V102" s="303"/>
      <c r="W102" s="303"/>
      <c r="X102" s="303"/>
      <c r="Y102" s="303"/>
      <c r="Z102" s="303"/>
    </row>
    <row r="103" spans="1:26" ht="12.75" customHeight="1">
      <c r="A103" s="303"/>
      <c r="B103" s="307"/>
      <c r="C103" s="303"/>
      <c r="D103" s="306"/>
      <c r="E103" s="305"/>
      <c r="F103" s="304"/>
      <c r="G103" s="303"/>
      <c r="H103" s="303"/>
      <c r="I103" s="303"/>
      <c r="J103" s="303"/>
      <c r="K103" s="303"/>
      <c r="L103" s="303"/>
      <c r="M103" s="303"/>
      <c r="N103" s="303"/>
      <c r="O103" s="303"/>
      <c r="P103" s="303"/>
      <c r="Q103" s="303"/>
      <c r="R103" s="303"/>
      <c r="S103" s="303"/>
      <c r="T103" s="303"/>
      <c r="U103" s="303"/>
      <c r="V103" s="303"/>
      <c r="W103" s="303"/>
      <c r="X103" s="303"/>
      <c r="Y103" s="303"/>
      <c r="Z103" s="303"/>
    </row>
    <row r="104" spans="1:26" ht="12.75" customHeight="1">
      <c r="A104" s="303"/>
      <c r="B104" s="307"/>
      <c r="C104" s="303"/>
      <c r="D104" s="306"/>
      <c r="E104" s="305"/>
      <c r="F104" s="304"/>
      <c r="G104" s="303"/>
      <c r="H104" s="303"/>
      <c r="I104" s="303"/>
      <c r="J104" s="303"/>
      <c r="K104" s="303"/>
      <c r="L104" s="303"/>
      <c r="M104" s="303"/>
      <c r="N104" s="303"/>
      <c r="O104" s="303"/>
      <c r="P104" s="303"/>
      <c r="Q104" s="303"/>
      <c r="R104" s="303"/>
      <c r="S104" s="303"/>
      <c r="T104" s="303"/>
      <c r="U104" s="303"/>
      <c r="V104" s="303"/>
      <c r="W104" s="303"/>
      <c r="X104" s="303"/>
      <c r="Y104" s="303"/>
      <c r="Z104" s="303"/>
    </row>
    <row r="105" spans="1:26" ht="12.75" customHeight="1">
      <c r="A105" s="303"/>
      <c r="B105" s="307"/>
      <c r="C105" s="303"/>
      <c r="D105" s="306"/>
      <c r="E105" s="305"/>
      <c r="F105" s="304"/>
      <c r="G105" s="303"/>
      <c r="H105" s="303"/>
      <c r="I105" s="303"/>
      <c r="J105" s="303"/>
      <c r="K105" s="303"/>
      <c r="L105" s="303"/>
      <c r="M105" s="303"/>
      <c r="N105" s="303"/>
      <c r="O105" s="303"/>
      <c r="P105" s="303"/>
      <c r="Q105" s="303"/>
      <c r="R105" s="303"/>
      <c r="S105" s="303"/>
      <c r="T105" s="303"/>
      <c r="U105" s="303"/>
      <c r="V105" s="303"/>
      <c r="W105" s="303"/>
      <c r="X105" s="303"/>
      <c r="Y105" s="303"/>
      <c r="Z105" s="303"/>
    </row>
    <row r="106" spans="1:26" ht="12.75" customHeight="1">
      <c r="A106" s="303"/>
      <c r="B106" s="307"/>
      <c r="C106" s="303"/>
      <c r="D106" s="306"/>
      <c r="E106" s="305"/>
      <c r="F106" s="304"/>
      <c r="G106" s="303"/>
      <c r="H106" s="303"/>
      <c r="I106" s="303"/>
      <c r="J106" s="303"/>
      <c r="K106" s="303"/>
      <c r="L106" s="303"/>
      <c r="M106" s="303"/>
      <c r="N106" s="303"/>
      <c r="O106" s="303"/>
      <c r="P106" s="303"/>
      <c r="Q106" s="303"/>
      <c r="R106" s="303"/>
      <c r="S106" s="303"/>
      <c r="T106" s="303"/>
      <c r="U106" s="303"/>
      <c r="V106" s="303"/>
      <c r="W106" s="303"/>
      <c r="X106" s="303"/>
      <c r="Y106" s="303"/>
      <c r="Z106" s="303"/>
    </row>
    <row r="107" spans="1:26" ht="12.75" customHeight="1">
      <c r="A107" s="303"/>
      <c r="B107" s="307"/>
      <c r="C107" s="303"/>
      <c r="D107" s="306"/>
      <c r="E107" s="305"/>
      <c r="F107" s="304"/>
      <c r="G107" s="303"/>
      <c r="H107" s="303"/>
      <c r="I107" s="303"/>
      <c r="J107" s="303"/>
      <c r="K107" s="303"/>
      <c r="L107" s="303"/>
      <c r="M107" s="303"/>
      <c r="N107" s="303"/>
      <c r="O107" s="303"/>
      <c r="P107" s="303"/>
      <c r="Q107" s="303"/>
      <c r="R107" s="303"/>
      <c r="S107" s="303"/>
      <c r="T107" s="303"/>
      <c r="U107" s="303"/>
      <c r="V107" s="303"/>
      <c r="W107" s="303"/>
      <c r="X107" s="303"/>
      <c r="Y107" s="303"/>
      <c r="Z107" s="303"/>
    </row>
    <row r="108" spans="1:26" ht="12.75" customHeight="1">
      <c r="A108" s="303"/>
      <c r="B108" s="307"/>
      <c r="C108" s="303"/>
      <c r="D108" s="306"/>
      <c r="E108" s="305"/>
      <c r="F108" s="304"/>
      <c r="G108" s="303"/>
      <c r="H108" s="303"/>
      <c r="I108" s="303"/>
      <c r="J108" s="303"/>
      <c r="K108" s="303"/>
      <c r="L108" s="303"/>
      <c r="M108" s="303"/>
      <c r="N108" s="303"/>
      <c r="O108" s="303"/>
      <c r="P108" s="303"/>
      <c r="Q108" s="303"/>
      <c r="R108" s="303"/>
      <c r="S108" s="303"/>
      <c r="T108" s="303"/>
      <c r="U108" s="303"/>
      <c r="V108" s="303"/>
      <c r="W108" s="303"/>
      <c r="X108" s="303"/>
      <c r="Y108" s="303"/>
      <c r="Z108" s="303"/>
    </row>
    <row r="109" spans="1:26" ht="12.75" customHeight="1">
      <c r="A109" s="303"/>
      <c r="B109" s="307"/>
      <c r="C109" s="303"/>
      <c r="D109" s="306"/>
      <c r="E109" s="305"/>
      <c r="F109" s="304"/>
      <c r="G109" s="303"/>
      <c r="H109" s="303"/>
      <c r="I109" s="303"/>
      <c r="J109" s="303"/>
      <c r="K109" s="303"/>
      <c r="L109" s="303"/>
      <c r="M109" s="303"/>
      <c r="N109" s="303"/>
      <c r="O109" s="303"/>
      <c r="P109" s="303"/>
      <c r="Q109" s="303"/>
      <c r="R109" s="303"/>
      <c r="S109" s="303"/>
      <c r="T109" s="303"/>
      <c r="U109" s="303"/>
      <c r="V109" s="303"/>
      <c r="W109" s="303"/>
      <c r="X109" s="303"/>
      <c r="Y109" s="303"/>
      <c r="Z109" s="303"/>
    </row>
    <row r="110" spans="1:26" ht="12.75" customHeight="1">
      <c r="A110" s="303"/>
      <c r="B110" s="307"/>
      <c r="C110" s="303"/>
      <c r="D110" s="306"/>
      <c r="E110" s="305"/>
      <c r="F110" s="304"/>
      <c r="G110" s="303"/>
      <c r="H110" s="303"/>
      <c r="I110" s="303"/>
      <c r="J110" s="303"/>
      <c r="K110" s="303"/>
      <c r="L110" s="303"/>
      <c r="M110" s="303"/>
      <c r="N110" s="303"/>
      <c r="O110" s="303"/>
      <c r="P110" s="303"/>
      <c r="Q110" s="303"/>
      <c r="R110" s="303"/>
      <c r="S110" s="303"/>
      <c r="T110" s="303"/>
      <c r="U110" s="303"/>
      <c r="V110" s="303"/>
      <c r="W110" s="303"/>
      <c r="X110" s="303"/>
      <c r="Y110" s="303"/>
      <c r="Z110" s="303"/>
    </row>
    <row r="111" spans="1:26" ht="12.75" customHeight="1">
      <c r="A111" s="303"/>
      <c r="B111" s="307"/>
      <c r="C111" s="303"/>
      <c r="D111" s="306"/>
      <c r="E111" s="305"/>
      <c r="F111" s="304"/>
      <c r="G111" s="303"/>
      <c r="H111" s="303"/>
      <c r="I111" s="303"/>
      <c r="J111" s="303"/>
      <c r="K111" s="303"/>
      <c r="L111" s="303"/>
      <c r="M111" s="303"/>
      <c r="N111" s="303"/>
      <c r="O111" s="303"/>
      <c r="P111" s="303"/>
      <c r="Q111" s="303"/>
      <c r="R111" s="303"/>
      <c r="S111" s="303"/>
      <c r="T111" s="303"/>
      <c r="U111" s="303"/>
      <c r="V111" s="303"/>
      <c r="W111" s="303"/>
      <c r="X111" s="303"/>
      <c r="Y111" s="303"/>
      <c r="Z111" s="303"/>
    </row>
    <row r="112" spans="1:26" ht="12.75" customHeight="1">
      <c r="A112" s="303"/>
      <c r="B112" s="307"/>
      <c r="C112" s="303"/>
      <c r="D112" s="306"/>
      <c r="E112" s="305"/>
      <c r="F112" s="304"/>
      <c r="G112" s="303"/>
      <c r="H112" s="303"/>
      <c r="I112" s="303"/>
      <c r="J112" s="303"/>
      <c r="K112" s="303"/>
      <c r="L112" s="303"/>
      <c r="M112" s="303"/>
      <c r="N112" s="303"/>
      <c r="O112" s="303"/>
      <c r="P112" s="303"/>
      <c r="Q112" s="303"/>
      <c r="R112" s="303"/>
      <c r="S112" s="303"/>
      <c r="T112" s="303"/>
      <c r="U112" s="303"/>
      <c r="V112" s="303"/>
      <c r="W112" s="303"/>
      <c r="X112" s="303"/>
      <c r="Y112" s="303"/>
      <c r="Z112" s="303"/>
    </row>
    <row r="113" spans="1:26" ht="12.75" customHeight="1">
      <c r="A113" s="303"/>
      <c r="B113" s="307"/>
      <c r="C113" s="303"/>
      <c r="D113" s="306"/>
      <c r="E113" s="305"/>
      <c r="F113" s="304"/>
      <c r="G113" s="303"/>
      <c r="H113" s="303"/>
      <c r="I113" s="303"/>
      <c r="J113" s="303"/>
      <c r="K113" s="303"/>
      <c r="L113" s="303"/>
      <c r="M113" s="303"/>
      <c r="N113" s="303"/>
      <c r="O113" s="303"/>
      <c r="P113" s="303"/>
      <c r="Q113" s="303"/>
      <c r="R113" s="303"/>
      <c r="S113" s="303"/>
      <c r="T113" s="303"/>
      <c r="U113" s="303"/>
      <c r="V113" s="303"/>
      <c r="W113" s="303"/>
      <c r="X113" s="303"/>
      <c r="Y113" s="303"/>
      <c r="Z113" s="303"/>
    </row>
    <row r="114" spans="1:26" ht="12.75" customHeight="1">
      <c r="A114" s="303"/>
      <c r="B114" s="307"/>
      <c r="C114" s="303"/>
      <c r="D114" s="306"/>
      <c r="E114" s="305"/>
      <c r="F114" s="304"/>
      <c r="G114" s="303"/>
      <c r="H114" s="303"/>
      <c r="I114" s="303"/>
      <c r="J114" s="303"/>
      <c r="K114" s="303"/>
      <c r="L114" s="303"/>
      <c r="M114" s="303"/>
      <c r="N114" s="303"/>
      <c r="O114" s="303"/>
      <c r="P114" s="303"/>
      <c r="Q114" s="303"/>
      <c r="R114" s="303"/>
      <c r="S114" s="303"/>
      <c r="T114" s="303"/>
      <c r="U114" s="303"/>
      <c r="V114" s="303"/>
      <c r="W114" s="303"/>
      <c r="X114" s="303"/>
      <c r="Y114" s="303"/>
      <c r="Z114" s="303"/>
    </row>
    <row r="115" spans="1:26" ht="12.75" customHeight="1">
      <c r="A115" s="303"/>
      <c r="B115" s="307"/>
      <c r="C115" s="303"/>
      <c r="D115" s="306"/>
      <c r="E115" s="305"/>
      <c r="F115" s="304"/>
      <c r="G115" s="303"/>
      <c r="H115" s="303"/>
      <c r="I115" s="303"/>
      <c r="J115" s="303"/>
      <c r="K115" s="303"/>
      <c r="L115" s="303"/>
      <c r="M115" s="303"/>
      <c r="N115" s="303"/>
      <c r="O115" s="303"/>
      <c r="P115" s="303"/>
      <c r="Q115" s="303"/>
      <c r="R115" s="303"/>
      <c r="S115" s="303"/>
      <c r="T115" s="303"/>
      <c r="U115" s="303"/>
      <c r="V115" s="303"/>
      <c r="W115" s="303"/>
      <c r="X115" s="303"/>
      <c r="Y115" s="303"/>
      <c r="Z115" s="303"/>
    </row>
    <row r="116" spans="1:26" ht="12.75" customHeight="1">
      <c r="A116" s="303"/>
      <c r="B116" s="307"/>
      <c r="C116" s="303"/>
      <c r="D116" s="306"/>
      <c r="E116" s="305"/>
      <c r="F116" s="304"/>
      <c r="G116" s="303"/>
      <c r="H116" s="303"/>
      <c r="I116" s="303"/>
      <c r="J116" s="303"/>
      <c r="K116" s="303"/>
      <c r="L116" s="303"/>
      <c r="M116" s="303"/>
      <c r="N116" s="303"/>
      <c r="O116" s="303"/>
      <c r="P116" s="303"/>
      <c r="Q116" s="303"/>
      <c r="R116" s="303"/>
      <c r="S116" s="303"/>
      <c r="T116" s="303"/>
      <c r="U116" s="303"/>
      <c r="V116" s="303"/>
      <c r="W116" s="303"/>
      <c r="X116" s="303"/>
      <c r="Y116" s="303"/>
      <c r="Z116" s="303"/>
    </row>
    <row r="117" spans="1:26" ht="12.75" customHeight="1">
      <c r="A117" s="303"/>
      <c r="B117" s="307"/>
      <c r="C117" s="303"/>
      <c r="D117" s="306"/>
      <c r="E117" s="305"/>
      <c r="F117" s="304"/>
      <c r="G117" s="303"/>
      <c r="H117" s="303"/>
      <c r="I117" s="303"/>
      <c r="J117" s="303"/>
      <c r="K117" s="303"/>
      <c r="L117" s="303"/>
      <c r="M117" s="303"/>
      <c r="N117" s="303"/>
      <c r="O117" s="303"/>
      <c r="P117" s="303"/>
      <c r="Q117" s="303"/>
      <c r="R117" s="303"/>
      <c r="S117" s="303"/>
      <c r="T117" s="303"/>
      <c r="U117" s="303"/>
      <c r="V117" s="303"/>
      <c r="W117" s="303"/>
      <c r="X117" s="303"/>
      <c r="Y117" s="303"/>
      <c r="Z117" s="303"/>
    </row>
    <row r="118" spans="1:26" ht="12.75" customHeight="1">
      <c r="A118" s="303"/>
      <c r="B118" s="307"/>
      <c r="C118" s="303"/>
      <c r="D118" s="306"/>
      <c r="E118" s="305"/>
      <c r="F118" s="304"/>
      <c r="G118" s="303"/>
      <c r="H118" s="303"/>
      <c r="I118" s="303"/>
      <c r="J118" s="303"/>
      <c r="K118" s="303"/>
      <c r="L118" s="303"/>
      <c r="M118" s="303"/>
      <c r="N118" s="303"/>
      <c r="O118" s="303"/>
      <c r="P118" s="303"/>
      <c r="Q118" s="303"/>
      <c r="R118" s="303"/>
      <c r="S118" s="303"/>
      <c r="T118" s="303"/>
      <c r="U118" s="303"/>
      <c r="V118" s="303"/>
      <c r="W118" s="303"/>
      <c r="X118" s="303"/>
      <c r="Y118" s="303"/>
      <c r="Z118" s="303"/>
    </row>
    <row r="119" spans="1:26" ht="12.75" customHeight="1">
      <c r="A119" s="303"/>
      <c r="B119" s="307"/>
      <c r="C119" s="303"/>
      <c r="D119" s="306"/>
      <c r="E119" s="305"/>
      <c r="F119" s="304"/>
      <c r="G119" s="303"/>
      <c r="H119" s="303"/>
      <c r="I119" s="303"/>
      <c r="J119" s="303"/>
      <c r="K119" s="303"/>
      <c r="L119" s="303"/>
      <c r="M119" s="303"/>
      <c r="N119" s="303"/>
      <c r="O119" s="303"/>
      <c r="P119" s="303"/>
      <c r="Q119" s="303"/>
      <c r="R119" s="303"/>
      <c r="S119" s="303"/>
      <c r="T119" s="303"/>
      <c r="U119" s="303"/>
      <c r="V119" s="303"/>
      <c r="W119" s="303"/>
      <c r="X119" s="303"/>
      <c r="Y119" s="303"/>
      <c r="Z119" s="303"/>
    </row>
    <row r="120" spans="1:26" ht="12.75" customHeight="1">
      <c r="A120" s="303"/>
      <c r="B120" s="307"/>
      <c r="C120" s="303"/>
      <c r="D120" s="306"/>
      <c r="E120" s="305"/>
      <c r="F120" s="304"/>
      <c r="G120" s="303"/>
      <c r="H120" s="303"/>
      <c r="I120" s="303"/>
      <c r="J120" s="303"/>
      <c r="K120" s="303"/>
      <c r="L120" s="303"/>
      <c r="M120" s="303"/>
      <c r="N120" s="303"/>
      <c r="O120" s="303"/>
      <c r="P120" s="303"/>
      <c r="Q120" s="303"/>
      <c r="R120" s="303"/>
      <c r="S120" s="303"/>
      <c r="T120" s="303"/>
      <c r="U120" s="303"/>
      <c r="V120" s="303"/>
      <c r="W120" s="303"/>
      <c r="X120" s="303"/>
      <c r="Y120" s="303"/>
      <c r="Z120" s="303"/>
    </row>
    <row r="121" spans="1:26" ht="12.75" customHeight="1">
      <c r="A121" s="303"/>
      <c r="B121" s="307"/>
      <c r="C121" s="303"/>
      <c r="D121" s="306"/>
      <c r="E121" s="305"/>
      <c r="F121" s="304"/>
      <c r="G121" s="303"/>
      <c r="H121" s="303"/>
      <c r="I121" s="303"/>
      <c r="J121" s="303"/>
      <c r="K121" s="303"/>
      <c r="L121" s="303"/>
      <c r="M121" s="303"/>
      <c r="N121" s="303"/>
      <c r="O121" s="303"/>
      <c r="P121" s="303"/>
      <c r="Q121" s="303"/>
      <c r="R121" s="303"/>
      <c r="S121" s="303"/>
      <c r="T121" s="303"/>
      <c r="U121" s="303"/>
      <c r="V121" s="303"/>
      <c r="W121" s="303"/>
      <c r="X121" s="303"/>
      <c r="Y121" s="303"/>
      <c r="Z121" s="303"/>
    </row>
    <row r="122" spans="1:26" ht="12.75" customHeight="1">
      <c r="A122" s="303"/>
      <c r="B122" s="307"/>
      <c r="C122" s="303"/>
      <c r="D122" s="306"/>
      <c r="E122" s="305"/>
      <c r="F122" s="304"/>
      <c r="G122" s="303"/>
      <c r="H122" s="303"/>
      <c r="I122" s="303"/>
      <c r="J122" s="303"/>
      <c r="K122" s="303"/>
      <c r="L122" s="303"/>
      <c r="M122" s="303"/>
      <c r="N122" s="303"/>
      <c r="O122" s="303"/>
      <c r="P122" s="303"/>
      <c r="Q122" s="303"/>
      <c r="R122" s="303"/>
      <c r="S122" s="303"/>
      <c r="T122" s="303"/>
      <c r="U122" s="303"/>
      <c r="V122" s="303"/>
      <c r="W122" s="303"/>
      <c r="X122" s="303"/>
      <c r="Y122" s="303"/>
      <c r="Z122" s="303"/>
    </row>
    <row r="123" spans="1:26" ht="12.75" customHeight="1">
      <c r="A123" s="303"/>
      <c r="B123" s="307"/>
      <c r="C123" s="303"/>
      <c r="D123" s="306"/>
      <c r="E123" s="305"/>
      <c r="F123" s="304"/>
      <c r="G123" s="303"/>
      <c r="H123" s="303"/>
      <c r="I123" s="303"/>
      <c r="J123" s="303"/>
      <c r="K123" s="303"/>
      <c r="L123" s="303"/>
      <c r="M123" s="303"/>
      <c r="N123" s="303"/>
      <c r="O123" s="303"/>
      <c r="P123" s="303"/>
      <c r="Q123" s="303"/>
      <c r="R123" s="303"/>
      <c r="S123" s="303"/>
      <c r="T123" s="303"/>
      <c r="U123" s="303"/>
      <c r="V123" s="303"/>
      <c r="W123" s="303"/>
      <c r="X123" s="303"/>
      <c r="Y123" s="303"/>
      <c r="Z123" s="303"/>
    </row>
    <row r="124" spans="1:26" ht="12.75" customHeight="1">
      <c r="A124" s="303"/>
      <c r="B124" s="307"/>
      <c r="C124" s="303"/>
      <c r="D124" s="306"/>
      <c r="E124" s="305"/>
      <c r="F124" s="304"/>
      <c r="G124" s="303"/>
      <c r="H124" s="303"/>
      <c r="I124" s="303"/>
      <c r="J124" s="303"/>
      <c r="K124" s="303"/>
      <c r="L124" s="303"/>
      <c r="M124" s="303"/>
      <c r="N124" s="303"/>
      <c r="O124" s="303"/>
      <c r="P124" s="303"/>
      <c r="Q124" s="303"/>
      <c r="R124" s="303"/>
      <c r="S124" s="303"/>
      <c r="T124" s="303"/>
      <c r="U124" s="303"/>
      <c r="V124" s="303"/>
      <c r="W124" s="303"/>
      <c r="X124" s="303"/>
      <c r="Y124" s="303"/>
      <c r="Z124" s="303"/>
    </row>
    <row r="125" spans="1:26" ht="12.75" customHeight="1">
      <c r="A125" s="303"/>
      <c r="B125" s="307"/>
      <c r="C125" s="303"/>
      <c r="D125" s="306"/>
      <c r="E125" s="305"/>
      <c r="F125" s="304"/>
      <c r="G125" s="303"/>
      <c r="H125" s="303"/>
      <c r="I125" s="303"/>
      <c r="J125" s="303"/>
      <c r="K125" s="303"/>
      <c r="L125" s="303"/>
      <c r="M125" s="303"/>
      <c r="N125" s="303"/>
      <c r="O125" s="303"/>
      <c r="P125" s="303"/>
      <c r="Q125" s="303"/>
      <c r="R125" s="303"/>
      <c r="S125" s="303"/>
      <c r="T125" s="303"/>
      <c r="U125" s="303"/>
      <c r="V125" s="303"/>
      <c r="W125" s="303"/>
      <c r="X125" s="303"/>
      <c r="Y125" s="303"/>
      <c r="Z125" s="303"/>
    </row>
    <row r="126" spans="1:26" ht="12.75" customHeight="1">
      <c r="A126" s="303"/>
      <c r="B126" s="307"/>
      <c r="C126" s="303"/>
      <c r="D126" s="306"/>
      <c r="E126" s="305"/>
      <c r="F126" s="304"/>
      <c r="G126" s="303"/>
      <c r="H126" s="303"/>
      <c r="I126" s="303"/>
      <c r="J126" s="303"/>
      <c r="K126" s="303"/>
      <c r="L126" s="303"/>
      <c r="M126" s="303"/>
      <c r="N126" s="303"/>
      <c r="O126" s="303"/>
      <c r="P126" s="303"/>
      <c r="Q126" s="303"/>
      <c r="R126" s="303"/>
      <c r="S126" s="303"/>
      <c r="T126" s="303"/>
      <c r="U126" s="303"/>
      <c r="V126" s="303"/>
      <c r="W126" s="303"/>
      <c r="X126" s="303"/>
      <c r="Y126" s="303"/>
      <c r="Z126" s="303"/>
    </row>
    <row r="127" spans="1:26" ht="12.75" customHeight="1">
      <c r="A127" s="303"/>
      <c r="B127" s="307"/>
      <c r="C127" s="303"/>
      <c r="D127" s="306"/>
      <c r="E127" s="305"/>
      <c r="F127" s="304"/>
      <c r="G127" s="303"/>
      <c r="H127" s="303"/>
      <c r="I127" s="303"/>
      <c r="J127" s="303"/>
      <c r="K127" s="303"/>
      <c r="L127" s="303"/>
      <c r="M127" s="303"/>
      <c r="N127" s="303"/>
      <c r="O127" s="303"/>
      <c r="P127" s="303"/>
      <c r="Q127" s="303"/>
      <c r="R127" s="303"/>
      <c r="S127" s="303"/>
      <c r="T127" s="303"/>
      <c r="U127" s="303"/>
      <c r="V127" s="303"/>
      <c r="W127" s="303"/>
      <c r="X127" s="303"/>
      <c r="Y127" s="303"/>
      <c r="Z127" s="303"/>
    </row>
    <row r="128" spans="1:26" ht="12.75" customHeight="1">
      <c r="A128" s="303"/>
      <c r="B128" s="307"/>
      <c r="C128" s="303"/>
      <c r="D128" s="306"/>
      <c r="E128" s="305"/>
      <c r="F128" s="304"/>
      <c r="G128" s="303"/>
      <c r="H128" s="303"/>
      <c r="I128" s="303"/>
      <c r="J128" s="303"/>
      <c r="K128" s="303"/>
      <c r="L128" s="303"/>
      <c r="M128" s="303"/>
      <c r="N128" s="303"/>
      <c r="O128" s="303"/>
      <c r="P128" s="303"/>
      <c r="Q128" s="303"/>
      <c r="R128" s="303"/>
      <c r="S128" s="303"/>
      <c r="T128" s="303"/>
      <c r="U128" s="303"/>
      <c r="V128" s="303"/>
      <c r="W128" s="303"/>
      <c r="X128" s="303"/>
      <c r="Y128" s="303"/>
      <c r="Z128" s="303"/>
    </row>
    <row r="129" spans="1:26" ht="12.75" customHeight="1">
      <c r="A129" s="303"/>
      <c r="B129" s="307"/>
      <c r="C129" s="303"/>
      <c r="D129" s="306"/>
      <c r="E129" s="305"/>
      <c r="F129" s="304"/>
      <c r="G129" s="303"/>
      <c r="H129" s="303"/>
      <c r="I129" s="303"/>
      <c r="J129" s="303"/>
      <c r="K129" s="303"/>
      <c r="L129" s="303"/>
      <c r="M129" s="303"/>
      <c r="N129" s="303"/>
      <c r="O129" s="303"/>
      <c r="P129" s="303"/>
      <c r="Q129" s="303"/>
      <c r="R129" s="303"/>
      <c r="S129" s="303"/>
      <c r="T129" s="303"/>
      <c r="U129" s="303"/>
      <c r="V129" s="303"/>
      <c r="W129" s="303"/>
      <c r="X129" s="303"/>
      <c r="Y129" s="303"/>
      <c r="Z129" s="303"/>
    </row>
    <row r="130" spans="1:26" ht="12.75" customHeight="1">
      <c r="A130" s="303"/>
      <c r="B130" s="307"/>
      <c r="C130" s="303"/>
      <c r="D130" s="306"/>
      <c r="E130" s="305"/>
      <c r="F130" s="304"/>
      <c r="G130" s="303"/>
      <c r="H130" s="303"/>
      <c r="I130" s="303"/>
      <c r="J130" s="303"/>
      <c r="K130" s="303"/>
      <c r="L130" s="303"/>
      <c r="M130" s="303"/>
      <c r="N130" s="303"/>
      <c r="O130" s="303"/>
      <c r="P130" s="303"/>
      <c r="Q130" s="303"/>
      <c r="R130" s="303"/>
      <c r="S130" s="303"/>
      <c r="T130" s="303"/>
      <c r="U130" s="303"/>
      <c r="V130" s="303"/>
      <c r="W130" s="303"/>
      <c r="X130" s="303"/>
      <c r="Y130" s="303"/>
      <c r="Z130" s="303"/>
    </row>
    <row r="131" spans="1:26" ht="12.75" customHeight="1">
      <c r="A131" s="303"/>
      <c r="B131" s="307"/>
      <c r="C131" s="303"/>
      <c r="D131" s="306"/>
      <c r="E131" s="305"/>
      <c r="F131" s="304"/>
      <c r="G131" s="303"/>
      <c r="H131" s="303"/>
      <c r="I131" s="303"/>
      <c r="J131" s="303"/>
      <c r="K131" s="303"/>
      <c r="L131" s="303"/>
      <c r="M131" s="303"/>
      <c r="N131" s="303"/>
      <c r="O131" s="303"/>
      <c r="P131" s="303"/>
      <c r="Q131" s="303"/>
      <c r="R131" s="303"/>
      <c r="S131" s="303"/>
      <c r="T131" s="303"/>
      <c r="U131" s="303"/>
      <c r="V131" s="303"/>
      <c r="W131" s="303"/>
      <c r="X131" s="303"/>
      <c r="Y131" s="303"/>
      <c r="Z131" s="303"/>
    </row>
    <row r="132" spans="1:26" ht="12.75" customHeight="1">
      <c r="A132" s="303"/>
      <c r="B132" s="307"/>
      <c r="C132" s="303"/>
      <c r="D132" s="306"/>
      <c r="E132" s="305"/>
      <c r="F132" s="304"/>
      <c r="G132" s="303"/>
      <c r="H132" s="303"/>
      <c r="I132" s="303"/>
      <c r="J132" s="303"/>
      <c r="K132" s="303"/>
      <c r="L132" s="303"/>
      <c r="M132" s="303"/>
      <c r="N132" s="303"/>
      <c r="O132" s="303"/>
      <c r="P132" s="303"/>
      <c r="Q132" s="303"/>
      <c r="R132" s="303"/>
      <c r="S132" s="303"/>
      <c r="T132" s="303"/>
      <c r="U132" s="303"/>
      <c r="V132" s="303"/>
      <c r="W132" s="303"/>
      <c r="X132" s="303"/>
      <c r="Y132" s="303"/>
      <c r="Z132" s="303"/>
    </row>
    <row r="133" spans="1:26" ht="12.75" customHeight="1">
      <c r="A133" s="303"/>
      <c r="B133" s="307"/>
      <c r="C133" s="303"/>
      <c r="D133" s="306"/>
      <c r="E133" s="305"/>
      <c r="F133" s="304"/>
      <c r="G133" s="303"/>
      <c r="H133" s="303"/>
      <c r="I133" s="303"/>
      <c r="J133" s="303"/>
      <c r="K133" s="303"/>
      <c r="L133" s="303"/>
      <c r="M133" s="303"/>
      <c r="N133" s="303"/>
      <c r="O133" s="303"/>
      <c r="P133" s="303"/>
      <c r="Q133" s="303"/>
      <c r="R133" s="303"/>
      <c r="S133" s="303"/>
      <c r="T133" s="303"/>
      <c r="U133" s="303"/>
      <c r="V133" s="303"/>
      <c r="W133" s="303"/>
      <c r="X133" s="303"/>
      <c r="Y133" s="303"/>
      <c r="Z133" s="303"/>
    </row>
    <row r="134" spans="1:26" ht="12.75" customHeight="1">
      <c r="A134" s="303"/>
      <c r="B134" s="307"/>
      <c r="C134" s="303"/>
      <c r="D134" s="306"/>
      <c r="E134" s="305"/>
      <c r="F134" s="304"/>
      <c r="G134" s="303"/>
      <c r="H134" s="303"/>
      <c r="I134" s="303"/>
      <c r="J134" s="303"/>
      <c r="K134" s="303"/>
      <c r="L134" s="303"/>
      <c r="M134" s="303"/>
      <c r="N134" s="303"/>
      <c r="O134" s="303"/>
      <c r="P134" s="303"/>
      <c r="Q134" s="303"/>
      <c r="R134" s="303"/>
      <c r="S134" s="303"/>
      <c r="T134" s="303"/>
      <c r="U134" s="303"/>
      <c r="V134" s="303"/>
      <c r="W134" s="303"/>
      <c r="X134" s="303"/>
      <c r="Y134" s="303"/>
      <c r="Z134" s="303"/>
    </row>
    <row r="135" spans="1:26" ht="12.75" customHeight="1">
      <c r="A135" s="303"/>
      <c r="B135" s="307"/>
      <c r="C135" s="303"/>
      <c r="D135" s="306"/>
      <c r="E135" s="305"/>
      <c r="F135" s="304"/>
      <c r="G135" s="303"/>
      <c r="H135" s="303"/>
      <c r="I135" s="303"/>
      <c r="J135" s="303"/>
      <c r="K135" s="303"/>
      <c r="L135" s="303"/>
      <c r="M135" s="303"/>
      <c r="N135" s="303"/>
      <c r="O135" s="303"/>
      <c r="P135" s="303"/>
      <c r="Q135" s="303"/>
      <c r="R135" s="303"/>
      <c r="S135" s="303"/>
      <c r="T135" s="303"/>
      <c r="U135" s="303"/>
      <c r="V135" s="303"/>
      <c r="W135" s="303"/>
      <c r="X135" s="303"/>
      <c r="Y135" s="303"/>
      <c r="Z135" s="303"/>
    </row>
    <row r="136" spans="1:26" ht="12.75" customHeight="1">
      <c r="A136" s="303"/>
      <c r="B136" s="307"/>
      <c r="C136" s="303"/>
      <c r="D136" s="306"/>
      <c r="E136" s="305"/>
      <c r="F136" s="304"/>
      <c r="G136" s="303"/>
      <c r="H136" s="303"/>
      <c r="I136" s="303"/>
      <c r="J136" s="303"/>
      <c r="K136" s="303"/>
      <c r="L136" s="303"/>
      <c r="M136" s="303"/>
      <c r="N136" s="303"/>
      <c r="O136" s="303"/>
      <c r="P136" s="303"/>
      <c r="Q136" s="303"/>
      <c r="R136" s="303"/>
      <c r="S136" s="303"/>
      <c r="T136" s="303"/>
      <c r="U136" s="303"/>
      <c r="V136" s="303"/>
      <c r="W136" s="303"/>
      <c r="X136" s="303"/>
      <c r="Y136" s="303"/>
      <c r="Z136" s="303"/>
    </row>
    <row r="137" spans="1:26" ht="12.75" customHeight="1">
      <c r="A137" s="303"/>
      <c r="B137" s="307"/>
      <c r="C137" s="303"/>
      <c r="D137" s="306"/>
      <c r="E137" s="305"/>
      <c r="F137" s="304"/>
      <c r="G137" s="303"/>
      <c r="H137" s="303"/>
      <c r="I137" s="303"/>
      <c r="J137" s="303"/>
      <c r="K137" s="303"/>
      <c r="L137" s="303"/>
      <c r="M137" s="303"/>
      <c r="N137" s="303"/>
      <c r="O137" s="303"/>
      <c r="P137" s="303"/>
      <c r="Q137" s="303"/>
      <c r="R137" s="303"/>
      <c r="S137" s="303"/>
      <c r="T137" s="303"/>
      <c r="U137" s="303"/>
      <c r="V137" s="303"/>
      <c r="W137" s="303"/>
      <c r="X137" s="303"/>
      <c r="Y137" s="303"/>
      <c r="Z137" s="303"/>
    </row>
    <row r="138" spans="1:26" ht="12.75" customHeight="1">
      <c r="A138" s="303"/>
      <c r="B138" s="307"/>
      <c r="C138" s="303"/>
      <c r="D138" s="306"/>
      <c r="E138" s="305"/>
      <c r="F138" s="304"/>
      <c r="G138" s="303"/>
      <c r="H138" s="303"/>
      <c r="I138" s="303"/>
      <c r="J138" s="303"/>
      <c r="K138" s="303"/>
      <c r="L138" s="303"/>
      <c r="M138" s="303"/>
      <c r="N138" s="303"/>
      <c r="O138" s="303"/>
      <c r="P138" s="303"/>
      <c r="Q138" s="303"/>
      <c r="R138" s="303"/>
      <c r="S138" s="303"/>
      <c r="T138" s="303"/>
      <c r="U138" s="303"/>
      <c r="V138" s="303"/>
      <c r="W138" s="303"/>
      <c r="X138" s="303"/>
      <c r="Y138" s="303"/>
      <c r="Z138" s="303"/>
    </row>
    <row r="139" spans="1:26" ht="12.75" customHeight="1">
      <c r="A139" s="303"/>
      <c r="B139" s="307"/>
      <c r="C139" s="303"/>
      <c r="D139" s="306"/>
      <c r="E139" s="305"/>
      <c r="F139" s="304"/>
      <c r="G139" s="303"/>
      <c r="H139" s="303"/>
      <c r="I139" s="303"/>
      <c r="J139" s="303"/>
      <c r="K139" s="303"/>
      <c r="L139" s="303"/>
      <c r="M139" s="303"/>
      <c r="N139" s="303"/>
      <c r="O139" s="303"/>
      <c r="P139" s="303"/>
      <c r="Q139" s="303"/>
      <c r="R139" s="303"/>
      <c r="S139" s="303"/>
      <c r="T139" s="303"/>
      <c r="U139" s="303"/>
      <c r="V139" s="303"/>
      <c r="W139" s="303"/>
      <c r="X139" s="303"/>
      <c r="Y139" s="303"/>
      <c r="Z139" s="303"/>
    </row>
    <row r="140" spans="1:26" ht="12.75" customHeight="1">
      <c r="A140" s="303"/>
      <c r="B140" s="307"/>
      <c r="C140" s="303"/>
      <c r="D140" s="306"/>
      <c r="E140" s="305"/>
      <c r="F140" s="304"/>
      <c r="G140" s="303"/>
      <c r="H140" s="303"/>
      <c r="I140" s="303"/>
      <c r="J140" s="303"/>
      <c r="K140" s="303"/>
      <c r="L140" s="303"/>
      <c r="M140" s="303"/>
      <c r="N140" s="303"/>
      <c r="O140" s="303"/>
      <c r="P140" s="303"/>
      <c r="Q140" s="303"/>
      <c r="R140" s="303"/>
      <c r="S140" s="303"/>
      <c r="T140" s="303"/>
      <c r="U140" s="303"/>
      <c r="V140" s="303"/>
      <c r="W140" s="303"/>
      <c r="X140" s="303"/>
      <c r="Y140" s="303"/>
      <c r="Z140" s="303"/>
    </row>
    <row r="141" spans="1:26" ht="12.75" customHeight="1">
      <c r="A141" s="303"/>
      <c r="B141" s="307"/>
      <c r="C141" s="303"/>
      <c r="D141" s="306"/>
      <c r="E141" s="305"/>
      <c r="F141" s="304"/>
      <c r="G141" s="303"/>
      <c r="H141" s="303"/>
      <c r="I141" s="303"/>
      <c r="J141" s="303"/>
      <c r="K141" s="303"/>
      <c r="L141" s="303"/>
      <c r="M141" s="303"/>
      <c r="N141" s="303"/>
      <c r="O141" s="303"/>
      <c r="P141" s="303"/>
      <c r="Q141" s="303"/>
      <c r="R141" s="303"/>
      <c r="S141" s="303"/>
      <c r="T141" s="303"/>
      <c r="U141" s="303"/>
      <c r="V141" s="303"/>
      <c r="W141" s="303"/>
      <c r="X141" s="303"/>
      <c r="Y141" s="303"/>
      <c r="Z141" s="303"/>
    </row>
    <row r="142" spans="1:26" ht="12.75" customHeight="1">
      <c r="A142" s="303"/>
      <c r="B142" s="307"/>
      <c r="C142" s="303"/>
      <c r="D142" s="306"/>
      <c r="E142" s="305"/>
      <c r="F142" s="304"/>
      <c r="G142" s="303"/>
      <c r="H142" s="303"/>
      <c r="I142" s="303"/>
      <c r="J142" s="303"/>
      <c r="K142" s="303"/>
      <c r="L142" s="303"/>
      <c r="M142" s="303"/>
      <c r="N142" s="303"/>
      <c r="O142" s="303"/>
      <c r="P142" s="303"/>
      <c r="Q142" s="303"/>
      <c r="R142" s="303"/>
      <c r="S142" s="303"/>
      <c r="T142" s="303"/>
      <c r="U142" s="303"/>
      <c r="V142" s="303"/>
      <c r="W142" s="303"/>
      <c r="X142" s="303"/>
      <c r="Y142" s="303"/>
      <c r="Z142" s="303"/>
    </row>
    <row r="143" spans="1:26" ht="12.75" customHeight="1">
      <c r="A143" s="303"/>
      <c r="B143" s="307"/>
      <c r="C143" s="303"/>
      <c r="D143" s="306"/>
      <c r="E143" s="305"/>
      <c r="F143" s="304"/>
      <c r="G143" s="303"/>
      <c r="H143" s="303"/>
      <c r="I143" s="303"/>
      <c r="J143" s="303"/>
      <c r="K143" s="303"/>
      <c r="L143" s="303"/>
      <c r="M143" s="303"/>
      <c r="N143" s="303"/>
      <c r="O143" s="303"/>
      <c r="P143" s="303"/>
      <c r="Q143" s="303"/>
      <c r="R143" s="303"/>
      <c r="S143" s="303"/>
      <c r="T143" s="303"/>
      <c r="U143" s="303"/>
      <c r="V143" s="303"/>
      <c r="W143" s="303"/>
      <c r="X143" s="303"/>
      <c r="Y143" s="303"/>
      <c r="Z143" s="303"/>
    </row>
    <row r="144" spans="1:26" ht="12.75" customHeight="1">
      <c r="A144" s="303"/>
      <c r="B144" s="307"/>
      <c r="C144" s="303"/>
      <c r="D144" s="306"/>
      <c r="E144" s="305"/>
      <c r="F144" s="304"/>
      <c r="G144" s="303"/>
      <c r="H144" s="303"/>
      <c r="I144" s="303"/>
      <c r="J144" s="303"/>
      <c r="K144" s="303"/>
      <c r="L144" s="303"/>
      <c r="M144" s="303"/>
      <c r="N144" s="303"/>
      <c r="O144" s="303"/>
      <c r="P144" s="303"/>
      <c r="Q144" s="303"/>
      <c r="R144" s="303"/>
      <c r="S144" s="303"/>
      <c r="T144" s="303"/>
      <c r="U144" s="303"/>
      <c r="V144" s="303"/>
      <c r="W144" s="303"/>
      <c r="X144" s="303"/>
      <c r="Y144" s="303"/>
      <c r="Z144" s="303"/>
    </row>
    <row r="145" spans="1:26" ht="12.75" customHeight="1">
      <c r="A145" s="303"/>
      <c r="B145" s="307"/>
      <c r="C145" s="303"/>
      <c r="D145" s="306"/>
      <c r="E145" s="305"/>
      <c r="F145" s="304"/>
      <c r="G145" s="303"/>
      <c r="H145" s="303"/>
      <c r="I145" s="303"/>
      <c r="J145" s="303"/>
      <c r="K145" s="303"/>
      <c r="L145" s="303"/>
      <c r="M145" s="303"/>
      <c r="N145" s="303"/>
      <c r="O145" s="303"/>
      <c r="P145" s="303"/>
      <c r="Q145" s="303"/>
      <c r="R145" s="303"/>
      <c r="S145" s="303"/>
      <c r="T145" s="303"/>
      <c r="U145" s="303"/>
      <c r="V145" s="303"/>
      <c r="W145" s="303"/>
      <c r="X145" s="303"/>
      <c r="Y145" s="303"/>
      <c r="Z145" s="303"/>
    </row>
    <row r="146" spans="1:26" ht="12.75" customHeight="1">
      <c r="A146" s="303"/>
      <c r="B146" s="307"/>
      <c r="C146" s="303"/>
      <c r="D146" s="306"/>
      <c r="E146" s="305"/>
      <c r="F146" s="304"/>
      <c r="G146" s="303"/>
      <c r="H146" s="303"/>
      <c r="I146" s="303"/>
      <c r="J146" s="303"/>
      <c r="K146" s="303"/>
      <c r="L146" s="303"/>
      <c r="M146" s="303"/>
      <c r="N146" s="303"/>
      <c r="O146" s="303"/>
      <c r="P146" s="303"/>
      <c r="Q146" s="303"/>
      <c r="R146" s="303"/>
      <c r="S146" s="303"/>
      <c r="T146" s="303"/>
      <c r="U146" s="303"/>
      <c r="V146" s="303"/>
      <c r="W146" s="303"/>
      <c r="X146" s="303"/>
      <c r="Y146" s="303"/>
      <c r="Z146" s="303"/>
    </row>
    <row r="147" spans="1:26" ht="12.75" customHeight="1">
      <c r="A147" s="303"/>
      <c r="B147" s="307"/>
      <c r="C147" s="303"/>
      <c r="D147" s="306"/>
      <c r="E147" s="305"/>
      <c r="F147" s="304"/>
      <c r="G147" s="303"/>
      <c r="H147" s="303"/>
      <c r="I147" s="303"/>
      <c r="J147" s="303"/>
      <c r="K147" s="303"/>
      <c r="L147" s="303"/>
      <c r="M147" s="303"/>
      <c r="N147" s="303"/>
      <c r="O147" s="303"/>
      <c r="P147" s="303"/>
      <c r="Q147" s="303"/>
      <c r="R147" s="303"/>
      <c r="S147" s="303"/>
      <c r="T147" s="303"/>
      <c r="U147" s="303"/>
      <c r="V147" s="303"/>
      <c r="W147" s="303"/>
      <c r="X147" s="303"/>
      <c r="Y147" s="303"/>
      <c r="Z147" s="303"/>
    </row>
    <row r="148" spans="1:26" ht="12.75" customHeight="1">
      <c r="A148" s="303"/>
      <c r="B148" s="307"/>
      <c r="C148" s="303"/>
      <c r="D148" s="306"/>
      <c r="E148" s="305"/>
      <c r="F148" s="304"/>
      <c r="G148" s="303"/>
      <c r="H148" s="303"/>
      <c r="I148" s="303"/>
      <c r="J148" s="303"/>
      <c r="K148" s="303"/>
      <c r="L148" s="303"/>
      <c r="M148" s="303"/>
      <c r="N148" s="303"/>
      <c r="O148" s="303"/>
      <c r="P148" s="303"/>
      <c r="Q148" s="303"/>
      <c r="R148" s="303"/>
      <c r="S148" s="303"/>
      <c r="T148" s="303"/>
      <c r="U148" s="303"/>
      <c r="V148" s="303"/>
      <c r="W148" s="303"/>
      <c r="X148" s="303"/>
      <c r="Y148" s="303"/>
      <c r="Z148" s="303"/>
    </row>
    <row r="149" spans="1:26" ht="12.75" customHeight="1">
      <c r="A149" s="303"/>
      <c r="B149" s="307"/>
      <c r="C149" s="303"/>
      <c r="D149" s="306"/>
      <c r="E149" s="305"/>
      <c r="F149" s="304"/>
      <c r="G149" s="303"/>
      <c r="H149" s="303"/>
      <c r="I149" s="303"/>
      <c r="J149" s="303"/>
      <c r="K149" s="303"/>
      <c r="L149" s="303"/>
      <c r="M149" s="303"/>
      <c r="N149" s="303"/>
      <c r="O149" s="303"/>
      <c r="P149" s="303"/>
      <c r="Q149" s="303"/>
      <c r="R149" s="303"/>
      <c r="S149" s="303"/>
      <c r="T149" s="303"/>
      <c r="U149" s="303"/>
      <c r="V149" s="303"/>
      <c r="W149" s="303"/>
      <c r="X149" s="303"/>
      <c r="Y149" s="303"/>
      <c r="Z149" s="303"/>
    </row>
    <row r="150" spans="1:26" ht="12.75" customHeight="1">
      <c r="A150" s="303"/>
      <c r="B150" s="307"/>
      <c r="C150" s="303"/>
      <c r="D150" s="306"/>
      <c r="E150" s="305"/>
      <c r="F150" s="304"/>
      <c r="G150" s="303"/>
      <c r="H150" s="303"/>
      <c r="I150" s="303"/>
      <c r="J150" s="303"/>
      <c r="K150" s="303"/>
      <c r="L150" s="303"/>
      <c r="M150" s="303"/>
      <c r="N150" s="303"/>
      <c r="O150" s="303"/>
      <c r="P150" s="303"/>
      <c r="Q150" s="303"/>
      <c r="R150" s="303"/>
      <c r="S150" s="303"/>
      <c r="T150" s="303"/>
      <c r="U150" s="303"/>
      <c r="V150" s="303"/>
      <c r="W150" s="303"/>
      <c r="X150" s="303"/>
      <c r="Y150" s="303"/>
      <c r="Z150" s="303"/>
    </row>
    <row r="151" spans="1:26" ht="12.75" customHeight="1">
      <c r="A151" s="303"/>
      <c r="B151" s="307"/>
      <c r="C151" s="303"/>
      <c r="D151" s="306"/>
      <c r="E151" s="305"/>
      <c r="F151" s="304"/>
      <c r="G151" s="303"/>
      <c r="H151" s="303"/>
      <c r="I151" s="303"/>
      <c r="J151" s="303"/>
      <c r="K151" s="303"/>
      <c r="L151" s="303"/>
      <c r="M151" s="303"/>
      <c r="N151" s="303"/>
      <c r="O151" s="303"/>
      <c r="P151" s="303"/>
      <c r="Q151" s="303"/>
      <c r="R151" s="303"/>
      <c r="S151" s="303"/>
      <c r="T151" s="303"/>
      <c r="U151" s="303"/>
      <c r="V151" s="303"/>
      <c r="W151" s="303"/>
      <c r="X151" s="303"/>
      <c r="Y151" s="303"/>
      <c r="Z151" s="303"/>
    </row>
    <row r="152" spans="1:26" ht="12.75" customHeight="1">
      <c r="A152" s="303"/>
      <c r="B152" s="307"/>
      <c r="C152" s="303"/>
      <c r="D152" s="306"/>
      <c r="E152" s="305"/>
      <c r="F152" s="304"/>
      <c r="G152" s="303"/>
      <c r="H152" s="303"/>
      <c r="I152" s="303"/>
      <c r="J152" s="303"/>
      <c r="K152" s="303"/>
      <c r="L152" s="303"/>
      <c r="M152" s="303"/>
      <c r="N152" s="303"/>
      <c r="O152" s="303"/>
      <c r="P152" s="303"/>
      <c r="Q152" s="303"/>
      <c r="R152" s="303"/>
      <c r="S152" s="303"/>
      <c r="T152" s="303"/>
      <c r="U152" s="303"/>
      <c r="V152" s="303"/>
      <c r="W152" s="303"/>
      <c r="X152" s="303"/>
      <c r="Y152" s="303"/>
      <c r="Z152" s="303"/>
    </row>
    <row r="153" spans="1:26" ht="12.75" customHeight="1">
      <c r="A153" s="303"/>
      <c r="B153" s="307"/>
      <c r="C153" s="303"/>
      <c r="D153" s="306"/>
      <c r="E153" s="305"/>
      <c r="F153" s="304"/>
      <c r="G153" s="303"/>
      <c r="H153" s="303"/>
      <c r="I153" s="303"/>
      <c r="J153" s="303"/>
      <c r="K153" s="303"/>
      <c r="L153" s="303"/>
      <c r="M153" s="303"/>
      <c r="N153" s="303"/>
      <c r="O153" s="303"/>
      <c r="P153" s="303"/>
      <c r="Q153" s="303"/>
      <c r="R153" s="303"/>
      <c r="S153" s="303"/>
      <c r="T153" s="303"/>
      <c r="U153" s="303"/>
      <c r="V153" s="303"/>
      <c r="W153" s="303"/>
      <c r="X153" s="303"/>
      <c r="Y153" s="303"/>
      <c r="Z153" s="303"/>
    </row>
    <row r="154" spans="1:26" ht="12.75" customHeight="1">
      <c r="A154" s="303"/>
      <c r="B154" s="307"/>
      <c r="C154" s="303"/>
      <c r="D154" s="306"/>
      <c r="E154" s="305"/>
      <c r="F154" s="304"/>
      <c r="G154" s="303"/>
      <c r="H154" s="303"/>
      <c r="I154" s="303"/>
      <c r="J154" s="303"/>
      <c r="K154" s="303"/>
      <c r="L154" s="303"/>
      <c r="M154" s="303"/>
      <c r="N154" s="303"/>
      <c r="O154" s="303"/>
      <c r="P154" s="303"/>
      <c r="Q154" s="303"/>
      <c r="R154" s="303"/>
      <c r="S154" s="303"/>
      <c r="T154" s="303"/>
      <c r="U154" s="303"/>
      <c r="V154" s="303"/>
      <c r="W154" s="303"/>
      <c r="X154" s="303"/>
      <c r="Y154" s="303"/>
      <c r="Z154" s="303"/>
    </row>
    <row r="155" spans="1:26" ht="12.75" customHeight="1">
      <c r="A155" s="303"/>
      <c r="B155" s="307"/>
      <c r="C155" s="303"/>
      <c r="D155" s="306"/>
      <c r="E155" s="305"/>
      <c r="F155" s="304"/>
      <c r="G155" s="303"/>
      <c r="H155" s="303"/>
      <c r="I155" s="303"/>
      <c r="J155" s="303"/>
      <c r="K155" s="303"/>
      <c r="L155" s="303"/>
      <c r="M155" s="303"/>
      <c r="N155" s="303"/>
      <c r="O155" s="303"/>
      <c r="P155" s="303"/>
      <c r="Q155" s="303"/>
      <c r="R155" s="303"/>
      <c r="S155" s="303"/>
      <c r="T155" s="303"/>
      <c r="U155" s="303"/>
      <c r="V155" s="303"/>
      <c r="W155" s="303"/>
      <c r="X155" s="303"/>
      <c r="Y155" s="303"/>
      <c r="Z155" s="303"/>
    </row>
    <row r="156" spans="1:26" ht="12.75" customHeight="1">
      <c r="A156" s="303"/>
      <c r="B156" s="307"/>
      <c r="C156" s="303"/>
      <c r="D156" s="306"/>
      <c r="E156" s="305"/>
      <c r="F156" s="304"/>
      <c r="G156" s="303"/>
      <c r="H156" s="303"/>
      <c r="I156" s="303"/>
      <c r="J156" s="303"/>
      <c r="K156" s="303"/>
      <c r="L156" s="303"/>
      <c r="M156" s="303"/>
      <c r="N156" s="303"/>
      <c r="O156" s="303"/>
      <c r="P156" s="303"/>
      <c r="Q156" s="303"/>
      <c r="R156" s="303"/>
      <c r="S156" s="303"/>
      <c r="T156" s="303"/>
      <c r="U156" s="303"/>
      <c r="V156" s="303"/>
      <c r="W156" s="303"/>
      <c r="X156" s="303"/>
      <c r="Y156" s="303"/>
      <c r="Z156" s="303"/>
    </row>
    <row r="157" spans="1:26" ht="12.75" customHeight="1">
      <c r="A157" s="303"/>
      <c r="B157" s="307"/>
      <c r="C157" s="303"/>
      <c r="D157" s="306"/>
      <c r="E157" s="305"/>
      <c r="F157" s="304"/>
      <c r="G157" s="303"/>
      <c r="H157" s="303"/>
      <c r="I157" s="303"/>
      <c r="J157" s="303"/>
      <c r="K157" s="303"/>
      <c r="L157" s="303"/>
      <c r="M157" s="303"/>
      <c r="N157" s="303"/>
      <c r="O157" s="303"/>
      <c r="P157" s="303"/>
      <c r="Q157" s="303"/>
      <c r="R157" s="303"/>
      <c r="S157" s="303"/>
      <c r="T157" s="303"/>
      <c r="U157" s="303"/>
      <c r="V157" s="303"/>
      <c r="W157" s="303"/>
      <c r="X157" s="303"/>
      <c r="Y157" s="303"/>
      <c r="Z157" s="303"/>
    </row>
    <row r="158" spans="1:26" ht="12.75" customHeight="1">
      <c r="A158" s="303"/>
      <c r="B158" s="307"/>
      <c r="C158" s="303"/>
      <c r="D158" s="306"/>
      <c r="E158" s="305"/>
      <c r="F158" s="304"/>
      <c r="G158" s="303"/>
      <c r="H158" s="303"/>
      <c r="I158" s="303"/>
      <c r="J158" s="303"/>
      <c r="K158" s="303"/>
      <c r="L158" s="303"/>
      <c r="M158" s="303"/>
      <c r="N158" s="303"/>
      <c r="O158" s="303"/>
      <c r="P158" s="303"/>
      <c r="Q158" s="303"/>
      <c r="R158" s="303"/>
      <c r="S158" s="303"/>
      <c r="T158" s="303"/>
      <c r="U158" s="303"/>
      <c r="V158" s="303"/>
      <c r="W158" s="303"/>
      <c r="X158" s="303"/>
      <c r="Y158" s="303"/>
      <c r="Z158" s="303"/>
    </row>
    <row r="159" spans="1:26" ht="12.75" customHeight="1">
      <c r="A159" s="303"/>
      <c r="B159" s="307"/>
      <c r="C159" s="303"/>
      <c r="D159" s="306"/>
      <c r="E159" s="305"/>
      <c r="F159" s="304"/>
      <c r="G159" s="303"/>
      <c r="H159" s="303"/>
      <c r="I159" s="303"/>
      <c r="J159" s="303"/>
      <c r="K159" s="303"/>
      <c r="L159" s="303"/>
      <c r="M159" s="303"/>
      <c r="N159" s="303"/>
      <c r="O159" s="303"/>
      <c r="P159" s="303"/>
      <c r="Q159" s="303"/>
      <c r="R159" s="303"/>
      <c r="S159" s="303"/>
      <c r="T159" s="303"/>
      <c r="U159" s="303"/>
      <c r="V159" s="303"/>
      <c r="W159" s="303"/>
      <c r="X159" s="303"/>
      <c r="Y159" s="303"/>
      <c r="Z159" s="303"/>
    </row>
    <row r="160" spans="1:26" ht="12.75" customHeight="1">
      <c r="A160" s="303"/>
      <c r="B160" s="307"/>
      <c r="C160" s="303"/>
      <c r="D160" s="306"/>
      <c r="E160" s="305"/>
      <c r="F160" s="304"/>
      <c r="G160" s="303"/>
      <c r="H160" s="303"/>
      <c r="I160" s="303"/>
      <c r="J160" s="303"/>
      <c r="K160" s="303"/>
      <c r="L160" s="303"/>
      <c r="M160" s="303"/>
      <c r="N160" s="303"/>
      <c r="O160" s="303"/>
      <c r="P160" s="303"/>
      <c r="Q160" s="303"/>
      <c r="R160" s="303"/>
      <c r="S160" s="303"/>
      <c r="T160" s="303"/>
      <c r="U160" s="303"/>
      <c r="V160" s="303"/>
      <c r="W160" s="303"/>
      <c r="X160" s="303"/>
      <c r="Y160" s="303"/>
      <c r="Z160" s="303"/>
    </row>
    <row r="161" spans="1:26" ht="12.75" customHeight="1">
      <c r="A161" s="303"/>
      <c r="B161" s="307"/>
      <c r="C161" s="303"/>
      <c r="D161" s="306"/>
      <c r="E161" s="305"/>
      <c r="F161" s="304"/>
      <c r="G161" s="303"/>
      <c r="H161" s="303"/>
      <c r="I161" s="303"/>
      <c r="J161" s="303"/>
      <c r="K161" s="303"/>
      <c r="L161" s="303"/>
      <c r="M161" s="303"/>
      <c r="N161" s="303"/>
      <c r="O161" s="303"/>
      <c r="P161" s="303"/>
      <c r="Q161" s="303"/>
      <c r="R161" s="303"/>
      <c r="S161" s="303"/>
      <c r="T161" s="303"/>
      <c r="U161" s="303"/>
      <c r="V161" s="303"/>
      <c r="W161" s="303"/>
      <c r="X161" s="303"/>
      <c r="Y161" s="303"/>
      <c r="Z161" s="303"/>
    </row>
    <row r="162" spans="1:26" ht="12.75" customHeight="1">
      <c r="A162" s="303"/>
      <c r="B162" s="307"/>
      <c r="C162" s="303"/>
      <c r="D162" s="306"/>
      <c r="E162" s="305"/>
      <c r="F162" s="304"/>
      <c r="G162" s="303"/>
      <c r="H162" s="303"/>
      <c r="I162" s="303"/>
      <c r="J162" s="303"/>
      <c r="K162" s="303"/>
      <c r="L162" s="303"/>
      <c r="M162" s="303"/>
      <c r="N162" s="303"/>
      <c r="O162" s="303"/>
      <c r="P162" s="303"/>
      <c r="Q162" s="303"/>
      <c r="R162" s="303"/>
      <c r="S162" s="303"/>
      <c r="T162" s="303"/>
      <c r="U162" s="303"/>
      <c r="V162" s="303"/>
      <c r="W162" s="303"/>
      <c r="X162" s="303"/>
      <c r="Y162" s="303"/>
      <c r="Z162" s="303"/>
    </row>
    <row r="163" spans="1:26" ht="12.75" customHeight="1">
      <c r="A163" s="303"/>
      <c r="B163" s="307"/>
      <c r="C163" s="303"/>
      <c r="D163" s="306"/>
      <c r="E163" s="305"/>
      <c r="F163" s="304"/>
      <c r="G163" s="303"/>
      <c r="H163" s="303"/>
      <c r="I163" s="303"/>
      <c r="J163" s="303"/>
      <c r="K163" s="303"/>
      <c r="L163" s="303"/>
      <c r="M163" s="303"/>
      <c r="N163" s="303"/>
      <c r="O163" s="303"/>
      <c r="P163" s="303"/>
      <c r="Q163" s="303"/>
      <c r="R163" s="303"/>
      <c r="S163" s="303"/>
      <c r="T163" s="303"/>
      <c r="U163" s="303"/>
      <c r="V163" s="303"/>
      <c r="W163" s="303"/>
      <c r="X163" s="303"/>
      <c r="Y163" s="303"/>
      <c r="Z163" s="303"/>
    </row>
    <row r="164" spans="1:26" ht="12.75" customHeight="1">
      <c r="A164" s="303"/>
      <c r="B164" s="307"/>
      <c r="C164" s="303"/>
      <c r="D164" s="306"/>
      <c r="E164" s="305"/>
      <c r="F164" s="304"/>
      <c r="G164" s="303"/>
      <c r="H164" s="303"/>
      <c r="I164" s="303"/>
      <c r="J164" s="303"/>
      <c r="K164" s="303"/>
      <c r="L164" s="303"/>
      <c r="M164" s="303"/>
      <c r="N164" s="303"/>
      <c r="O164" s="303"/>
      <c r="P164" s="303"/>
      <c r="Q164" s="303"/>
      <c r="R164" s="303"/>
      <c r="S164" s="303"/>
      <c r="T164" s="303"/>
      <c r="U164" s="303"/>
      <c r="V164" s="303"/>
      <c r="W164" s="303"/>
      <c r="X164" s="303"/>
      <c r="Y164" s="303"/>
      <c r="Z164" s="303"/>
    </row>
    <row r="165" spans="1:26" ht="12.75" customHeight="1">
      <c r="A165" s="303"/>
      <c r="B165" s="307"/>
      <c r="C165" s="303"/>
      <c r="D165" s="306"/>
      <c r="E165" s="305"/>
      <c r="F165" s="304"/>
      <c r="G165" s="303"/>
      <c r="H165" s="303"/>
      <c r="I165" s="303"/>
      <c r="J165" s="303"/>
      <c r="K165" s="303"/>
      <c r="L165" s="303"/>
      <c r="M165" s="303"/>
      <c r="N165" s="303"/>
      <c r="O165" s="303"/>
      <c r="P165" s="303"/>
      <c r="Q165" s="303"/>
      <c r="R165" s="303"/>
      <c r="S165" s="303"/>
      <c r="T165" s="303"/>
      <c r="U165" s="303"/>
      <c r="V165" s="303"/>
      <c r="W165" s="303"/>
      <c r="X165" s="303"/>
      <c r="Y165" s="303"/>
      <c r="Z165" s="303"/>
    </row>
    <row r="166" spans="1:26" ht="12.75" customHeight="1">
      <c r="A166" s="303"/>
      <c r="B166" s="307"/>
      <c r="C166" s="303"/>
      <c r="D166" s="306"/>
      <c r="E166" s="305"/>
      <c r="F166" s="304"/>
      <c r="G166" s="303"/>
      <c r="H166" s="303"/>
      <c r="I166" s="303"/>
      <c r="J166" s="303"/>
      <c r="K166" s="303"/>
      <c r="L166" s="303"/>
      <c r="M166" s="303"/>
      <c r="N166" s="303"/>
      <c r="O166" s="303"/>
      <c r="P166" s="303"/>
      <c r="Q166" s="303"/>
      <c r="R166" s="303"/>
      <c r="S166" s="303"/>
      <c r="T166" s="303"/>
      <c r="U166" s="303"/>
      <c r="V166" s="303"/>
      <c r="W166" s="303"/>
      <c r="X166" s="303"/>
      <c r="Y166" s="303"/>
      <c r="Z166" s="303"/>
    </row>
    <row r="167" spans="1:26" ht="12.75" customHeight="1">
      <c r="A167" s="303"/>
      <c r="B167" s="307"/>
      <c r="C167" s="303"/>
      <c r="D167" s="306"/>
      <c r="E167" s="305"/>
      <c r="F167" s="304"/>
      <c r="G167" s="303"/>
      <c r="H167" s="303"/>
      <c r="I167" s="303"/>
      <c r="J167" s="303"/>
      <c r="K167" s="303"/>
      <c r="L167" s="303"/>
      <c r="M167" s="303"/>
      <c r="N167" s="303"/>
      <c r="O167" s="303"/>
      <c r="P167" s="303"/>
      <c r="Q167" s="303"/>
      <c r="R167" s="303"/>
      <c r="S167" s="303"/>
      <c r="T167" s="303"/>
      <c r="U167" s="303"/>
      <c r="V167" s="303"/>
      <c r="W167" s="303"/>
      <c r="X167" s="303"/>
      <c r="Y167" s="303"/>
      <c r="Z167" s="303"/>
    </row>
    <row r="168" spans="1:26" ht="12.75" customHeight="1">
      <c r="A168" s="303"/>
      <c r="B168" s="307"/>
      <c r="C168" s="303"/>
      <c r="D168" s="306"/>
      <c r="E168" s="305"/>
      <c r="F168" s="304"/>
      <c r="G168" s="303"/>
      <c r="H168" s="303"/>
      <c r="I168" s="303"/>
      <c r="J168" s="303"/>
      <c r="K168" s="303"/>
      <c r="L168" s="303"/>
      <c r="M168" s="303"/>
      <c r="N168" s="303"/>
      <c r="O168" s="303"/>
      <c r="P168" s="303"/>
      <c r="Q168" s="303"/>
      <c r="R168" s="303"/>
      <c r="S168" s="303"/>
      <c r="T168" s="303"/>
      <c r="U168" s="303"/>
      <c r="V168" s="303"/>
      <c r="W168" s="303"/>
      <c r="X168" s="303"/>
      <c r="Y168" s="303"/>
      <c r="Z168" s="303"/>
    </row>
    <row r="169" spans="1:26" ht="12.75" customHeight="1">
      <c r="A169" s="303"/>
      <c r="B169" s="307"/>
      <c r="C169" s="303"/>
      <c r="D169" s="306"/>
      <c r="E169" s="305"/>
      <c r="F169" s="304"/>
      <c r="G169" s="303"/>
      <c r="H169" s="303"/>
      <c r="I169" s="303"/>
      <c r="J169" s="303"/>
      <c r="K169" s="303"/>
      <c r="L169" s="303"/>
      <c r="M169" s="303"/>
      <c r="N169" s="303"/>
      <c r="O169" s="303"/>
      <c r="P169" s="303"/>
      <c r="Q169" s="303"/>
      <c r="R169" s="303"/>
      <c r="S169" s="303"/>
      <c r="T169" s="303"/>
      <c r="U169" s="303"/>
      <c r="V169" s="303"/>
      <c r="W169" s="303"/>
      <c r="X169" s="303"/>
      <c r="Y169" s="303"/>
      <c r="Z169" s="303"/>
    </row>
    <row r="170" spans="1:26" ht="12.75" customHeight="1">
      <c r="A170" s="303"/>
      <c r="B170" s="307"/>
      <c r="C170" s="303"/>
      <c r="D170" s="306"/>
      <c r="E170" s="305"/>
      <c r="F170" s="304"/>
      <c r="G170" s="303"/>
      <c r="H170" s="303"/>
      <c r="I170" s="303"/>
      <c r="J170" s="303"/>
      <c r="K170" s="303"/>
      <c r="L170" s="303"/>
      <c r="M170" s="303"/>
      <c r="N170" s="303"/>
      <c r="O170" s="303"/>
      <c r="P170" s="303"/>
      <c r="Q170" s="303"/>
      <c r="R170" s="303"/>
      <c r="S170" s="303"/>
      <c r="T170" s="303"/>
      <c r="U170" s="303"/>
      <c r="V170" s="303"/>
      <c r="W170" s="303"/>
      <c r="X170" s="303"/>
      <c r="Y170" s="303"/>
      <c r="Z170" s="303"/>
    </row>
    <row r="171" spans="1:26" ht="12.75" customHeight="1">
      <c r="A171" s="303"/>
      <c r="B171" s="307"/>
      <c r="C171" s="303"/>
      <c r="D171" s="306"/>
      <c r="E171" s="305"/>
      <c r="F171" s="304"/>
      <c r="G171" s="303"/>
      <c r="H171" s="303"/>
      <c r="I171" s="303"/>
      <c r="J171" s="303"/>
      <c r="K171" s="303"/>
      <c r="L171" s="303"/>
      <c r="M171" s="303"/>
      <c r="N171" s="303"/>
      <c r="O171" s="303"/>
      <c r="P171" s="303"/>
      <c r="Q171" s="303"/>
      <c r="R171" s="303"/>
      <c r="S171" s="303"/>
      <c r="T171" s="303"/>
      <c r="U171" s="303"/>
      <c r="V171" s="303"/>
      <c r="W171" s="303"/>
      <c r="X171" s="303"/>
      <c r="Y171" s="303"/>
      <c r="Z171" s="303"/>
    </row>
    <row r="172" spans="1:26" ht="12.75" customHeight="1">
      <c r="A172" s="303"/>
      <c r="B172" s="307"/>
      <c r="C172" s="303"/>
      <c r="D172" s="306"/>
      <c r="E172" s="305"/>
      <c r="F172" s="304"/>
      <c r="G172" s="303"/>
      <c r="H172" s="303"/>
      <c r="I172" s="303"/>
      <c r="J172" s="303"/>
      <c r="K172" s="303"/>
      <c r="L172" s="303"/>
      <c r="M172" s="303"/>
      <c r="N172" s="303"/>
      <c r="O172" s="303"/>
      <c r="P172" s="303"/>
      <c r="Q172" s="303"/>
      <c r="R172" s="303"/>
      <c r="S172" s="303"/>
      <c r="T172" s="303"/>
      <c r="U172" s="303"/>
      <c r="V172" s="303"/>
      <c r="W172" s="303"/>
      <c r="X172" s="303"/>
      <c r="Y172" s="303"/>
      <c r="Z172" s="303"/>
    </row>
    <row r="173" spans="1:26" ht="12.75" customHeight="1">
      <c r="A173" s="303"/>
      <c r="B173" s="307"/>
      <c r="C173" s="303"/>
      <c r="D173" s="306"/>
      <c r="E173" s="305"/>
      <c r="F173" s="304"/>
      <c r="G173" s="303"/>
      <c r="H173" s="303"/>
      <c r="I173" s="303"/>
      <c r="J173" s="303"/>
      <c r="K173" s="303"/>
      <c r="L173" s="303"/>
      <c r="M173" s="303"/>
      <c r="N173" s="303"/>
      <c r="O173" s="303"/>
      <c r="P173" s="303"/>
      <c r="Q173" s="303"/>
      <c r="R173" s="303"/>
      <c r="S173" s="303"/>
      <c r="T173" s="303"/>
      <c r="U173" s="303"/>
      <c r="V173" s="303"/>
      <c r="W173" s="303"/>
      <c r="X173" s="303"/>
      <c r="Y173" s="303"/>
      <c r="Z173" s="303"/>
    </row>
    <row r="174" spans="1:26" ht="12.75" customHeight="1">
      <c r="A174" s="303"/>
      <c r="B174" s="307"/>
      <c r="C174" s="303"/>
      <c r="D174" s="306"/>
      <c r="E174" s="305"/>
      <c r="F174" s="304"/>
      <c r="G174" s="303"/>
      <c r="H174" s="303"/>
      <c r="I174" s="303"/>
      <c r="J174" s="303"/>
      <c r="K174" s="303"/>
      <c r="L174" s="303"/>
      <c r="M174" s="303"/>
      <c r="N174" s="303"/>
      <c r="O174" s="303"/>
      <c r="P174" s="303"/>
      <c r="Q174" s="303"/>
      <c r="R174" s="303"/>
      <c r="S174" s="303"/>
      <c r="T174" s="303"/>
      <c r="U174" s="303"/>
      <c r="V174" s="303"/>
      <c r="W174" s="303"/>
      <c r="X174" s="303"/>
      <c r="Y174" s="303"/>
      <c r="Z174" s="303"/>
    </row>
    <row r="175" spans="1:26" ht="12.75" customHeight="1">
      <c r="A175" s="303"/>
      <c r="B175" s="307"/>
      <c r="C175" s="303"/>
      <c r="D175" s="306"/>
      <c r="E175" s="305"/>
      <c r="F175" s="304"/>
      <c r="G175" s="303"/>
      <c r="H175" s="303"/>
      <c r="I175" s="303"/>
      <c r="J175" s="303"/>
      <c r="K175" s="303"/>
      <c r="L175" s="303"/>
      <c r="M175" s="303"/>
      <c r="N175" s="303"/>
      <c r="O175" s="303"/>
      <c r="P175" s="303"/>
      <c r="Q175" s="303"/>
      <c r="R175" s="303"/>
      <c r="S175" s="303"/>
      <c r="T175" s="303"/>
      <c r="U175" s="303"/>
      <c r="V175" s="303"/>
      <c r="W175" s="303"/>
      <c r="X175" s="303"/>
      <c r="Y175" s="303"/>
      <c r="Z175" s="303"/>
    </row>
    <row r="176" spans="1:26" ht="12.75" customHeight="1">
      <c r="A176" s="303"/>
      <c r="B176" s="307"/>
      <c r="C176" s="303"/>
      <c r="D176" s="306"/>
      <c r="E176" s="305"/>
      <c r="F176" s="304"/>
      <c r="G176" s="303"/>
      <c r="H176" s="303"/>
      <c r="I176" s="303"/>
      <c r="J176" s="303"/>
      <c r="K176" s="303"/>
      <c r="L176" s="303"/>
      <c r="M176" s="303"/>
      <c r="N176" s="303"/>
      <c r="O176" s="303"/>
      <c r="P176" s="303"/>
      <c r="Q176" s="303"/>
      <c r="R176" s="303"/>
      <c r="S176" s="303"/>
      <c r="T176" s="303"/>
      <c r="U176" s="303"/>
      <c r="V176" s="303"/>
      <c r="W176" s="303"/>
      <c r="X176" s="303"/>
      <c r="Y176" s="303"/>
      <c r="Z176" s="303"/>
    </row>
    <row r="177" spans="1:26" ht="12.75" customHeight="1">
      <c r="A177" s="303"/>
      <c r="B177" s="307"/>
      <c r="C177" s="303"/>
      <c r="D177" s="306"/>
      <c r="E177" s="305"/>
      <c r="F177" s="304"/>
      <c r="G177" s="303"/>
      <c r="H177" s="303"/>
      <c r="I177" s="303"/>
      <c r="J177" s="303"/>
      <c r="K177" s="303"/>
      <c r="L177" s="303"/>
      <c r="M177" s="303"/>
      <c r="N177" s="303"/>
      <c r="O177" s="303"/>
      <c r="P177" s="303"/>
      <c r="Q177" s="303"/>
      <c r="R177" s="303"/>
      <c r="S177" s="303"/>
      <c r="T177" s="303"/>
      <c r="U177" s="303"/>
      <c r="V177" s="303"/>
      <c r="W177" s="303"/>
      <c r="X177" s="303"/>
      <c r="Y177" s="303"/>
      <c r="Z177" s="303"/>
    </row>
    <row r="178" spans="1:26" ht="12.75" customHeight="1">
      <c r="A178" s="303"/>
      <c r="B178" s="307"/>
      <c r="C178" s="303"/>
      <c r="D178" s="306"/>
      <c r="E178" s="305"/>
      <c r="F178" s="304"/>
      <c r="G178" s="303"/>
      <c r="H178" s="303"/>
      <c r="I178" s="303"/>
      <c r="J178" s="303"/>
      <c r="K178" s="303"/>
      <c r="L178" s="303"/>
      <c r="M178" s="303"/>
      <c r="N178" s="303"/>
      <c r="O178" s="303"/>
      <c r="P178" s="303"/>
      <c r="Q178" s="303"/>
      <c r="R178" s="303"/>
      <c r="S178" s="303"/>
      <c r="T178" s="303"/>
      <c r="U178" s="303"/>
      <c r="V178" s="303"/>
      <c r="W178" s="303"/>
      <c r="X178" s="303"/>
      <c r="Y178" s="303"/>
      <c r="Z178" s="303"/>
    </row>
    <row r="179" spans="1:26" ht="12.75" customHeight="1">
      <c r="A179" s="303"/>
      <c r="B179" s="307"/>
      <c r="C179" s="303"/>
      <c r="D179" s="306"/>
      <c r="E179" s="305"/>
      <c r="F179" s="304"/>
      <c r="G179" s="303"/>
      <c r="H179" s="303"/>
      <c r="I179" s="303"/>
      <c r="J179" s="303"/>
      <c r="K179" s="303"/>
      <c r="L179" s="303"/>
      <c r="M179" s="303"/>
      <c r="N179" s="303"/>
      <c r="O179" s="303"/>
      <c r="P179" s="303"/>
      <c r="Q179" s="303"/>
      <c r="R179" s="303"/>
      <c r="S179" s="303"/>
      <c r="T179" s="303"/>
      <c r="U179" s="303"/>
      <c r="V179" s="303"/>
      <c r="W179" s="303"/>
      <c r="X179" s="303"/>
      <c r="Y179" s="303"/>
      <c r="Z179" s="303"/>
    </row>
    <row r="180" spans="1:26" ht="12.75" customHeight="1">
      <c r="A180" s="303"/>
      <c r="B180" s="307"/>
      <c r="C180" s="303"/>
      <c r="D180" s="306"/>
      <c r="E180" s="305"/>
      <c r="F180" s="304"/>
      <c r="G180" s="303"/>
      <c r="H180" s="303"/>
      <c r="I180" s="303"/>
      <c r="J180" s="303"/>
      <c r="K180" s="303"/>
      <c r="L180" s="303"/>
      <c r="M180" s="303"/>
      <c r="N180" s="303"/>
      <c r="O180" s="303"/>
      <c r="P180" s="303"/>
      <c r="Q180" s="303"/>
      <c r="R180" s="303"/>
      <c r="S180" s="303"/>
      <c r="T180" s="303"/>
      <c r="U180" s="303"/>
      <c r="V180" s="303"/>
      <c r="W180" s="303"/>
      <c r="X180" s="303"/>
      <c r="Y180" s="303"/>
      <c r="Z180" s="303"/>
    </row>
    <row r="181" spans="1:26" ht="12.75" customHeight="1">
      <c r="A181" s="303"/>
      <c r="B181" s="307"/>
      <c r="C181" s="303"/>
      <c r="D181" s="306"/>
      <c r="E181" s="305"/>
      <c r="F181" s="304"/>
      <c r="G181" s="303"/>
      <c r="H181" s="303"/>
      <c r="I181" s="303"/>
      <c r="J181" s="303"/>
      <c r="K181" s="303"/>
      <c r="L181" s="303"/>
      <c r="M181" s="303"/>
      <c r="N181" s="303"/>
      <c r="O181" s="303"/>
      <c r="P181" s="303"/>
      <c r="Q181" s="303"/>
      <c r="R181" s="303"/>
      <c r="S181" s="303"/>
      <c r="T181" s="303"/>
      <c r="U181" s="303"/>
      <c r="V181" s="303"/>
      <c r="W181" s="303"/>
      <c r="X181" s="303"/>
      <c r="Y181" s="303"/>
      <c r="Z181" s="303"/>
    </row>
    <row r="182" spans="1:26" ht="12.75" customHeight="1">
      <c r="A182" s="303"/>
      <c r="B182" s="307"/>
      <c r="C182" s="303"/>
      <c r="D182" s="306"/>
      <c r="E182" s="305"/>
      <c r="F182" s="304"/>
      <c r="G182" s="303"/>
      <c r="H182" s="303"/>
      <c r="I182" s="303"/>
      <c r="J182" s="303"/>
      <c r="K182" s="303"/>
      <c r="L182" s="303"/>
      <c r="M182" s="303"/>
      <c r="N182" s="303"/>
      <c r="O182" s="303"/>
      <c r="P182" s="303"/>
      <c r="Q182" s="303"/>
      <c r="R182" s="303"/>
      <c r="S182" s="303"/>
      <c r="T182" s="303"/>
      <c r="U182" s="303"/>
      <c r="V182" s="303"/>
      <c r="W182" s="303"/>
      <c r="X182" s="303"/>
      <c r="Y182" s="303"/>
      <c r="Z182" s="303"/>
    </row>
    <row r="183" spans="1:26" ht="12.75" customHeight="1">
      <c r="A183" s="303"/>
      <c r="B183" s="307"/>
      <c r="C183" s="303"/>
      <c r="D183" s="306"/>
      <c r="E183" s="305"/>
      <c r="F183" s="304"/>
      <c r="G183" s="303"/>
      <c r="H183" s="303"/>
      <c r="I183" s="303"/>
      <c r="J183" s="303"/>
      <c r="K183" s="303"/>
      <c r="L183" s="303"/>
      <c r="M183" s="303"/>
      <c r="N183" s="303"/>
      <c r="O183" s="303"/>
      <c r="P183" s="303"/>
      <c r="Q183" s="303"/>
      <c r="R183" s="303"/>
      <c r="S183" s="303"/>
      <c r="T183" s="303"/>
      <c r="U183" s="303"/>
      <c r="V183" s="303"/>
      <c r="W183" s="303"/>
      <c r="X183" s="303"/>
      <c r="Y183" s="303"/>
      <c r="Z183" s="303"/>
    </row>
    <row r="184" spans="1:26" ht="12.75" customHeight="1">
      <c r="A184" s="303"/>
      <c r="B184" s="307"/>
      <c r="C184" s="303"/>
      <c r="D184" s="306"/>
      <c r="E184" s="305"/>
      <c r="F184" s="304"/>
      <c r="G184" s="303"/>
      <c r="H184" s="303"/>
      <c r="I184" s="303"/>
      <c r="J184" s="303"/>
      <c r="K184" s="303"/>
      <c r="L184" s="303"/>
      <c r="M184" s="303"/>
      <c r="N184" s="303"/>
      <c r="O184" s="303"/>
      <c r="P184" s="303"/>
      <c r="Q184" s="303"/>
      <c r="R184" s="303"/>
      <c r="S184" s="303"/>
      <c r="T184" s="303"/>
      <c r="U184" s="303"/>
      <c r="V184" s="303"/>
      <c r="W184" s="303"/>
      <c r="X184" s="303"/>
      <c r="Y184" s="303"/>
      <c r="Z184" s="303"/>
    </row>
    <row r="185" spans="1:26" ht="12.75" customHeight="1">
      <c r="A185" s="303"/>
      <c r="B185" s="307"/>
      <c r="C185" s="303"/>
      <c r="D185" s="306"/>
      <c r="E185" s="305"/>
      <c r="F185" s="304"/>
      <c r="G185" s="303"/>
      <c r="H185" s="303"/>
      <c r="I185" s="303"/>
      <c r="J185" s="303"/>
      <c r="K185" s="303"/>
      <c r="L185" s="303"/>
      <c r="M185" s="303"/>
      <c r="N185" s="303"/>
      <c r="O185" s="303"/>
      <c r="P185" s="303"/>
      <c r="Q185" s="303"/>
      <c r="R185" s="303"/>
      <c r="S185" s="303"/>
      <c r="T185" s="303"/>
      <c r="U185" s="303"/>
      <c r="V185" s="303"/>
      <c r="W185" s="303"/>
      <c r="X185" s="303"/>
      <c r="Y185" s="303"/>
      <c r="Z185" s="303"/>
    </row>
    <row r="186" spans="1:26" ht="12.75" customHeight="1">
      <c r="A186" s="303"/>
      <c r="B186" s="307"/>
      <c r="C186" s="303"/>
      <c r="D186" s="306"/>
      <c r="E186" s="305"/>
      <c r="F186" s="304"/>
      <c r="G186" s="303"/>
      <c r="H186" s="303"/>
      <c r="I186" s="303"/>
      <c r="J186" s="303"/>
      <c r="K186" s="303"/>
      <c r="L186" s="303"/>
      <c r="M186" s="303"/>
      <c r="N186" s="303"/>
      <c r="O186" s="303"/>
      <c r="P186" s="303"/>
      <c r="Q186" s="303"/>
      <c r="R186" s="303"/>
      <c r="S186" s="303"/>
      <c r="T186" s="303"/>
      <c r="U186" s="303"/>
      <c r="V186" s="303"/>
      <c r="W186" s="303"/>
      <c r="X186" s="303"/>
      <c r="Y186" s="303"/>
      <c r="Z186" s="303"/>
    </row>
    <row r="187" spans="1:26" ht="12.75" customHeight="1">
      <c r="A187" s="303"/>
      <c r="B187" s="307"/>
      <c r="C187" s="303"/>
      <c r="D187" s="306"/>
      <c r="E187" s="305"/>
      <c r="F187" s="304"/>
      <c r="G187" s="303"/>
      <c r="H187" s="303"/>
      <c r="I187" s="303"/>
      <c r="J187" s="303"/>
      <c r="K187" s="303"/>
      <c r="L187" s="303"/>
      <c r="M187" s="303"/>
      <c r="N187" s="303"/>
      <c r="O187" s="303"/>
      <c r="P187" s="303"/>
      <c r="Q187" s="303"/>
      <c r="R187" s="303"/>
      <c r="S187" s="303"/>
      <c r="T187" s="303"/>
      <c r="U187" s="303"/>
      <c r="V187" s="303"/>
      <c r="W187" s="303"/>
      <c r="X187" s="303"/>
      <c r="Y187" s="303"/>
      <c r="Z187" s="303"/>
    </row>
    <row r="188" spans="1:26" ht="12.75" customHeight="1">
      <c r="A188" s="303"/>
      <c r="B188" s="307"/>
      <c r="C188" s="303"/>
      <c r="D188" s="306"/>
      <c r="E188" s="305"/>
      <c r="F188" s="304"/>
      <c r="G188" s="303"/>
      <c r="H188" s="303"/>
      <c r="I188" s="303"/>
      <c r="J188" s="303"/>
      <c r="K188" s="303"/>
      <c r="L188" s="303"/>
      <c r="M188" s="303"/>
      <c r="N188" s="303"/>
      <c r="O188" s="303"/>
      <c r="P188" s="303"/>
      <c r="Q188" s="303"/>
      <c r="R188" s="303"/>
      <c r="S188" s="303"/>
      <c r="T188" s="303"/>
      <c r="U188" s="303"/>
      <c r="V188" s="303"/>
      <c r="W188" s="303"/>
      <c r="X188" s="303"/>
      <c r="Y188" s="303"/>
      <c r="Z188" s="303"/>
    </row>
    <row r="189" spans="1:26" ht="12.75" customHeight="1">
      <c r="A189" s="303"/>
      <c r="B189" s="307"/>
      <c r="C189" s="303"/>
      <c r="D189" s="306"/>
      <c r="E189" s="305"/>
      <c r="F189" s="304"/>
      <c r="G189" s="303"/>
      <c r="H189" s="303"/>
      <c r="I189" s="303"/>
      <c r="J189" s="303"/>
      <c r="K189" s="303"/>
      <c r="L189" s="303"/>
      <c r="M189" s="303"/>
      <c r="N189" s="303"/>
      <c r="O189" s="303"/>
      <c r="P189" s="303"/>
      <c r="Q189" s="303"/>
      <c r="R189" s="303"/>
      <c r="S189" s="303"/>
      <c r="T189" s="303"/>
      <c r="U189" s="303"/>
      <c r="V189" s="303"/>
      <c r="W189" s="303"/>
      <c r="X189" s="303"/>
      <c r="Y189" s="303"/>
      <c r="Z189" s="303"/>
    </row>
    <row r="190" spans="1:26" ht="12.75" customHeight="1">
      <c r="A190" s="303"/>
      <c r="B190" s="307"/>
      <c r="C190" s="303"/>
      <c r="D190" s="306"/>
      <c r="E190" s="305"/>
      <c r="F190" s="304"/>
      <c r="G190" s="303"/>
      <c r="H190" s="303"/>
      <c r="I190" s="303"/>
      <c r="J190" s="303"/>
      <c r="K190" s="303"/>
      <c r="L190" s="303"/>
      <c r="M190" s="303"/>
      <c r="N190" s="303"/>
      <c r="O190" s="303"/>
      <c r="P190" s="303"/>
      <c r="Q190" s="303"/>
      <c r="R190" s="303"/>
      <c r="S190" s="303"/>
      <c r="T190" s="303"/>
      <c r="U190" s="303"/>
      <c r="V190" s="303"/>
      <c r="W190" s="303"/>
      <c r="X190" s="303"/>
      <c r="Y190" s="303"/>
      <c r="Z190" s="303"/>
    </row>
    <row r="191" spans="1:26" ht="12.75" customHeight="1">
      <c r="A191" s="303"/>
      <c r="B191" s="307"/>
      <c r="C191" s="303"/>
      <c r="D191" s="306"/>
      <c r="E191" s="305"/>
      <c r="F191" s="304"/>
      <c r="G191" s="303"/>
      <c r="H191" s="303"/>
      <c r="I191" s="303"/>
      <c r="J191" s="303"/>
      <c r="K191" s="303"/>
      <c r="L191" s="303"/>
      <c r="M191" s="303"/>
      <c r="N191" s="303"/>
      <c r="O191" s="303"/>
      <c r="P191" s="303"/>
      <c r="Q191" s="303"/>
      <c r="R191" s="303"/>
      <c r="S191" s="303"/>
      <c r="T191" s="303"/>
      <c r="U191" s="303"/>
      <c r="V191" s="303"/>
      <c r="W191" s="303"/>
      <c r="X191" s="303"/>
      <c r="Y191" s="303"/>
      <c r="Z191" s="303"/>
    </row>
    <row r="192" spans="1:26" ht="12.75" customHeight="1">
      <c r="A192" s="303"/>
      <c r="B192" s="307"/>
      <c r="C192" s="303"/>
      <c r="D192" s="306"/>
      <c r="E192" s="305"/>
      <c r="F192" s="304"/>
      <c r="G192" s="303"/>
      <c r="H192" s="303"/>
      <c r="I192" s="303"/>
      <c r="J192" s="303"/>
      <c r="K192" s="303"/>
      <c r="L192" s="303"/>
      <c r="M192" s="303"/>
      <c r="N192" s="303"/>
      <c r="O192" s="303"/>
      <c r="P192" s="303"/>
      <c r="Q192" s="303"/>
      <c r="R192" s="303"/>
      <c r="S192" s="303"/>
      <c r="T192" s="303"/>
      <c r="U192" s="303"/>
      <c r="V192" s="303"/>
      <c r="W192" s="303"/>
      <c r="X192" s="303"/>
      <c r="Y192" s="303"/>
      <c r="Z192" s="303"/>
    </row>
    <row r="193" spans="1:26" ht="12.75" customHeight="1">
      <c r="A193" s="303"/>
      <c r="B193" s="307"/>
      <c r="C193" s="303"/>
      <c r="D193" s="306"/>
      <c r="E193" s="305"/>
      <c r="F193" s="304"/>
      <c r="G193" s="303"/>
      <c r="H193" s="303"/>
      <c r="I193" s="303"/>
      <c r="J193" s="303"/>
      <c r="K193" s="303"/>
      <c r="L193" s="303"/>
      <c r="M193" s="303"/>
      <c r="N193" s="303"/>
      <c r="O193" s="303"/>
      <c r="P193" s="303"/>
      <c r="Q193" s="303"/>
      <c r="R193" s="303"/>
      <c r="S193" s="303"/>
      <c r="T193" s="303"/>
      <c r="U193" s="303"/>
      <c r="V193" s="303"/>
      <c r="W193" s="303"/>
      <c r="X193" s="303"/>
      <c r="Y193" s="303"/>
      <c r="Z193" s="303"/>
    </row>
    <row r="194" spans="1:26" ht="12.75" customHeight="1">
      <c r="A194" s="303"/>
      <c r="B194" s="307"/>
      <c r="C194" s="303"/>
      <c r="D194" s="306"/>
      <c r="E194" s="305"/>
      <c r="F194" s="304"/>
      <c r="G194" s="303"/>
      <c r="H194" s="303"/>
      <c r="I194" s="303"/>
      <c r="J194" s="303"/>
      <c r="K194" s="303"/>
      <c r="L194" s="303"/>
      <c r="M194" s="303"/>
      <c r="N194" s="303"/>
      <c r="O194" s="303"/>
      <c r="P194" s="303"/>
      <c r="Q194" s="303"/>
      <c r="R194" s="303"/>
      <c r="S194" s="303"/>
      <c r="T194" s="303"/>
      <c r="U194" s="303"/>
      <c r="V194" s="303"/>
      <c r="W194" s="303"/>
      <c r="X194" s="303"/>
      <c r="Y194" s="303"/>
      <c r="Z194" s="303"/>
    </row>
    <row r="195" spans="1:26" ht="12.75" customHeight="1">
      <c r="A195" s="303"/>
      <c r="B195" s="307"/>
      <c r="C195" s="303"/>
      <c r="D195" s="306"/>
      <c r="E195" s="305"/>
      <c r="F195" s="304"/>
      <c r="G195" s="303"/>
      <c r="H195" s="303"/>
      <c r="I195" s="303"/>
      <c r="J195" s="303"/>
      <c r="K195" s="303"/>
      <c r="L195" s="303"/>
      <c r="M195" s="303"/>
      <c r="N195" s="303"/>
      <c r="O195" s="303"/>
      <c r="P195" s="303"/>
      <c r="Q195" s="303"/>
      <c r="R195" s="303"/>
      <c r="S195" s="303"/>
      <c r="T195" s="303"/>
      <c r="U195" s="303"/>
      <c r="V195" s="303"/>
      <c r="W195" s="303"/>
      <c r="X195" s="303"/>
      <c r="Y195" s="303"/>
      <c r="Z195" s="303"/>
    </row>
    <row r="196" spans="1:26" ht="12.75" customHeight="1">
      <c r="A196" s="303"/>
      <c r="B196" s="307"/>
      <c r="C196" s="303"/>
      <c r="D196" s="306"/>
      <c r="E196" s="305"/>
      <c r="F196" s="304"/>
      <c r="G196" s="303"/>
      <c r="H196" s="303"/>
      <c r="I196" s="303"/>
      <c r="J196" s="303"/>
      <c r="K196" s="303"/>
      <c r="L196" s="303"/>
      <c r="M196" s="303"/>
      <c r="N196" s="303"/>
      <c r="O196" s="303"/>
      <c r="P196" s="303"/>
      <c r="Q196" s="303"/>
      <c r="R196" s="303"/>
      <c r="S196" s="303"/>
      <c r="T196" s="303"/>
      <c r="U196" s="303"/>
      <c r="V196" s="303"/>
      <c r="W196" s="303"/>
      <c r="X196" s="303"/>
      <c r="Y196" s="303"/>
      <c r="Z196" s="303"/>
    </row>
    <row r="197" spans="1:26" ht="12.75" customHeight="1">
      <c r="A197" s="303"/>
      <c r="B197" s="307"/>
      <c r="C197" s="303"/>
      <c r="D197" s="306"/>
      <c r="E197" s="305"/>
      <c r="F197" s="304"/>
      <c r="G197" s="303"/>
      <c r="H197" s="303"/>
      <c r="I197" s="303"/>
      <c r="J197" s="303"/>
      <c r="K197" s="303"/>
      <c r="L197" s="303"/>
      <c r="M197" s="303"/>
      <c r="N197" s="303"/>
      <c r="O197" s="303"/>
      <c r="P197" s="303"/>
      <c r="Q197" s="303"/>
      <c r="R197" s="303"/>
      <c r="S197" s="303"/>
      <c r="T197" s="303"/>
      <c r="U197" s="303"/>
      <c r="V197" s="303"/>
      <c r="W197" s="303"/>
      <c r="X197" s="303"/>
      <c r="Y197" s="303"/>
      <c r="Z197" s="303"/>
    </row>
    <row r="198" spans="1:26" ht="12.75" customHeight="1">
      <c r="A198" s="303"/>
      <c r="B198" s="307"/>
      <c r="C198" s="303"/>
      <c r="D198" s="306"/>
      <c r="E198" s="305"/>
      <c r="F198" s="304"/>
      <c r="G198" s="303"/>
      <c r="H198" s="303"/>
      <c r="I198" s="303"/>
      <c r="J198" s="303"/>
      <c r="K198" s="303"/>
      <c r="L198" s="303"/>
      <c r="M198" s="303"/>
      <c r="N198" s="303"/>
      <c r="O198" s="303"/>
      <c r="P198" s="303"/>
      <c r="Q198" s="303"/>
      <c r="R198" s="303"/>
      <c r="S198" s="303"/>
      <c r="T198" s="303"/>
      <c r="U198" s="303"/>
      <c r="V198" s="303"/>
      <c r="W198" s="303"/>
      <c r="X198" s="303"/>
      <c r="Y198" s="303"/>
      <c r="Z198" s="303"/>
    </row>
    <row r="199" spans="1:26" ht="12.75" customHeight="1">
      <c r="A199" s="303"/>
      <c r="B199" s="307"/>
      <c r="C199" s="303"/>
      <c r="D199" s="306"/>
      <c r="E199" s="305"/>
      <c r="F199" s="304"/>
      <c r="G199" s="303"/>
      <c r="H199" s="303"/>
      <c r="I199" s="303"/>
      <c r="J199" s="303"/>
      <c r="K199" s="303"/>
      <c r="L199" s="303"/>
      <c r="M199" s="303"/>
      <c r="N199" s="303"/>
      <c r="O199" s="303"/>
      <c r="P199" s="303"/>
      <c r="Q199" s="303"/>
      <c r="R199" s="303"/>
      <c r="S199" s="303"/>
      <c r="T199" s="303"/>
      <c r="U199" s="303"/>
      <c r="V199" s="303"/>
      <c r="W199" s="303"/>
      <c r="X199" s="303"/>
      <c r="Y199" s="303"/>
      <c r="Z199" s="303"/>
    </row>
    <row r="200" spans="1:26" ht="12.75" customHeight="1">
      <c r="A200" s="303"/>
      <c r="B200" s="307"/>
      <c r="C200" s="303"/>
      <c r="D200" s="306"/>
      <c r="E200" s="305"/>
      <c r="F200" s="304"/>
      <c r="G200" s="303"/>
      <c r="H200" s="303"/>
      <c r="I200" s="303"/>
      <c r="J200" s="303"/>
      <c r="K200" s="303"/>
      <c r="L200" s="303"/>
      <c r="M200" s="303"/>
      <c r="N200" s="303"/>
      <c r="O200" s="303"/>
      <c r="P200" s="303"/>
      <c r="Q200" s="303"/>
      <c r="R200" s="303"/>
      <c r="S200" s="303"/>
      <c r="T200" s="303"/>
      <c r="U200" s="303"/>
      <c r="V200" s="303"/>
      <c r="W200" s="303"/>
      <c r="X200" s="303"/>
      <c r="Y200" s="303"/>
      <c r="Z200" s="303"/>
    </row>
    <row r="201" spans="1:26" ht="12.75" customHeight="1">
      <c r="A201" s="303"/>
      <c r="B201" s="307"/>
      <c r="C201" s="303"/>
      <c r="D201" s="306"/>
      <c r="E201" s="305"/>
      <c r="F201" s="304"/>
      <c r="G201" s="303"/>
      <c r="H201" s="303"/>
      <c r="I201" s="303"/>
      <c r="J201" s="303"/>
      <c r="K201" s="303"/>
      <c r="L201" s="303"/>
      <c r="M201" s="303"/>
      <c r="N201" s="303"/>
      <c r="O201" s="303"/>
      <c r="P201" s="303"/>
      <c r="Q201" s="303"/>
      <c r="R201" s="303"/>
      <c r="S201" s="303"/>
      <c r="T201" s="303"/>
      <c r="U201" s="303"/>
      <c r="V201" s="303"/>
      <c r="W201" s="303"/>
      <c r="X201" s="303"/>
      <c r="Y201" s="303"/>
      <c r="Z201" s="303"/>
    </row>
    <row r="202" spans="1:26" ht="12.75" customHeight="1">
      <c r="A202" s="303"/>
      <c r="B202" s="307"/>
      <c r="C202" s="303"/>
      <c r="D202" s="306"/>
      <c r="E202" s="305"/>
      <c r="F202" s="304"/>
      <c r="G202" s="303"/>
      <c r="H202" s="303"/>
      <c r="I202" s="303"/>
      <c r="J202" s="303"/>
      <c r="K202" s="303"/>
      <c r="L202" s="303"/>
      <c r="M202" s="303"/>
      <c r="N202" s="303"/>
      <c r="O202" s="303"/>
      <c r="P202" s="303"/>
      <c r="Q202" s="303"/>
      <c r="R202" s="303"/>
      <c r="S202" s="303"/>
      <c r="T202" s="303"/>
      <c r="U202" s="303"/>
      <c r="V202" s="303"/>
      <c r="W202" s="303"/>
      <c r="X202" s="303"/>
      <c r="Y202" s="303"/>
      <c r="Z202" s="303"/>
    </row>
    <row r="203" spans="1:26" ht="12.75" customHeight="1">
      <c r="A203" s="303"/>
      <c r="B203" s="307"/>
      <c r="C203" s="303"/>
      <c r="D203" s="306"/>
      <c r="E203" s="305"/>
      <c r="F203" s="304"/>
      <c r="G203" s="303"/>
      <c r="H203" s="303"/>
      <c r="I203" s="303"/>
      <c r="J203" s="303"/>
      <c r="K203" s="303"/>
      <c r="L203" s="303"/>
      <c r="M203" s="303"/>
      <c r="N203" s="303"/>
      <c r="O203" s="303"/>
      <c r="P203" s="303"/>
      <c r="Q203" s="303"/>
      <c r="R203" s="303"/>
      <c r="S203" s="303"/>
      <c r="T203" s="303"/>
      <c r="U203" s="303"/>
      <c r="V203" s="303"/>
      <c r="W203" s="303"/>
      <c r="X203" s="303"/>
      <c r="Y203" s="303"/>
      <c r="Z203" s="303"/>
    </row>
    <row r="204" spans="1:26" ht="12.75" customHeight="1">
      <c r="A204" s="303"/>
      <c r="B204" s="307"/>
      <c r="C204" s="303"/>
      <c r="D204" s="306"/>
      <c r="E204" s="305"/>
      <c r="F204" s="304"/>
      <c r="G204" s="303"/>
      <c r="H204" s="303"/>
      <c r="I204" s="303"/>
      <c r="J204" s="303"/>
      <c r="K204" s="303"/>
      <c r="L204" s="303"/>
      <c r="M204" s="303"/>
      <c r="N204" s="303"/>
      <c r="O204" s="303"/>
      <c r="P204" s="303"/>
      <c r="Q204" s="303"/>
      <c r="R204" s="303"/>
      <c r="S204" s="303"/>
      <c r="T204" s="303"/>
      <c r="U204" s="303"/>
      <c r="V204" s="303"/>
      <c r="W204" s="303"/>
      <c r="X204" s="303"/>
      <c r="Y204" s="303"/>
      <c r="Z204" s="303"/>
    </row>
    <row r="205" spans="1:26" ht="12.75" customHeight="1">
      <c r="A205" s="303"/>
      <c r="B205" s="307"/>
      <c r="C205" s="303"/>
      <c r="D205" s="306"/>
      <c r="E205" s="305"/>
      <c r="F205" s="304"/>
      <c r="G205" s="303"/>
      <c r="H205" s="303"/>
      <c r="I205" s="303"/>
      <c r="J205" s="303"/>
      <c r="K205" s="303"/>
      <c r="L205" s="303"/>
      <c r="M205" s="303"/>
      <c r="N205" s="303"/>
      <c r="O205" s="303"/>
      <c r="P205" s="303"/>
      <c r="Q205" s="303"/>
      <c r="R205" s="303"/>
      <c r="S205" s="303"/>
      <c r="T205" s="303"/>
      <c r="U205" s="303"/>
      <c r="V205" s="303"/>
      <c r="W205" s="303"/>
      <c r="X205" s="303"/>
      <c r="Y205" s="303"/>
      <c r="Z205" s="303"/>
    </row>
    <row r="206" spans="1:26" ht="12.75" customHeight="1">
      <c r="A206" s="303"/>
      <c r="B206" s="307"/>
      <c r="C206" s="303"/>
      <c r="D206" s="306"/>
      <c r="E206" s="305"/>
      <c r="F206" s="304"/>
      <c r="G206" s="303"/>
      <c r="H206" s="303"/>
      <c r="I206" s="303"/>
      <c r="J206" s="303"/>
      <c r="K206" s="303"/>
      <c r="L206" s="303"/>
      <c r="M206" s="303"/>
      <c r="N206" s="303"/>
      <c r="O206" s="303"/>
      <c r="P206" s="303"/>
      <c r="Q206" s="303"/>
      <c r="R206" s="303"/>
      <c r="S206" s="303"/>
      <c r="T206" s="303"/>
      <c r="U206" s="303"/>
      <c r="V206" s="303"/>
      <c r="W206" s="303"/>
      <c r="X206" s="303"/>
      <c r="Y206" s="303"/>
      <c r="Z206" s="303"/>
    </row>
    <row r="207" spans="1:26" ht="12.75" customHeight="1">
      <c r="A207" s="303"/>
      <c r="B207" s="307"/>
      <c r="C207" s="303"/>
      <c r="D207" s="306"/>
      <c r="E207" s="305"/>
      <c r="F207" s="304"/>
      <c r="G207" s="303"/>
      <c r="H207" s="303"/>
      <c r="I207" s="303"/>
      <c r="J207" s="303"/>
      <c r="K207" s="303"/>
      <c r="L207" s="303"/>
      <c r="M207" s="303"/>
      <c r="N207" s="303"/>
      <c r="O207" s="303"/>
      <c r="P207" s="303"/>
      <c r="Q207" s="303"/>
      <c r="R207" s="303"/>
      <c r="S207" s="303"/>
      <c r="T207" s="303"/>
      <c r="U207" s="303"/>
      <c r="V207" s="303"/>
      <c r="W207" s="303"/>
      <c r="X207" s="303"/>
      <c r="Y207" s="303"/>
      <c r="Z207" s="303"/>
    </row>
    <row r="208" spans="1:26" ht="12.75" customHeight="1">
      <c r="A208" s="303"/>
      <c r="B208" s="307"/>
      <c r="C208" s="303"/>
      <c r="D208" s="306"/>
      <c r="E208" s="305"/>
      <c r="F208" s="304"/>
      <c r="G208" s="303"/>
      <c r="H208" s="303"/>
      <c r="I208" s="303"/>
      <c r="J208" s="303"/>
      <c r="K208" s="303"/>
      <c r="L208" s="303"/>
      <c r="M208" s="303"/>
      <c r="N208" s="303"/>
      <c r="O208" s="303"/>
      <c r="P208" s="303"/>
      <c r="Q208" s="303"/>
      <c r="R208" s="303"/>
      <c r="S208" s="303"/>
      <c r="T208" s="303"/>
      <c r="U208" s="303"/>
      <c r="V208" s="303"/>
      <c r="W208" s="303"/>
      <c r="X208" s="303"/>
      <c r="Y208" s="303"/>
      <c r="Z208" s="303"/>
    </row>
    <row r="209" spans="1:26" ht="12.75" customHeight="1">
      <c r="A209" s="303"/>
      <c r="B209" s="307"/>
      <c r="C209" s="303"/>
      <c r="D209" s="306"/>
      <c r="E209" s="305"/>
      <c r="F209" s="304"/>
      <c r="G209" s="303"/>
      <c r="H209" s="303"/>
      <c r="I209" s="303"/>
      <c r="J209" s="303"/>
      <c r="K209" s="303"/>
      <c r="L209" s="303"/>
      <c r="M209" s="303"/>
      <c r="N209" s="303"/>
      <c r="O209" s="303"/>
      <c r="P209" s="303"/>
      <c r="Q209" s="303"/>
      <c r="R209" s="303"/>
      <c r="S209" s="303"/>
      <c r="T209" s="303"/>
      <c r="U209" s="303"/>
      <c r="V209" s="303"/>
      <c r="W209" s="303"/>
      <c r="X209" s="303"/>
      <c r="Y209" s="303"/>
      <c r="Z209" s="303"/>
    </row>
    <row r="210" spans="1:26" ht="12.75" customHeight="1">
      <c r="A210" s="303"/>
      <c r="B210" s="307"/>
      <c r="C210" s="303"/>
      <c r="D210" s="306"/>
      <c r="E210" s="305"/>
      <c r="F210" s="304"/>
      <c r="G210" s="303"/>
      <c r="H210" s="303"/>
      <c r="I210" s="303"/>
      <c r="J210" s="303"/>
      <c r="K210" s="303"/>
      <c r="L210" s="303"/>
      <c r="M210" s="303"/>
      <c r="N210" s="303"/>
      <c r="O210" s="303"/>
      <c r="P210" s="303"/>
      <c r="Q210" s="303"/>
      <c r="R210" s="303"/>
      <c r="S210" s="303"/>
      <c r="T210" s="303"/>
      <c r="U210" s="303"/>
      <c r="V210" s="303"/>
      <c r="W210" s="303"/>
      <c r="X210" s="303"/>
      <c r="Y210" s="303"/>
      <c r="Z210" s="303"/>
    </row>
    <row r="211" spans="1:26" ht="12.75" customHeight="1">
      <c r="A211" s="303"/>
      <c r="B211" s="307"/>
      <c r="C211" s="303"/>
      <c r="D211" s="306"/>
      <c r="E211" s="305"/>
      <c r="F211" s="304"/>
      <c r="G211" s="303"/>
      <c r="H211" s="303"/>
      <c r="I211" s="303"/>
      <c r="J211" s="303"/>
      <c r="K211" s="303"/>
      <c r="L211" s="303"/>
      <c r="M211" s="303"/>
      <c r="N211" s="303"/>
      <c r="O211" s="303"/>
      <c r="P211" s="303"/>
      <c r="Q211" s="303"/>
      <c r="R211" s="303"/>
      <c r="S211" s="303"/>
      <c r="T211" s="303"/>
      <c r="U211" s="303"/>
      <c r="V211" s="303"/>
      <c r="W211" s="303"/>
      <c r="X211" s="303"/>
      <c r="Y211" s="303"/>
      <c r="Z211" s="303"/>
    </row>
    <row r="212" spans="1:26" ht="12.75" customHeight="1">
      <c r="A212" s="303"/>
      <c r="B212" s="307"/>
      <c r="C212" s="303"/>
      <c r="D212" s="306"/>
      <c r="E212" s="305"/>
      <c r="F212" s="304"/>
      <c r="G212" s="303"/>
      <c r="H212" s="303"/>
      <c r="I212" s="303"/>
      <c r="J212" s="303"/>
      <c r="K212" s="303"/>
      <c r="L212" s="303"/>
      <c r="M212" s="303"/>
      <c r="N212" s="303"/>
      <c r="O212" s="303"/>
      <c r="P212" s="303"/>
      <c r="Q212" s="303"/>
      <c r="R212" s="303"/>
      <c r="S212" s="303"/>
      <c r="T212" s="303"/>
      <c r="U212" s="303"/>
      <c r="V212" s="303"/>
      <c r="W212" s="303"/>
      <c r="X212" s="303"/>
      <c r="Y212" s="303"/>
      <c r="Z212" s="303"/>
    </row>
    <row r="213" spans="1:26" ht="12.75" customHeight="1">
      <c r="A213" s="303"/>
      <c r="B213" s="307"/>
      <c r="C213" s="303"/>
      <c r="D213" s="306"/>
      <c r="E213" s="305"/>
      <c r="F213" s="304"/>
      <c r="G213" s="303"/>
      <c r="H213" s="303"/>
      <c r="I213" s="303"/>
      <c r="J213" s="303"/>
      <c r="K213" s="303"/>
      <c r="L213" s="303"/>
      <c r="M213" s="303"/>
      <c r="N213" s="303"/>
      <c r="O213" s="303"/>
      <c r="P213" s="303"/>
      <c r="Q213" s="303"/>
      <c r="R213" s="303"/>
      <c r="S213" s="303"/>
      <c r="T213" s="303"/>
      <c r="U213" s="303"/>
      <c r="V213" s="303"/>
      <c r="W213" s="303"/>
      <c r="X213" s="303"/>
      <c r="Y213" s="303"/>
      <c r="Z213" s="303"/>
    </row>
    <row r="214" spans="1:26" ht="12.75" customHeight="1">
      <c r="A214" s="303"/>
      <c r="B214" s="307"/>
      <c r="C214" s="303"/>
      <c r="D214" s="306"/>
      <c r="E214" s="305"/>
      <c r="F214" s="304"/>
      <c r="G214" s="303"/>
      <c r="H214" s="303"/>
      <c r="I214" s="303"/>
      <c r="J214" s="303"/>
      <c r="K214" s="303"/>
      <c r="L214" s="303"/>
      <c r="M214" s="303"/>
      <c r="N214" s="303"/>
      <c r="O214" s="303"/>
      <c r="P214" s="303"/>
      <c r="Q214" s="303"/>
      <c r="R214" s="303"/>
      <c r="S214" s="303"/>
      <c r="T214" s="303"/>
      <c r="U214" s="303"/>
      <c r="V214" s="303"/>
      <c r="W214" s="303"/>
      <c r="X214" s="303"/>
      <c r="Y214" s="303"/>
      <c r="Z214" s="303"/>
    </row>
    <row r="215" spans="1:26" ht="12.75" customHeight="1">
      <c r="A215" s="303"/>
      <c r="B215" s="307"/>
      <c r="C215" s="303"/>
      <c r="D215" s="306"/>
      <c r="E215" s="305"/>
      <c r="F215" s="304"/>
      <c r="G215" s="303"/>
      <c r="H215" s="303"/>
      <c r="I215" s="303"/>
      <c r="J215" s="303"/>
      <c r="K215" s="303"/>
      <c r="L215" s="303"/>
      <c r="M215" s="303"/>
      <c r="N215" s="303"/>
      <c r="O215" s="303"/>
      <c r="P215" s="303"/>
      <c r="Q215" s="303"/>
      <c r="R215" s="303"/>
      <c r="S215" s="303"/>
      <c r="T215" s="303"/>
      <c r="U215" s="303"/>
      <c r="V215" s="303"/>
      <c r="W215" s="303"/>
      <c r="X215" s="303"/>
      <c r="Y215" s="303"/>
      <c r="Z215" s="303"/>
    </row>
    <row r="216" spans="1:26" ht="12.75" customHeight="1">
      <c r="A216" s="303"/>
      <c r="B216" s="307"/>
      <c r="C216" s="303"/>
      <c r="D216" s="306"/>
      <c r="E216" s="305"/>
      <c r="F216" s="304"/>
      <c r="G216" s="303"/>
      <c r="H216" s="303"/>
      <c r="I216" s="303"/>
      <c r="J216" s="303"/>
      <c r="K216" s="303"/>
      <c r="L216" s="303"/>
      <c r="M216" s="303"/>
      <c r="N216" s="303"/>
      <c r="O216" s="303"/>
      <c r="P216" s="303"/>
      <c r="Q216" s="303"/>
      <c r="R216" s="303"/>
      <c r="S216" s="303"/>
      <c r="T216" s="303"/>
      <c r="U216" s="303"/>
      <c r="V216" s="303"/>
      <c r="W216" s="303"/>
      <c r="X216" s="303"/>
      <c r="Y216" s="303"/>
      <c r="Z216" s="303"/>
    </row>
    <row r="217" spans="1:26" ht="12.75" customHeight="1">
      <c r="A217" s="303"/>
      <c r="B217" s="307"/>
      <c r="C217" s="303"/>
      <c r="D217" s="306"/>
      <c r="E217" s="305"/>
      <c r="F217" s="304"/>
      <c r="G217" s="303"/>
      <c r="H217" s="303"/>
      <c r="I217" s="303"/>
      <c r="J217" s="303"/>
      <c r="K217" s="303"/>
      <c r="L217" s="303"/>
      <c r="M217" s="303"/>
      <c r="N217" s="303"/>
      <c r="O217" s="303"/>
      <c r="P217" s="303"/>
      <c r="Q217" s="303"/>
      <c r="R217" s="303"/>
      <c r="S217" s="303"/>
      <c r="T217" s="303"/>
      <c r="U217" s="303"/>
      <c r="V217" s="303"/>
      <c r="W217" s="303"/>
      <c r="X217" s="303"/>
      <c r="Y217" s="303"/>
      <c r="Z217" s="303"/>
    </row>
    <row r="218" spans="1:26" ht="12.75" customHeight="1">
      <c r="A218" s="303"/>
      <c r="B218" s="307"/>
      <c r="C218" s="303"/>
      <c r="D218" s="306"/>
      <c r="E218" s="305"/>
      <c r="F218" s="304"/>
      <c r="G218" s="303"/>
      <c r="H218" s="303"/>
      <c r="I218" s="303"/>
      <c r="J218" s="303"/>
      <c r="K218" s="303"/>
      <c r="L218" s="303"/>
      <c r="M218" s="303"/>
      <c r="N218" s="303"/>
      <c r="O218" s="303"/>
      <c r="P218" s="303"/>
      <c r="Q218" s="303"/>
      <c r="R218" s="303"/>
      <c r="S218" s="303"/>
      <c r="T218" s="303"/>
      <c r="U218" s="303"/>
      <c r="V218" s="303"/>
      <c r="W218" s="303"/>
      <c r="X218" s="303"/>
      <c r="Y218" s="303"/>
      <c r="Z218" s="303"/>
    </row>
    <row r="219" spans="1:26" ht="12.75" customHeight="1">
      <c r="A219" s="303"/>
      <c r="B219" s="307"/>
      <c r="C219" s="303"/>
      <c r="D219" s="306"/>
      <c r="E219" s="305"/>
      <c r="F219" s="304"/>
      <c r="G219" s="303"/>
      <c r="H219" s="303"/>
      <c r="I219" s="303"/>
      <c r="J219" s="303"/>
      <c r="K219" s="303"/>
      <c r="L219" s="303"/>
      <c r="M219" s="303"/>
      <c r="N219" s="303"/>
      <c r="O219" s="303"/>
      <c r="P219" s="303"/>
      <c r="Q219" s="303"/>
      <c r="R219" s="303"/>
      <c r="S219" s="303"/>
      <c r="T219" s="303"/>
      <c r="U219" s="303"/>
      <c r="V219" s="303"/>
      <c r="W219" s="303"/>
      <c r="X219" s="303"/>
      <c r="Y219" s="303"/>
      <c r="Z219" s="303"/>
    </row>
    <row r="220" spans="1:26" ht="12.75" customHeight="1">
      <c r="A220" s="303"/>
      <c r="B220" s="307"/>
      <c r="C220" s="303"/>
      <c r="D220" s="306"/>
      <c r="E220" s="305"/>
      <c r="F220" s="304"/>
      <c r="G220" s="303"/>
      <c r="H220" s="303"/>
      <c r="I220" s="303"/>
      <c r="J220" s="303"/>
      <c r="K220" s="303"/>
      <c r="L220" s="303"/>
      <c r="M220" s="303"/>
      <c r="N220" s="303"/>
      <c r="O220" s="303"/>
      <c r="P220" s="303"/>
      <c r="Q220" s="303"/>
      <c r="R220" s="303"/>
      <c r="S220" s="303"/>
      <c r="T220" s="303"/>
      <c r="U220" s="303"/>
      <c r="V220" s="303"/>
      <c r="W220" s="303"/>
      <c r="X220" s="303"/>
      <c r="Y220" s="303"/>
      <c r="Z220" s="303"/>
    </row>
    <row r="221" spans="1:26" ht="12.75" customHeight="1">
      <c r="A221" s="303"/>
      <c r="B221" s="307"/>
      <c r="C221" s="303"/>
      <c r="D221" s="306"/>
      <c r="E221" s="305"/>
      <c r="F221" s="304"/>
      <c r="G221" s="303"/>
      <c r="H221" s="303"/>
      <c r="I221" s="303"/>
      <c r="J221" s="303"/>
      <c r="K221" s="303"/>
      <c r="L221" s="303"/>
      <c r="M221" s="303"/>
      <c r="N221" s="303"/>
      <c r="O221" s="303"/>
      <c r="P221" s="303"/>
      <c r="Q221" s="303"/>
      <c r="R221" s="303"/>
      <c r="S221" s="303"/>
      <c r="T221" s="303"/>
      <c r="U221" s="303"/>
      <c r="V221" s="303"/>
      <c r="W221" s="303"/>
      <c r="X221" s="303"/>
      <c r="Y221" s="303"/>
      <c r="Z221" s="303"/>
    </row>
    <row r="222" spans="1:26" ht="12.75" customHeight="1">
      <c r="A222" s="303"/>
      <c r="B222" s="307"/>
      <c r="C222" s="303"/>
      <c r="D222" s="306"/>
      <c r="E222" s="305"/>
      <c r="F222" s="304"/>
      <c r="G222" s="303"/>
      <c r="H222" s="303"/>
      <c r="I222" s="303"/>
      <c r="J222" s="303"/>
      <c r="K222" s="303"/>
      <c r="L222" s="303"/>
      <c r="M222" s="303"/>
      <c r="N222" s="303"/>
      <c r="O222" s="303"/>
      <c r="P222" s="303"/>
      <c r="Q222" s="303"/>
      <c r="R222" s="303"/>
      <c r="S222" s="303"/>
      <c r="T222" s="303"/>
      <c r="U222" s="303"/>
      <c r="V222" s="303"/>
      <c r="W222" s="303"/>
      <c r="X222" s="303"/>
      <c r="Y222" s="303"/>
      <c r="Z222" s="303"/>
    </row>
    <row r="223" spans="1:26" ht="12.75" customHeight="1">
      <c r="A223" s="303"/>
      <c r="B223" s="307"/>
      <c r="C223" s="303"/>
      <c r="D223" s="306"/>
      <c r="E223" s="305"/>
      <c r="F223" s="304"/>
      <c r="G223" s="303"/>
      <c r="H223" s="303"/>
      <c r="I223" s="303"/>
      <c r="J223" s="303"/>
      <c r="K223" s="303"/>
      <c r="L223" s="303"/>
      <c r="M223" s="303"/>
      <c r="N223" s="303"/>
      <c r="O223" s="303"/>
      <c r="P223" s="303"/>
      <c r="Q223" s="303"/>
      <c r="R223" s="303"/>
      <c r="S223" s="303"/>
      <c r="T223" s="303"/>
      <c r="U223" s="303"/>
      <c r="V223" s="303"/>
      <c r="W223" s="303"/>
      <c r="X223" s="303"/>
      <c r="Y223" s="303"/>
      <c r="Z223" s="303"/>
    </row>
    <row r="224" spans="1:26" ht="12.75" customHeight="1">
      <c r="A224" s="303"/>
      <c r="B224" s="307"/>
      <c r="C224" s="303"/>
      <c r="D224" s="306"/>
      <c r="E224" s="305"/>
      <c r="F224" s="304"/>
      <c r="G224" s="303"/>
      <c r="H224" s="303"/>
      <c r="I224" s="303"/>
      <c r="J224" s="303"/>
      <c r="K224" s="303"/>
      <c r="L224" s="303"/>
      <c r="M224" s="303"/>
      <c r="N224" s="303"/>
      <c r="O224" s="303"/>
      <c r="P224" s="303"/>
      <c r="Q224" s="303"/>
      <c r="R224" s="303"/>
      <c r="S224" s="303"/>
      <c r="T224" s="303"/>
      <c r="U224" s="303"/>
      <c r="V224" s="303"/>
      <c r="W224" s="303"/>
      <c r="X224" s="303"/>
      <c r="Y224" s="303"/>
      <c r="Z224" s="303"/>
    </row>
    <row r="225" spans="1:26" ht="12.75" customHeight="1">
      <c r="A225" s="303"/>
      <c r="B225" s="307"/>
      <c r="C225" s="303"/>
      <c r="D225" s="306"/>
      <c r="E225" s="305"/>
      <c r="F225" s="304"/>
      <c r="G225" s="303"/>
      <c r="H225" s="303"/>
      <c r="I225" s="303"/>
      <c r="J225" s="303"/>
      <c r="K225" s="303"/>
      <c r="L225" s="303"/>
      <c r="M225" s="303"/>
      <c r="N225" s="303"/>
      <c r="O225" s="303"/>
      <c r="P225" s="303"/>
      <c r="Q225" s="303"/>
      <c r="R225" s="303"/>
      <c r="S225" s="303"/>
      <c r="T225" s="303"/>
      <c r="U225" s="303"/>
      <c r="V225" s="303"/>
      <c r="W225" s="303"/>
      <c r="X225" s="303"/>
      <c r="Y225" s="303"/>
      <c r="Z225" s="303"/>
    </row>
    <row r="226" spans="1:26" ht="12.75" customHeight="1">
      <c r="A226" s="303"/>
      <c r="B226" s="307"/>
      <c r="C226" s="303"/>
      <c r="D226" s="306"/>
      <c r="E226" s="305"/>
      <c r="F226" s="304"/>
      <c r="G226" s="303"/>
      <c r="H226" s="303"/>
      <c r="I226" s="303"/>
      <c r="J226" s="303"/>
      <c r="K226" s="303"/>
      <c r="L226" s="303"/>
      <c r="M226" s="303"/>
      <c r="N226" s="303"/>
      <c r="O226" s="303"/>
      <c r="P226" s="303"/>
      <c r="Q226" s="303"/>
      <c r="R226" s="303"/>
      <c r="S226" s="303"/>
      <c r="T226" s="303"/>
      <c r="U226" s="303"/>
      <c r="V226" s="303"/>
      <c r="W226" s="303"/>
      <c r="X226" s="303"/>
      <c r="Y226" s="303"/>
      <c r="Z226" s="303"/>
    </row>
    <row r="227" spans="1:26" ht="12.75" customHeight="1">
      <c r="A227" s="303"/>
      <c r="B227" s="307"/>
      <c r="C227" s="303"/>
      <c r="D227" s="306"/>
      <c r="E227" s="305"/>
      <c r="F227" s="304"/>
      <c r="G227" s="303"/>
      <c r="H227" s="303"/>
      <c r="I227" s="303"/>
      <c r="J227" s="303"/>
      <c r="K227" s="303"/>
      <c r="L227" s="303"/>
      <c r="M227" s="303"/>
      <c r="N227" s="303"/>
      <c r="O227" s="303"/>
      <c r="P227" s="303"/>
      <c r="Q227" s="303"/>
      <c r="R227" s="303"/>
      <c r="S227" s="303"/>
      <c r="T227" s="303"/>
      <c r="U227" s="303"/>
      <c r="V227" s="303"/>
      <c r="W227" s="303"/>
      <c r="X227" s="303"/>
      <c r="Y227" s="303"/>
      <c r="Z227" s="303"/>
    </row>
    <row r="228" spans="1:26" ht="12.75" customHeight="1">
      <c r="A228" s="303"/>
      <c r="B228" s="307"/>
      <c r="C228" s="303"/>
      <c r="D228" s="306"/>
      <c r="E228" s="305"/>
      <c r="F228" s="304"/>
      <c r="G228" s="303"/>
      <c r="H228" s="303"/>
      <c r="I228" s="303"/>
      <c r="J228" s="303"/>
      <c r="K228" s="303"/>
      <c r="L228" s="303"/>
      <c r="M228" s="303"/>
      <c r="N228" s="303"/>
      <c r="O228" s="303"/>
      <c r="P228" s="303"/>
      <c r="Q228" s="303"/>
      <c r="R228" s="303"/>
      <c r="S228" s="303"/>
      <c r="T228" s="303"/>
      <c r="U228" s="303"/>
      <c r="V228" s="303"/>
      <c r="W228" s="303"/>
      <c r="X228" s="303"/>
      <c r="Y228" s="303"/>
      <c r="Z228" s="303"/>
    </row>
    <row r="229" spans="1:26" ht="12.75" customHeight="1">
      <c r="A229" s="303"/>
      <c r="B229" s="307"/>
      <c r="C229" s="303"/>
      <c r="D229" s="306"/>
      <c r="E229" s="305"/>
      <c r="F229" s="304"/>
      <c r="G229" s="303"/>
      <c r="H229" s="303"/>
      <c r="I229" s="303"/>
      <c r="J229" s="303"/>
      <c r="K229" s="303"/>
      <c r="L229" s="303"/>
      <c r="M229" s="303"/>
      <c r="N229" s="303"/>
      <c r="O229" s="303"/>
      <c r="P229" s="303"/>
      <c r="Q229" s="303"/>
      <c r="R229" s="303"/>
      <c r="S229" s="303"/>
      <c r="T229" s="303"/>
      <c r="U229" s="303"/>
      <c r="V229" s="303"/>
      <c r="W229" s="303"/>
      <c r="X229" s="303"/>
      <c r="Y229" s="303"/>
      <c r="Z229" s="303"/>
    </row>
    <row r="230" spans="1:26" ht="12.75" customHeight="1">
      <c r="A230" s="303"/>
      <c r="B230" s="307"/>
      <c r="C230" s="303"/>
      <c r="D230" s="306"/>
      <c r="E230" s="305"/>
      <c r="F230" s="304"/>
      <c r="G230" s="303"/>
      <c r="H230" s="303"/>
      <c r="I230" s="303"/>
      <c r="J230" s="303"/>
      <c r="K230" s="303"/>
      <c r="L230" s="303"/>
      <c r="M230" s="303"/>
      <c r="N230" s="303"/>
      <c r="O230" s="303"/>
      <c r="P230" s="303"/>
      <c r="Q230" s="303"/>
      <c r="R230" s="303"/>
      <c r="S230" s="303"/>
      <c r="T230" s="303"/>
      <c r="U230" s="303"/>
      <c r="V230" s="303"/>
      <c r="W230" s="303"/>
      <c r="X230" s="303"/>
      <c r="Y230" s="303"/>
      <c r="Z230" s="303"/>
    </row>
    <row r="231" spans="1:26" ht="12.75" customHeight="1">
      <c r="A231" s="303"/>
      <c r="B231" s="307"/>
      <c r="C231" s="303"/>
      <c r="D231" s="306"/>
      <c r="E231" s="305"/>
      <c r="F231" s="304"/>
      <c r="G231" s="303"/>
      <c r="H231" s="303"/>
      <c r="I231" s="303"/>
      <c r="J231" s="303"/>
      <c r="K231" s="303"/>
      <c r="L231" s="303"/>
      <c r="M231" s="303"/>
      <c r="N231" s="303"/>
      <c r="O231" s="303"/>
      <c r="P231" s="303"/>
      <c r="Q231" s="303"/>
      <c r="R231" s="303"/>
      <c r="S231" s="303"/>
      <c r="T231" s="303"/>
      <c r="U231" s="303"/>
      <c r="V231" s="303"/>
      <c r="W231" s="303"/>
      <c r="X231" s="303"/>
      <c r="Y231" s="303"/>
      <c r="Z231" s="303"/>
    </row>
    <row r="232" spans="1:26" ht="12.75" customHeight="1">
      <c r="A232" s="303"/>
      <c r="B232" s="307"/>
      <c r="C232" s="303"/>
      <c r="D232" s="306"/>
      <c r="E232" s="305"/>
      <c r="F232" s="304"/>
      <c r="G232" s="303"/>
      <c r="H232" s="303"/>
      <c r="I232" s="303"/>
      <c r="J232" s="303"/>
      <c r="K232" s="303"/>
      <c r="L232" s="303"/>
      <c r="M232" s="303"/>
      <c r="N232" s="303"/>
      <c r="O232" s="303"/>
      <c r="P232" s="303"/>
      <c r="Q232" s="303"/>
      <c r="R232" s="303"/>
      <c r="S232" s="303"/>
      <c r="T232" s="303"/>
      <c r="U232" s="303"/>
      <c r="V232" s="303"/>
      <c r="W232" s="303"/>
      <c r="X232" s="303"/>
      <c r="Y232" s="303"/>
      <c r="Z232" s="303"/>
    </row>
    <row r="233" spans="1:26" ht="12.75" customHeight="1">
      <c r="A233" s="303"/>
      <c r="B233" s="307"/>
      <c r="C233" s="303"/>
      <c r="D233" s="306"/>
      <c r="E233" s="305"/>
      <c r="F233" s="304"/>
      <c r="G233" s="303"/>
      <c r="H233" s="303"/>
      <c r="I233" s="303"/>
      <c r="J233" s="303"/>
      <c r="K233" s="303"/>
      <c r="L233" s="303"/>
      <c r="M233" s="303"/>
      <c r="N233" s="303"/>
      <c r="O233" s="303"/>
      <c r="P233" s="303"/>
      <c r="Q233" s="303"/>
      <c r="R233" s="303"/>
      <c r="S233" s="303"/>
      <c r="T233" s="303"/>
      <c r="U233" s="303"/>
      <c r="V233" s="303"/>
      <c r="W233" s="303"/>
      <c r="X233" s="303"/>
      <c r="Y233" s="303"/>
      <c r="Z233" s="303"/>
    </row>
    <row r="234" spans="1:26" ht="12.75" customHeight="1">
      <c r="A234" s="303"/>
      <c r="B234" s="307"/>
      <c r="C234" s="303"/>
      <c r="D234" s="306"/>
      <c r="E234" s="305"/>
      <c r="F234" s="304"/>
      <c r="G234" s="303"/>
      <c r="H234" s="303"/>
      <c r="I234" s="303"/>
      <c r="J234" s="303"/>
      <c r="K234" s="303"/>
      <c r="L234" s="303"/>
      <c r="M234" s="303"/>
      <c r="N234" s="303"/>
      <c r="O234" s="303"/>
      <c r="P234" s="303"/>
      <c r="Q234" s="303"/>
      <c r="R234" s="303"/>
      <c r="S234" s="303"/>
      <c r="T234" s="303"/>
      <c r="U234" s="303"/>
      <c r="V234" s="303"/>
      <c r="W234" s="303"/>
      <c r="X234" s="303"/>
      <c r="Y234" s="303"/>
      <c r="Z234" s="303"/>
    </row>
    <row r="235" spans="1:26" ht="12.75" customHeight="1">
      <c r="A235" s="303"/>
      <c r="B235" s="307"/>
      <c r="C235" s="303"/>
      <c r="D235" s="306"/>
      <c r="E235" s="305"/>
      <c r="F235" s="304"/>
      <c r="G235" s="303"/>
      <c r="H235" s="303"/>
      <c r="I235" s="303"/>
      <c r="J235" s="303"/>
      <c r="K235" s="303"/>
      <c r="L235" s="303"/>
      <c r="M235" s="303"/>
      <c r="N235" s="303"/>
      <c r="O235" s="303"/>
      <c r="P235" s="303"/>
      <c r="Q235" s="303"/>
      <c r="R235" s="303"/>
      <c r="S235" s="303"/>
      <c r="T235" s="303"/>
      <c r="U235" s="303"/>
      <c r="V235" s="303"/>
      <c r="W235" s="303"/>
      <c r="X235" s="303"/>
      <c r="Y235" s="303"/>
      <c r="Z235" s="303"/>
    </row>
    <row r="236" spans="1:26" ht="12.75" customHeight="1">
      <c r="A236" s="303"/>
      <c r="B236" s="307"/>
      <c r="C236" s="303"/>
      <c r="D236" s="306"/>
      <c r="E236" s="305"/>
      <c r="F236" s="304"/>
      <c r="G236" s="303"/>
      <c r="H236" s="303"/>
      <c r="I236" s="303"/>
      <c r="J236" s="303"/>
      <c r="K236" s="303"/>
      <c r="L236" s="303"/>
      <c r="M236" s="303"/>
      <c r="N236" s="303"/>
      <c r="O236" s="303"/>
      <c r="P236" s="303"/>
      <c r="Q236" s="303"/>
      <c r="R236" s="303"/>
      <c r="S236" s="303"/>
      <c r="T236" s="303"/>
      <c r="U236" s="303"/>
      <c r="V236" s="303"/>
      <c r="W236" s="303"/>
      <c r="X236" s="303"/>
      <c r="Y236" s="303"/>
      <c r="Z236" s="303"/>
    </row>
    <row r="237" spans="1:26" ht="12.75" customHeight="1">
      <c r="A237" s="303"/>
      <c r="B237" s="307"/>
      <c r="C237" s="303"/>
      <c r="D237" s="306"/>
      <c r="E237" s="305"/>
      <c r="F237" s="304"/>
      <c r="G237" s="303"/>
      <c r="H237" s="303"/>
      <c r="I237" s="303"/>
      <c r="J237" s="303"/>
      <c r="K237" s="303"/>
      <c r="L237" s="303"/>
      <c r="M237" s="303"/>
      <c r="N237" s="303"/>
      <c r="O237" s="303"/>
      <c r="P237" s="303"/>
      <c r="Q237" s="303"/>
      <c r="R237" s="303"/>
      <c r="S237" s="303"/>
      <c r="T237" s="303"/>
      <c r="U237" s="303"/>
      <c r="V237" s="303"/>
      <c r="W237" s="303"/>
      <c r="X237" s="303"/>
      <c r="Y237" s="303"/>
      <c r="Z237" s="303"/>
    </row>
    <row r="238" spans="1:26" ht="12.75" customHeight="1">
      <c r="A238" s="303"/>
      <c r="B238" s="307"/>
      <c r="C238" s="303"/>
      <c r="D238" s="306"/>
      <c r="E238" s="305"/>
      <c r="F238" s="304"/>
      <c r="G238" s="303"/>
      <c r="H238" s="303"/>
      <c r="I238" s="303"/>
      <c r="J238" s="303"/>
      <c r="K238" s="303"/>
      <c r="L238" s="303"/>
      <c r="M238" s="303"/>
      <c r="N238" s="303"/>
      <c r="O238" s="303"/>
      <c r="P238" s="303"/>
      <c r="Q238" s="303"/>
      <c r="R238" s="303"/>
      <c r="S238" s="303"/>
      <c r="T238" s="303"/>
      <c r="U238" s="303"/>
      <c r="V238" s="303"/>
      <c r="W238" s="303"/>
      <c r="X238" s="303"/>
      <c r="Y238" s="303"/>
      <c r="Z238" s="303"/>
    </row>
    <row r="239" spans="1:26" ht="12.75" customHeight="1">
      <c r="A239" s="303"/>
      <c r="B239" s="307"/>
      <c r="C239" s="303"/>
      <c r="D239" s="306"/>
      <c r="E239" s="305"/>
      <c r="F239" s="304"/>
      <c r="G239" s="303"/>
      <c r="H239" s="303"/>
      <c r="I239" s="303"/>
      <c r="J239" s="303"/>
      <c r="K239" s="303"/>
      <c r="L239" s="303"/>
      <c r="M239" s="303"/>
      <c r="N239" s="303"/>
      <c r="O239" s="303"/>
      <c r="P239" s="303"/>
      <c r="Q239" s="303"/>
      <c r="R239" s="303"/>
      <c r="S239" s="303"/>
      <c r="T239" s="303"/>
      <c r="U239" s="303"/>
      <c r="V239" s="303"/>
      <c r="W239" s="303"/>
      <c r="X239" s="303"/>
      <c r="Y239" s="303"/>
      <c r="Z239" s="303"/>
    </row>
    <row r="240" spans="1:26" ht="12.75" customHeight="1">
      <c r="A240" s="303"/>
      <c r="B240" s="307"/>
      <c r="C240" s="303"/>
      <c r="D240" s="306"/>
      <c r="E240" s="305"/>
      <c r="F240" s="304"/>
      <c r="G240" s="303"/>
      <c r="H240" s="303"/>
      <c r="I240" s="303"/>
      <c r="J240" s="303"/>
      <c r="K240" s="303"/>
      <c r="L240" s="303"/>
      <c r="M240" s="303"/>
      <c r="N240" s="303"/>
      <c r="O240" s="303"/>
      <c r="P240" s="303"/>
      <c r="Q240" s="303"/>
      <c r="R240" s="303"/>
      <c r="S240" s="303"/>
      <c r="T240" s="303"/>
      <c r="U240" s="303"/>
      <c r="V240" s="303"/>
      <c r="W240" s="303"/>
      <c r="X240" s="303"/>
      <c r="Y240" s="303"/>
      <c r="Z240" s="303"/>
    </row>
    <row r="241" spans="1:26" ht="12.75" customHeight="1">
      <c r="A241" s="303"/>
      <c r="B241" s="307"/>
      <c r="C241" s="303"/>
      <c r="D241" s="306"/>
      <c r="E241" s="305"/>
      <c r="F241" s="304"/>
      <c r="G241" s="303"/>
      <c r="H241" s="303"/>
      <c r="I241" s="303"/>
      <c r="J241" s="303"/>
      <c r="K241" s="303"/>
      <c r="L241" s="303"/>
      <c r="M241" s="303"/>
      <c r="N241" s="303"/>
      <c r="O241" s="303"/>
      <c r="P241" s="303"/>
      <c r="Q241" s="303"/>
      <c r="R241" s="303"/>
      <c r="S241" s="303"/>
      <c r="T241" s="303"/>
      <c r="U241" s="303"/>
      <c r="V241" s="303"/>
      <c r="W241" s="303"/>
      <c r="X241" s="303"/>
      <c r="Y241" s="303"/>
      <c r="Z241" s="303"/>
    </row>
    <row r="242" spans="1:26" ht="12.75" customHeight="1">
      <c r="A242" s="303"/>
      <c r="B242" s="307"/>
      <c r="C242" s="303"/>
      <c r="D242" s="306"/>
      <c r="E242" s="305"/>
      <c r="F242" s="304"/>
      <c r="G242" s="303"/>
      <c r="H242" s="303"/>
      <c r="I242" s="303"/>
      <c r="J242" s="303"/>
      <c r="K242" s="303"/>
      <c r="L242" s="303"/>
      <c r="M242" s="303"/>
      <c r="N242" s="303"/>
      <c r="O242" s="303"/>
      <c r="P242" s="303"/>
      <c r="Q242" s="303"/>
      <c r="R242" s="303"/>
      <c r="S242" s="303"/>
      <c r="T242" s="303"/>
      <c r="U242" s="303"/>
      <c r="V242" s="303"/>
      <c r="W242" s="303"/>
      <c r="X242" s="303"/>
      <c r="Y242" s="303"/>
      <c r="Z242" s="303"/>
    </row>
    <row r="243" spans="1:26" ht="12.75" customHeight="1">
      <c r="A243" s="303"/>
      <c r="B243" s="307"/>
      <c r="C243" s="303"/>
      <c r="D243" s="306"/>
      <c r="E243" s="305"/>
      <c r="F243" s="304"/>
      <c r="G243" s="303"/>
      <c r="H243" s="303"/>
      <c r="I243" s="303"/>
      <c r="J243" s="303"/>
      <c r="K243" s="303"/>
      <c r="L243" s="303"/>
      <c r="M243" s="303"/>
      <c r="N243" s="303"/>
      <c r="O243" s="303"/>
      <c r="P243" s="303"/>
      <c r="Q243" s="303"/>
      <c r="R243" s="303"/>
      <c r="S243" s="303"/>
      <c r="T243" s="303"/>
      <c r="U243" s="303"/>
      <c r="V243" s="303"/>
      <c r="W243" s="303"/>
      <c r="X243" s="303"/>
      <c r="Y243" s="303"/>
      <c r="Z243" s="303"/>
    </row>
    <row r="244" spans="1:26" ht="12.75" customHeight="1">
      <c r="A244" s="303"/>
      <c r="B244" s="307"/>
      <c r="C244" s="303"/>
      <c r="D244" s="306"/>
      <c r="E244" s="305"/>
      <c r="F244" s="304"/>
      <c r="G244" s="303"/>
      <c r="H244" s="303"/>
      <c r="I244" s="303"/>
      <c r="J244" s="303"/>
      <c r="K244" s="303"/>
      <c r="L244" s="303"/>
      <c r="M244" s="303"/>
      <c r="N244" s="303"/>
      <c r="O244" s="303"/>
      <c r="P244" s="303"/>
      <c r="Q244" s="303"/>
      <c r="R244" s="303"/>
      <c r="S244" s="303"/>
      <c r="T244" s="303"/>
      <c r="U244" s="303"/>
      <c r="V244" s="303"/>
      <c r="W244" s="303"/>
      <c r="X244" s="303"/>
      <c r="Y244" s="303"/>
      <c r="Z244" s="303"/>
    </row>
    <row r="245" spans="1:26" ht="12.75" customHeight="1">
      <c r="A245" s="303"/>
      <c r="B245" s="307"/>
      <c r="C245" s="303"/>
      <c r="D245" s="306"/>
      <c r="E245" s="305"/>
      <c r="F245" s="304"/>
      <c r="G245" s="303"/>
      <c r="H245" s="303"/>
      <c r="I245" s="303"/>
      <c r="J245" s="303"/>
      <c r="K245" s="303"/>
      <c r="L245" s="303"/>
      <c r="M245" s="303"/>
      <c r="N245" s="303"/>
      <c r="O245" s="303"/>
      <c r="P245" s="303"/>
      <c r="Q245" s="303"/>
      <c r="R245" s="303"/>
      <c r="S245" s="303"/>
      <c r="T245" s="303"/>
      <c r="U245" s="303"/>
      <c r="V245" s="303"/>
      <c r="W245" s="303"/>
      <c r="X245" s="303"/>
      <c r="Y245" s="303"/>
      <c r="Z245" s="303"/>
    </row>
    <row r="246" spans="1:26" ht="12.75" customHeight="1">
      <c r="A246" s="303"/>
      <c r="B246" s="307"/>
      <c r="C246" s="303"/>
      <c r="D246" s="306"/>
      <c r="E246" s="305"/>
      <c r="F246" s="304"/>
      <c r="G246" s="303"/>
      <c r="H246" s="303"/>
      <c r="I246" s="303"/>
      <c r="J246" s="303"/>
      <c r="K246" s="303"/>
      <c r="L246" s="303"/>
      <c r="M246" s="303"/>
      <c r="N246" s="303"/>
      <c r="O246" s="303"/>
      <c r="P246" s="303"/>
      <c r="Q246" s="303"/>
      <c r="R246" s="303"/>
      <c r="S246" s="303"/>
      <c r="T246" s="303"/>
      <c r="U246" s="303"/>
      <c r="V246" s="303"/>
      <c r="W246" s="303"/>
      <c r="X246" s="303"/>
      <c r="Y246" s="303"/>
      <c r="Z246" s="303"/>
    </row>
    <row r="247" spans="1:26" ht="12.75" customHeight="1">
      <c r="A247" s="303"/>
      <c r="B247" s="307"/>
      <c r="C247" s="303"/>
      <c r="D247" s="306"/>
      <c r="E247" s="305"/>
      <c r="F247" s="304"/>
      <c r="G247" s="303"/>
      <c r="H247" s="303"/>
      <c r="I247" s="303"/>
      <c r="J247" s="303"/>
      <c r="K247" s="303"/>
      <c r="L247" s="303"/>
      <c r="M247" s="303"/>
      <c r="N247" s="303"/>
      <c r="O247" s="303"/>
      <c r="P247" s="303"/>
      <c r="Q247" s="303"/>
      <c r="R247" s="303"/>
      <c r="S247" s="303"/>
      <c r="T247" s="303"/>
      <c r="U247" s="303"/>
      <c r="V247" s="303"/>
      <c r="W247" s="303"/>
      <c r="X247" s="303"/>
      <c r="Y247" s="303"/>
      <c r="Z247" s="303"/>
    </row>
    <row r="248" spans="1:26" ht="12.75" customHeight="1">
      <c r="A248" s="303"/>
      <c r="B248" s="307"/>
      <c r="C248" s="303"/>
      <c r="D248" s="306"/>
      <c r="E248" s="305"/>
      <c r="F248" s="304"/>
      <c r="G248" s="303"/>
      <c r="H248" s="303"/>
      <c r="I248" s="303"/>
      <c r="J248" s="303"/>
      <c r="K248" s="303"/>
      <c r="L248" s="303"/>
      <c r="M248" s="303"/>
      <c r="N248" s="303"/>
      <c r="O248" s="303"/>
      <c r="P248" s="303"/>
      <c r="Q248" s="303"/>
      <c r="R248" s="303"/>
      <c r="S248" s="303"/>
      <c r="T248" s="303"/>
      <c r="U248" s="303"/>
      <c r="V248" s="303"/>
      <c r="W248" s="303"/>
      <c r="X248" s="303"/>
      <c r="Y248" s="303"/>
      <c r="Z248" s="303"/>
    </row>
    <row r="249" spans="1:26" ht="12.75" customHeight="1">
      <c r="A249" s="303"/>
      <c r="B249" s="307"/>
      <c r="C249" s="303"/>
      <c r="D249" s="306"/>
      <c r="E249" s="305"/>
      <c r="F249" s="304"/>
      <c r="G249" s="303"/>
      <c r="H249" s="303"/>
      <c r="I249" s="303"/>
      <c r="J249" s="303"/>
      <c r="K249" s="303"/>
      <c r="L249" s="303"/>
      <c r="M249" s="303"/>
      <c r="N249" s="303"/>
      <c r="O249" s="303"/>
      <c r="P249" s="303"/>
      <c r="Q249" s="303"/>
      <c r="R249" s="303"/>
      <c r="S249" s="303"/>
      <c r="T249" s="303"/>
      <c r="U249" s="303"/>
      <c r="V249" s="303"/>
      <c r="W249" s="303"/>
      <c r="X249" s="303"/>
      <c r="Y249" s="303"/>
      <c r="Z249" s="303"/>
    </row>
    <row r="250" spans="1:26" ht="12.75" customHeight="1">
      <c r="A250" s="303"/>
      <c r="B250" s="307"/>
      <c r="C250" s="303"/>
      <c r="D250" s="306"/>
      <c r="E250" s="305"/>
      <c r="F250" s="304"/>
      <c r="G250" s="303"/>
      <c r="H250" s="303"/>
      <c r="I250" s="303"/>
      <c r="J250" s="303"/>
      <c r="K250" s="303"/>
      <c r="L250" s="303"/>
      <c r="M250" s="303"/>
      <c r="N250" s="303"/>
      <c r="O250" s="303"/>
      <c r="P250" s="303"/>
      <c r="Q250" s="303"/>
      <c r="R250" s="303"/>
      <c r="S250" s="303"/>
      <c r="T250" s="303"/>
      <c r="U250" s="303"/>
      <c r="V250" s="303"/>
      <c r="W250" s="303"/>
      <c r="X250" s="303"/>
      <c r="Y250" s="303"/>
      <c r="Z250" s="303"/>
    </row>
    <row r="251" spans="1:26" ht="12.75" customHeight="1">
      <c r="A251" s="303"/>
      <c r="B251" s="307"/>
      <c r="C251" s="303"/>
      <c r="D251" s="306"/>
      <c r="E251" s="305"/>
      <c r="F251" s="304"/>
      <c r="G251" s="303"/>
      <c r="H251" s="303"/>
      <c r="I251" s="303"/>
      <c r="J251" s="303"/>
      <c r="K251" s="303"/>
      <c r="L251" s="303"/>
      <c r="M251" s="303"/>
      <c r="N251" s="303"/>
      <c r="O251" s="303"/>
      <c r="P251" s="303"/>
      <c r="Q251" s="303"/>
      <c r="R251" s="303"/>
      <c r="S251" s="303"/>
      <c r="T251" s="303"/>
      <c r="U251" s="303"/>
      <c r="V251" s="303"/>
      <c r="W251" s="303"/>
      <c r="X251" s="303"/>
      <c r="Y251" s="303"/>
      <c r="Z251" s="303"/>
    </row>
    <row r="252" spans="1:26" ht="12.75" customHeight="1">
      <c r="A252" s="303"/>
      <c r="B252" s="307"/>
      <c r="C252" s="303"/>
      <c r="D252" s="306"/>
      <c r="E252" s="305"/>
      <c r="F252" s="304"/>
      <c r="G252" s="303"/>
      <c r="H252" s="303"/>
      <c r="I252" s="303"/>
      <c r="J252" s="303"/>
      <c r="K252" s="303"/>
      <c r="L252" s="303"/>
      <c r="M252" s="303"/>
      <c r="N252" s="303"/>
      <c r="O252" s="303"/>
      <c r="P252" s="303"/>
      <c r="Q252" s="303"/>
      <c r="R252" s="303"/>
      <c r="S252" s="303"/>
      <c r="T252" s="303"/>
      <c r="U252" s="303"/>
      <c r="V252" s="303"/>
      <c r="W252" s="303"/>
      <c r="X252" s="303"/>
      <c r="Y252" s="303"/>
      <c r="Z252" s="303"/>
    </row>
    <row r="253" spans="1:26" ht="12.75" customHeight="1">
      <c r="A253" s="303"/>
      <c r="B253" s="307"/>
      <c r="C253" s="303"/>
      <c r="D253" s="306"/>
      <c r="E253" s="305"/>
      <c r="F253" s="304"/>
      <c r="G253" s="303"/>
      <c r="H253" s="303"/>
      <c r="I253" s="303"/>
      <c r="J253" s="303"/>
      <c r="K253" s="303"/>
      <c r="L253" s="303"/>
      <c r="M253" s="303"/>
      <c r="N253" s="303"/>
      <c r="O253" s="303"/>
      <c r="P253" s="303"/>
      <c r="Q253" s="303"/>
      <c r="R253" s="303"/>
      <c r="S253" s="303"/>
      <c r="T253" s="303"/>
      <c r="U253" s="303"/>
      <c r="V253" s="303"/>
      <c r="W253" s="303"/>
      <c r="X253" s="303"/>
      <c r="Y253" s="303"/>
      <c r="Z253" s="303"/>
    </row>
    <row r="254" spans="1:26" ht="12.75" customHeight="1">
      <c r="A254" s="303"/>
      <c r="B254" s="307"/>
      <c r="C254" s="303"/>
      <c r="D254" s="306"/>
      <c r="E254" s="305"/>
      <c r="F254" s="304"/>
      <c r="G254" s="303"/>
      <c r="H254" s="303"/>
      <c r="I254" s="303"/>
      <c r="J254" s="303"/>
      <c r="K254" s="303"/>
      <c r="L254" s="303"/>
      <c r="M254" s="303"/>
      <c r="N254" s="303"/>
      <c r="O254" s="303"/>
      <c r="P254" s="303"/>
      <c r="Q254" s="303"/>
      <c r="R254" s="303"/>
      <c r="S254" s="303"/>
      <c r="T254" s="303"/>
      <c r="U254" s="303"/>
      <c r="V254" s="303"/>
      <c r="W254" s="303"/>
      <c r="X254" s="303"/>
      <c r="Y254" s="303"/>
      <c r="Z254" s="303"/>
    </row>
    <row r="255" spans="1:26" ht="12.75" customHeight="1">
      <c r="A255" s="303"/>
      <c r="B255" s="307"/>
      <c r="C255" s="303"/>
      <c r="D255" s="306"/>
      <c r="E255" s="305"/>
      <c r="F255" s="304"/>
      <c r="G255" s="303"/>
      <c r="H255" s="303"/>
      <c r="I255" s="303"/>
      <c r="J255" s="303"/>
      <c r="K255" s="303"/>
      <c r="L255" s="303"/>
      <c r="M255" s="303"/>
      <c r="N255" s="303"/>
      <c r="O255" s="303"/>
      <c r="P255" s="303"/>
      <c r="Q255" s="303"/>
      <c r="R255" s="303"/>
      <c r="S255" s="303"/>
      <c r="T255" s="303"/>
      <c r="U255" s="303"/>
      <c r="V255" s="303"/>
      <c r="W255" s="303"/>
      <c r="X255" s="303"/>
      <c r="Y255" s="303"/>
      <c r="Z255" s="303"/>
    </row>
    <row r="256" spans="1:26" ht="12.75" customHeight="1">
      <c r="A256" s="303"/>
      <c r="B256" s="307"/>
      <c r="C256" s="303"/>
      <c r="D256" s="306"/>
      <c r="E256" s="305"/>
      <c r="F256" s="304"/>
      <c r="G256" s="303"/>
      <c r="H256" s="303"/>
      <c r="I256" s="303"/>
      <c r="J256" s="303"/>
      <c r="K256" s="303"/>
      <c r="L256" s="303"/>
      <c r="M256" s="303"/>
      <c r="N256" s="303"/>
      <c r="O256" s="303"/>
      <c r="P256" s="303"/>
      <c r="Q256" s="303"/>
      <c r="R256" s="303"/>
      <c r="S256" s="303"/>
      <c r="T256" s="303"/>
      <c r="U256" s="303"/>
      <c r="V256" s="303"/>
      <c r="W256" s="303"/>
      <c r="X256" s="303"/>
      <c r="Y256" s="303"/>
      <c r="Z256" s="303"/>
    </row>
    <row r="257" spans="1:26" ht="12.75" customHeight="1">
      <c r="A257" s="303"/>
      <c r="B257" s="307"/>
      <c r="C257" s="303"/>
      <c r="D257" s="306"/>
      <c r="E257" s="305"/>
      <c r="F257" s="304"/>
      <c r="G257" s="303"/>
      <c r="H257" s="303"/>
      <c r="I257" s="303"/>
      <c r="J257" s="303"/>
      <c r="K257" s="303"/>
      <c r="L257" s="303"/>
      <c r="M257" s="303"/>
      <c r="N257" s="303"/>
      <c r="O257" s="303"/>
      <c r="P257" s="303"/>
      <c r="Q257" s="303"/>
      <c r="R257" s="303"/>
      <c r="S257" s="303"/>
      <c r="T257" s="303"/>
      <c r="U257" s="303"/>
      <c r="V257" s="303"/>
      <c r="W257" s="303"/>
      <c r="X257" s="303"/>
      <c r="Y257" s="303"/>
      <c r="Z257" s="303"/>
    </row>
    <row r="258" spans="1:26" ht="12.75" customHeight="1">
      <c r="A258" s="303"/>
      <c r="B258" s="307"/>
      <c r="C258" s="303"/>
      <c r="D258" s="306"/>
      <c r="E258" s="305"/>
      <c r="F258" s="304"/>
      <c r="G258" s="303"/>
      <c r="H258" s="303"/>
      <c r="I258" s="303"/>
      <c r="J258" s="303"/>
      <c r="K258" s="303"/>
      <c r="L258" s="303"/>
      <c r="M258" s="303"/>
      <c r="N258" s="303"/>
      <c r="O258" s="303"/>
      <c r="P258" s="303"/>
      <c r="Q258" s="303"/>
      <c r="R258" s="303"/>
      <c r="S258" s="303"/>
      <c r="T258" s="303"/>
      <c r="U258" s="303"/>
      <c r="V258" s="303"/>
      <c r="W258" s="303"/>
      <c r="X258" s="303"/>
      <c r="Y258" s="303"/>
      <c r="Z258" s="303"/>
    </row>
    <row r="259" spans="1:26" ht="12.75" customHeight="1">
      <c r="A259" s="303"/>
      <c r="B259" s="307"/>
      <c r="C259" s="303"/>
      <c r="D259" s="306"/>
      <c r="E259" s="305"/>
      <c r="F259" s="304"/>
      <c r="G259" s="303"/>
      <c r="H259" s="303"/>
      <c r="I259" s="303"/>
      <c r="J259" s="303"/>
      <c r="K259" s="303"/>
      <c r="L259" s="303"/>
      <c r="M259" s="303"/>
      <c r="N259" s="303"/>
      <c r="O259" s="303"/>
      <c r="P259" s="303"/>
      <c r="Q259" s="303"/>
      <c r="R259" s="303"/>
      <c r="S259" s="303"/>
      <c r="T259" s="303"/>
      <c r="U259" s="303"/>
      <c r="V259" s="303"/>
      <c r="W259" s="303"/>
      <c r="X259" s="303"/>
      <c r="Y259" s="303"/>
      <c r="Z259" s="303"/>
    </row>
    <row r="260" spans="1:26" ht="12.75" customHeight="1">
      <c r="A260" s="303"/>
      <c r="B260" s="307"/>
      <c r="C260" s="303"/>
      <c r="D260" s="306"/>
      <c r="E260" s="305"/>
      <c r="F260" s="304"/>
      <c r="G260" s="303"/>
      <c r="H260" s="303"/>
      <c r="I260" s="303"/>
      <c r="J260" s="303"/>
      <c r="K260" s="303"/>
      <c r="L260" s="303"/>
      <c r="M260" s="303"/>
      <c r="N260" s="303"/>
      <c r="O260" s="303"/>
      <c r="P260" s="303"/>
      <c r="Q260" s="303"/>
      <c r="R260" s="303"/>
      <c r="S260" s="303"/>
      <c r="T260" s="303"/>
      <c r="U260" s="303"/>
      <c r="V260" s="303"/>
      <c r="W260" s="303"/>
      <c r="X260" s="303"/>
      <c r="Y260" s="303"/>
      <c r="Z260" s="303"/>
    </row>
    <row r="261" spans="1:26" ht="12.75" customHeight="1">
      <c r="A261" s="303"/>
      <c r="B261" s="307"/>
      <c r="C261" s="303"/>
      <c r="D261" s="306"/>
      <c r="E261" s="305"/>
      <c r="F261" s="304"/>
      <c r="G261" s="303"/>
      <c r="H261" s="303"/>
      <c r="I261" s="303"/>
      <c r="J261" s="303"/>
      <c r="K261" s="303"/>
      <c r="L261" s="303"/>
      <c r="M261" s="303"/>
      <c r="N261" s="303"/>
      <c r="O261" s="303"/>
      <c r="P261" s="303"/>
      <c r="Q261" s="303"/>
      <c r="R261" s="303"/>
      <c r="S261" s="303"/>
      <c r="T261" s="303"/>
      <c r="U261" s="303"/>
      <c r="V261" s="303"/>
      <c r="W261" s="303"/>
      <c r="X261" s="303"/>
      <c r="Y261" s="303"/>
      <c r="Z261" s="303"/>
    </row>
    <row r="262" spans="1:26" ht="12.75" customHeight="1">
      <c r="A262" s="303"/>
      <c r="B262" s="307"/>
      <c r="C262" s="303"/>
      <c r="D262" s="306"/>
      <c r="E262" s="305"/>
      <c r="F262" s="304"/>
      <c r="G262" s="303"/>
      <c r="H262" s="303"/>
      <c r="I262" s="303"/>
      <c r="J262" s="303"/>
      <c r="K262" s="303"/>
      <c r="L262" s="303"/>
      <c r="M262" s="303"/>
      <c r="N262" s="303"/>
      <c r="O262" s="303"/>
      <c r="P262" s="303"/>
      <c r="Q262" s="303"/>
      <c r="R262" s="303"/>
      <c r="S262" s="303"/>
      <c r="T262" s="303"/>
      <c r="U262" s="303"/>
      <c r="V262" s="303"/>
      <c r="W262" s="303"/>
      <c r="X262" s="303"/>
      <c r="Y262" s="303"/>
      <c r="Z262" s="303"/>
    </row>
    <row r="263" spans="1:26" ht="12.75" customHeight="1">
      <c r="A263" s="303"/>
      <c r="B263" s="307"/>
      <c r="C263" s="303"/>
      <c r="D263" s="306"/>
      <c r="E263" s="305"/>
      <c r="F263" s="304"/>
      <c r="G263" s="303"/>
      <c r="H263" s="303"/>
      <c r="I263" s="303"/>
      <c r="J263" s="303"/>
      <c r="K263" s="303"/>
      <c r="L263" s="303"/>
      <c r="M263" s="303"/>
      <c r="N263" s="303"/>
      <c r="O263" s="303"/>
      <c r="P263" s="303"/>
      <c r="Q263" s="303"/>
      <c r="R263" s="303"/>
      <c r="S263" s="303"/>
      <c r="T263" s="303"/>
      <c r="U263" s="303"/>
      <c r="V263" s="303"/>
      <c r="W263" s="303"/>
      <c r="X263" s="303"/>
      <c r="Y263" s="303"/>
      <c r="Z263" s="303"/>
    </row>
    <row r="264" spans="1:26" ht="12.75" customHeight="1">
      <c r="A264" s="303"/>
      <c r="B264" s="307"/>
      <c r="C264" s="303"/>
      <c r="D264" s="306"/>
      <c r="E264" s="305"/>
      <c r="F264" s="304"/>
      <c r="G264" s="303"/>
      <c r="H264" s="303"/>
      <c r="I264" s="303"/>
      <c r="J264" s="303"/>
      <c r="K264" s="303"/>
      <c r="L264" s="303"/>
      <c r="M264" s="303"/>
      <c r="N264" s="303"/>
      <c r="O264" s="303"/>
      <c r="P264" s="303"/>
      <c r="Q264" s="303"/>
      <c r="R264" s="303"/>
      <c r="S264" s="303"/>
      <c r="T264" s="303"/>
      <c r="U264" s="303"/>
      <c r="V264" s="303"/>
      <c r="W264" s="303"/>
      <c r="X264" s="303"/>
      <c r="Y264" s="303"/>
      <c r="Z264" s="303"/>
    </row>
    <row r="265" spans="1:26" ht="12.75" customHeight="1">
      <c r="A265" s="303"/>
      <c r="B265" s="307"/>
      <c r="C265" s="303"/>
      <c r="D265" s="306"/>
      <c r="E265" s="305"/>
      <c r="F265" s="304"/>
      <c r="G265" s="303"/>
      <c r="H265" s="303"/>
      <c r="I265" s="303"/>
      <c r="J265" s="303"/>
      <c r="K265" s="303"/>
      <c r="L265" s="303"/>
      <c r="M265" s="303"/>
      <c r="N265" s="303"/>
      <c r="O265" s="303"/>
      <c r="P265" s="303"/>
      <c r="Q265" s="303"/>
      <c r="R265" s="303"/>
      <c r="S265" s="303"/>
      <c r="T265" s="303"/>
      <c r="U265" s="303"/>
      <c r="V265" s="303"/>
      <c r="W265" s="303"/>
      <c r="X265" s="303"/>
      <c r="Y265" s="303"/>
      <c r="Z265" s="303"/>
    </row>
    <row r="266" spans="1:26" ht="12.75" customHeight="1">
      <c r="A266" s="303"/>
      <c r="B266" s="307"/>
      <c r="C266" s="303"/>
      <c r="D266" s="306"/>
      <c r="E266" s="305"/>
      <c r="F266" s="304"/>
      <c r="G266" s="303"/>
      <c r="H266" s="303"/>
      <c r="I266" s="303"/>
      <c r="J266" s="303"/>
      <c r="K266" s="303"/>
      <c r="L266" s="303"/>
      <c r="M266" s="303"/>
      <c r="N266" s="303"/>
      <c r="O266" s="303"/>
      <c r="P266" s="303"/>
      <c r="Q266" s="303"/>
      <c r="R266" s="303"/>
      <c r="S266" s="303"/>
      <c r="T266" s="303"/>
      <c r="U266" s="303"/>
      <c r="V266" s="303"/>
      <c r="W266" s="303"/>
      <c r="X266" s="303"/>
      <c r="Y266" s="303"/>
      <c r="Z266" s="303"/>
    </row>
    <row r="267" spans="1:26" ht="12.75" customHeight="1">
      <c r="A267" s="303"/>
      <c r="B267" s="307"/>
      <c r="C267" s="303"/>
      <c r="D267" s="306"/>
      <c r="E267" s="305"/>
      <c r="F267" s="304"/>
      <c r="G267" s="303"/>
      <c r="H267" s="303"/>
      <c r="I267" s="303"/>
      <c r="J267" s="303"/>
      <c r="K267" s="303"/>
      <c r="L267" s="303"/>
      <c r="M267" s="303"/>
      <c r="N267" s="303"/>
      <c r="O267" s="303"/>
      <c r="P267" s="303"/>
      <c r="Q267" s="303"/>
      <c r="R267" s="303"/>
      <c r="S267" s="303"/>
      <c r="T267" s="303"/>
      <c r="U267" s="303"/>
      <c r="V267" s="303"/>
      <c r="W267" s="303"/>
      <c r="X267" s="303"/>
      <c r="Y267" s="303"/>
      <c r="Z267" s="303"/>
    </row>
    <row r="268" spans="1:26" ht="12.75" customHeight="1">
      <c r="A268" s="303"/>
      <c r="B268" s="307"/>
      <c r="C268" s="303"/>
      <c r="D268" s="306"/>
      <c r="E268" s="305"/>
      <c r="F268" s="304"/>
      <c r="G268" s="303"/>
      <c r="H268" s="303"/>
      <c r="I268" s="303"/>
      <c r="J268" s="303"/>
      <c r="K268" s="303"/>
      <c r="L268" s="303"/>
      <c r="M268" s="303"/>
      <c r="N268" s="303"/>
      <c r="O268" s="303"/>
      <c r="P268" s="303"/>
      <c r="Q268" s="303"/>
      <c r="R268" s="303"/>
      <c r="S268" s="303"/>
      <c r="T268" s="303"/>
      <c r="U268" s="303"/>
      <c r="V268" s="303"/>
      <c r="W268" s="303"/>
      <c r="X268" s="303"/>
      <c r="Y268" s="303"/>
      <c r="Z268" s="303"/>
    </row>
    <row r="269" spans="1:26" ht="12.75" customHeight="1">
      <c r="A269" s="303"/>
      <c r="B269" s="307"/>
      <c r="C269" s="303"/>
      <c r="D269" s="306"/>
      <c r="E269" s="305"/>
      <c r="F269" s="304"/>
      <c r="G269" s="303"/>
      <c r="H269" s="303"/>
      <c r="I269" s="303"/>
      <c r="J269" s="303"/>
      <c r="K269" s="303"/>
      <c r="L269" s="303"/>
      <c r="M269" s="303"/>
      <c r="N269" s="303"/>
      <c r="O269" s="303"/>
      <c r="P269" s="303"/>
      <c r="Q269" s="303"/>
      <c r="R269" s="303"/>
      <c r="S269" s="303"/>
      <c r="T269" s="303"/>
      <c r="U269" s="303"/>
      <c r="V269" s="303"/>
      <c r="W269" s="303"/>
      <c r="X269" s="303"/>
      <c r="Y269" s="303"/>
      <c r="Z269" s="303"/>
    </row>
    <row r="270" spans="1:26" ht="12.75" customHeight="1">
      <c r="A270" s="303"/>
      <c r="B270" s="307"/>
      <c r="C270" s="303"/>
      <c r="D270" s="306"/>
      <c r="E270" s="305"/>
      <c r="F270" s="304"/>
      <c r="G270" s="303"/>
      <c r="H270" s="303"/>
      <c r="I270" s="303"/>
      <c r="J270" s="303"/>
      <c r="K270" s="303"/>
      <c r="L270" s="303"/>
      <c r="M270" s="303"/>
      <c r="N270" s="303"/>
      <c r="O270" s="303"/>
      <c r="P270" s="303"/>
      <c r="Q270" s="303"/>
      <c r="R270" s="303"/>
      <c r="S270" s="303"/>
      <c r="T270" s="303"/>
      <c r="U270" s="303"/>
      <c r="V270" s="303"/>
      <c r="W270" s="303"/>
      <c r="X270" s="303"/>
      <c r="Y270" s="303"/>
      <c r="Z270" s="303"/>
    </row>
    <row r="271" spans="1:26" ht="12.75" customHeight="1">
      <c r="A271" s="303"/>
      <c r="B271" s="307"/>
      <c r="C271" s="303"/>
      <c r="D271" s="306"/>
      <c r="E271" s="305"/>
      <c r="F271" s="304"/>
      <c r="G271" s="303"/>
      <c r="H271" s="303"/>
      <c r="I271" s="303"/>
      <c r="J271" s="303"/>
      <c r="K271" s="303"/>
      <c r="L271" s="303"/>
      <c r="M271" s="303"/>
      <c r="N271" s="303"/>
      <c r="O271" s="303"/>
      <c r="P271" s="303"/>
      <c r="Q271" s="303"/>
      <c r="R271" s="303"/>
      <c r="S271" s="303"/>
      <c r="T271" s="303"/>
      <c r="U271" s="303"/>
      <c r="V271" s="303"/>
      <c r="W271" s="303"/>
      <c r="X271" s="303"/>
      <c r="Y271" s="303"/>
      <c r="Z271" s="303"/>
    </row>
    <row r="272" spans="1:26" ht="12.75" customHeight="1">
      <c r="A272" s="303"/>
      <c r="B272" s="307"/>
      <c r="C272" s="303"/>
      <c r="D272" s="306"/>
      <c r="E272" s="305"/>
      <c r="F272" s="304"/>
      <c r="G272" s="303"/>
      <c r="H272" s="303"/>
      <c r="I272" s="303"/>
      <c r="J272" s="303"/>
      <c r="K272" s="303"/>
      <c r="L272" s="303"/>
      <c r="M272" s="303"/>
      <c r="N272" s="303"/>
      <c r="O272" s="303"/>
      <c r="P272" s="303"/>
      <c r="Q272" s="303"/>
      <c r="R272" s="303"/>
      <c r="S272" s="303"/>
      <c r="T272" s="303"/>
      <c r="U272" s="303"/>
      <c r="V272" s="303"/>
      <c r="W272" s="303"/>
      <c r="X272" s="303"/>
      <c r="Y272" s="303"/>
      <c r="Z272" s="303"/>
    </row>
    <row r="273" spans="1:26" ht="12.75" customHeight="1">
      <c r="A273" s="303"/>
      <c r="B273" s="307"/>
      <c r="C273" s="303"/>
      <c r="D273" s="306"/>
      <c r="E273" s="305"/>
      <c r="F273" s="304"/>
      <c r="G273" s="303"/>
      <c r="H273" s="303"/>
      <c r="I273" s="303"/>
      <c r="J273" s="303"/>
      <c r="K273" s="303"/>
      <c r="L273" s="303"/>
      <c r="M273" s="303"/>
      <c r="N273" s="303"/>
      <c r="O273" s="303"/>
      <c r="P273" s="303"/>
      <c r="Q273" s="303"/>
      <c r="R273" s="303"/>
      <c r="S273" s="303"/>
      <c r="T273" s="303"/>
      <c r="U273" s="303"/>
      <c r="V273" s="303"/>
      <c r="W273" s="303"/>
      <c r="X273" s="303"/>
      <c r="Y273" s="303"/>
      <c r="Z273" s="303"/>
    </row>
    <row r="274" spans="1:26" ht="12.75" customHeight="1">
      <c r="A274" s="303"/>
      <c r="B274" s="307"/>
      <c r="C274" s="303"/>
      <c r="D274" s="306"/>
      <c r="E274" s="305"/>
      <c r="F274" s="304"/>
      <c r="G274" s="303"/>
      <c r="H274" s="303"/>
      <c r="I274" s="303"/>
      <c r="J274" s="303"/>
      <c r="K274" s="303"/>
      <c r="L274" s="303"/>
      <c r="M274" s="303"/>
      <c r="N274" s="303"/>
      <c r="O274" s="303"/>
      <c r="P274" s="303"/>
      <c r="Q274" s="303"/>
      <c r="R274" s="303"/>
      <c r="S274" s="303"/>
      <c r="T274" s="303"/>
      <c r="U274" s="303"/>
      <c r="V274" s="303"/>
      <c r="W274" s="303"/>
      <c r="X274" s="303"/>
      <c r="Y274" s="303"/>
      <c r="Z274" s="303"/>
    </row>
    <row r="275" spans="1:26" ht="12.75" customHeight="1">
      <c r="A275" s="303"/>
      <c r="B275" s="307"/>
      <c r="C275" s="303"/>
      <c r="D275" s="306"/>
      <c r="E275" s="305"/>
      <c r="F275" s="304"/>
      <c r="G275" s="303"/>
      <c r="H275" s="303"/>
      <c r="I275" s="303"/>
      <c r="J275" s="303"/>
      <c r="K275" s="303"/>
      <c r="L275" s="303"/>
      <c r="M275" s="303"/>
      <c r="N275" s="303"/>
      <c r="O275" s="303"/>
      <c r="P275" s="303"/>
      <c r="Q275" s="303"/>
      <c r="R275" s="303"/>
      <c r="S275" s="303"/>
      <c r="T275" s="303"/>
      <c r="U275" s="303"/>
      <c r="V275" s="303"/>
      <c r="W275" s="303"/>
      <c r="X275" s="303"/>
      <c r="Y275" s="303"/>
      <c r="Z275" s="303"/>
    </row>
    <row r="276" spans="1:26" ht="12.75" customHeight="1">
      <c r="A276" s="303"/>
      <c r="B276" s="307"/>
      <c r="C276" s="303"/>
      <c r="D276" s="306"/>
      <c r="E276" s="305"/>
      <c r="F276" s="304"/>
      <c r="G276" s="303"/>
      <c r="H276" s="303"/>
      <c r="I276" s="303"/>
      <c r="J276" s="303"/>
      <c r="K276" s="303"/>
      <c r="L276" s="303"/>
      <c r="M276" s="303"/>
      <c r="N276" s="303"/>
      <c r="O276" s="303"/>
      <c r="P276" s="303"/>
      <c r="Q276" s="303"/>
      <c r="R276" s="303"/>
      <c r="S276" s="303"/>
      <c r="T276" s="303"/>
      <c r="U276" s="303"/>
      <c r="V276" s="303"/>
      <c r="W276" s="303"/>
      <c r="X276" s="303"/>
      <c r="Y276" s="303"/>
      <c r="Z276" s="303"/>
    </row>
    <row r="277" spans="1:26" ht="12.75" customHeight="1">
      <c r="A277" s="303"/>
      <c r="B277" s="307"/>
      <c r="C277" s="303"/>
      <c r="D277" s="306"/>
      <c r="E277" s="305"/>
      <c r="F277" s="304"/>
      <c r="G277" s="303"/>
      <c r="H277" s="303"/>
      <c r="I277" s="303"/>
      <c r="J277" s="303"/>
      <c r="K277" s="303"/>
      <c r="L277" s="303"/>
      <c r="M277" s="303"/>
      <c r="N277" s="303"/>
      <c r="O277" s="303"/>
      <c r="P277" s="303"/>
      <c r="Q277" s="303"/>
      <c r="R277" s="303"/>
      <c r="S277" s="303"/>
      <c r="T277" s="303"/>
      <c r="U277" s="303"/>
      <c r="V277" s="303"/>
      <c r="W277" s="303"/>
      <c r="X277" s="303"/>
      <c r="Y277" s="303"/>
      <c r="Z277" s="303"/>
    </row>
    <row r="278" spans="1:26" ht="12.75" customHeight="1">
      <c r="A278" s="303"/>
      <c r="B278" s="307"/>
      <c r="C278" s="303"/>
      <c r="D278" s="306"/>
      <c r="E278" s="305"/>
      <c r="F278" s="304"/>
      <c r="G278" s="303"/>
      <c r="H278" s="303"/>
      <c r="I278" s="303"/>
      <c r="J278" s="303"/>
      <c r="K278" s="303"/>
      <c r="L278" s="303"/>
      <c r="M278" s="303"/>
      <c r="N278" s="303"/>
      <c r="O278" s="303"/>
      <c r="P278" s="303"/>
      <c r="Q278" s="303"/>
      <c r="R278" s="303"/>
      <c r="S278" s="303"/>
      <c r="T278" s="303"/>
      <c r="U278" s="303"/>
      <c r="V278" s="303"/>
      <c r="W278" s="303"/>
      <c r="X278" s="303"/>
      <c r="Y278" s="303"/>
      <c r="Z278" s="303"/>
    </row>
    <row r="279" spans="1:26" ht="12.75" customHeight="1">
      <c r="A279" s="303"/>
      <c r="B279" s="307"/>
      <c r="C279" s="303"/>
      <c r="D279" s="306"/>
      <c r="E279" s="305"/>
      <c r="F279" s="304"/>
      <c r="G279" s="303"/>
      <c r="H279" s="303"/>
      <c r="I279" s="303"/>
      <c r="J279" s="303"/>
      <c r="K279" s="303"/>
      <c r="L279" s="303"/>
      <c r="M279" s="303"/>
      <c r="N279" s="303"/>
      <c r="O279" s="303"/>
      <c r="P279" s="303"/>
      <c r="Q279" s="303"/>
      <c r="R279" s="303"/>
      <c r="S279" s="303"/>
      <c r="T279" s="303"/>
      <c r="U279" s="303"/>
      <c r="V279" s="303"/>
      <c r="W279" s="303"/>
      <c r="X279" s="303"/>
      <c r="Y279" s="303"/>
      <c r="Z279" s="303"/>
    </row>
    <row r="280" spans="1:26" ht="12.75" customHeight="1">
      <c r="A280" s="303"/>
      <c r="B280" s="307"/>
      <c r="C280" s="303"/>
      <c r="D280" s="306"/>
      <c r="E280" s="305"/>
      <c r="F280" s="304"/>
      <c r="G280" s="303"/>
      <c r="H280" s="303"/>
      <c r="I280" s="303"/>
      <c r="J280" s="303"/>
      <c r="K280" s="303"/>
      <c r="L280" s="303"/>
      <c r="M280" s="303"/>
      <c r="N280" s="303"/>
      <c r="O280" s="303"/>
      <c r="P280" s="303"/>
      <c r="Q280" s="303"/>
      <c r="R280" s="303"/>
      <c r="S280" s="303"/>
      <c r="T280" s="303"/>
      <c r="U280" s="303"/>
      <c r="V280" s="303"/>
      <c r="W280" s="303"/>
      <c r="X280" s="303"/>
      <c r="Y280" s="303"/>
      <c r="Z280" s="303"/>
    </row>
    <row r="281" spans="1:26" ht="12.75" customHeight="1">
      <c r="A281" s="303"/>
      <c r="B281" s="307"/>
      <c r="C281" s="303"/>
      <c r="D281" s="306"/>
      <c r="E281" s="305"/>
      <c r="F281" s="304"/>
      <c r="G281" s="303"/>
      <c r="H281" s="303"/>
      <c r="I281" s="303"/>
      <c r="J281" s="303"/>
      <c r="K281" s="303"/>
      <c r="L281" s="303"/>
      <c r="M281" s="303"/>
      <c r="N281" s="303"/>
      <c r="O281" s="303"/>
      <c r="P281" s="303"/>
      <c r="Q281" s="303"/>
      <c r="R281" s="303"/>
      <c r="S281" s="303"/>
      <c r="T281" s="303"/>
      <c r="U281" s="303"/>
      <c r="V281" s="303"/>
      <c r="W281" s="303"/>
      <c r="X281" s="303"/>
      <c r="Y281" s="303"/>
      <c r="Z281" s="303"/>
    </row>
    <row r="282" spans="1:26" ht="12.75" customHeight="1">
      <c r="A282" s="303"/>
      <c r="B282" s="307"/>
      <c r="C282" s="303"/>
      <c r="D282" s="306"/>
      <c r="E282" s="305"/>
      <c r="F282" s="304"/>
      <c r="G282" s="303"/>
      <c r="H282" s="303"/>
      <c r="I282" s="303"/>
      <c r="J282" s="303"/>
      <c r="K282" s="303"/>
      <c r="L282" s="303"/>
      <c r="M282" s="303"/>
      <c r="N282" s="303"/>
      <c r="O282" s="303"/>
      <c r="P282" s="303"/>
      <c r="Q282" s="303"/>
      <c r="R282" s="303"/>
      <c r="S282" s="303"/>
      <c r="T282" s="303"/>
      <c r="U282" s="303"/>
      <c r="V282" s="303"/>
      <c r="W282" s="303"/>
      <c r="X282" s="303"/>
      <c r="Y282" s="303"/>
      <c r="Z282" s="303"/>
    </row>
    <row r="283" spans="1:26" ht="12.75" customHeight="1">
      <c r="A283" s="303"/>
      <c r="B283" s="307"/>
      <c r="C283" s="303"/>
      <c r="D283" s="306"/>
      <c r="E283" s="305"/>
      <c r="F283" s="304"/>
      <c r="G283" s="303"/>
      <c r="H283" s="303"/>
      <c r="I283" s="303"/>
      <c r="J283" s="303"/>
      <c r="K283" s="303"/>
      <c r="L283" s="303"/>
      <c r="M283" s="303"/>
      <c r="N283" s="303"/>
      <c r="O283" s="303"/>
      <c r="P283" s="303"/>
      <c r="Q283" s="303"/>
      <c r="R283" s="303"/>
      <c r="S283" s="303"/>
      <c r="T283" s="303"/>
      <c r="U283" s="303"/>
      <c r="V283" s="303"/>
      <c r="W283" s="303"/>
      <c r="X283" s="303"/>
      <c r="Y283" s="303"/>
      <c r="Z283" s="303"/>
    </row>
    <row r="284" spans="1:26" ht="12.75" customHeight="1">
      <c r="A284" s="303"/>
      <c r="B284" s="307"/>
      <c r="C284" s="303"/>
      <c r="D284" s="306"/>
      <c r="E284" s="305"/>
      <c r="F284" s="304"/>
      <c r="G284" s="303"/>
      <c r="H284" s="303"/>
      <c r="I284" s="303"/>
      <c r="J284" s="303"/>
      <c r="K284" s="303"/>
      <c r="L284" s="303"/>
      <c r="M284" s="303"/>
      <c r="N284" s="303"/>
      <c r="O284" s="303"/>
      <c r="P284" s="303"/>
      <c r="Q284" s="303"/>
      <c r="R284" s="303"/>
      <c r="S284" s="303"/>
      <c r="T284" s="303"/>
      <c r="U284" s="303"/>
      <c r="V284" s="303"/>
      <c r="W284" s="303"/>
      <c r="X284" s="303"/>
      <c r="Y284" s="303"/>
      <c r="Z284" s="303"/>
    </row>
    <row r="285" spans="1:26" ht="12.75" customHeight="1">
      <c r="A285" s="303"/>
      <c r="B285" s="307"/>
      <c r="C285" s="303"/>
      <c r="D285" s="306"/>
      <c r="E285" s="305"/>
      <c r="F285" s="304"/>
      <c r="G285" s="303"/>
      <c r="H285" s="303"/>
      <c r="I285" s="303"/>
      <c r="J285" s="303"/>
      <c r="K285" s="303"/>
      <c r="L285" s="303"/>
      <c r="M285" s="303"/>
      <c r="N285" s="303"/>
      <c r="O285" s="303"/>
      <c r="P285" s="303"/>
      <c r="Q285" s="303"/>
      <c r="R285" s="303"/>
      <c r="S285" s="303"/>
      <c r="T285" s="303"/>
      <c r="U285" s="303"/>
      <c r="V285" s="303"/>
      <c r="W285" s="303"/>
      <c r="X285" s="303"/>
      <c r="Y285" s="303"/>
      <c r="Z285" s="303"/>
    </row>
    <row r="286" spans="1:26" ht="12.75" customHeight="1">
      <c r="A286" s="303"/>
      <c r="B286" s="307"/>
      <c r="C286" s="303"/>
      <c r="D286" s="306"/>
      <c r="E286" s="305"/>
      <c r="F286" s="304"/>
      <c r="G286" s="303"/>
      <c r="H286" s="303"/>
      <c r="I286" s="303"/>
      <c r="J286" s="303"/>
      <c r="K286" s="303"/>
      <c r="L286" s="303"/>
      <c r="M286" s="303"/>
      <c r="N286" s="303"/>
      <c r="O286" s="303"/>
      <c r="P286" s="303"/>
      <c r="Q286" s="303"/>
      <c r="R286" s="303"/>
      <c r="S286" s="303"/>
      <c r="T286" s="303"/>
      <c r="U286" s="303"/>
      <c r="V286" s="303"/>
      <c r="W286" s="303"/>
      <c r="X286" s="303"/>
      <c r="Y286" s="303"/>
      <c r="Z286" s="303"/>
    </row>
    <row r="287" spans="1:26" ht="12.75" customHeight="1">
      <c r="A287" s="303"/>
      <c r="B287" s="307"/>
      <c r="C287" s="303"/>
      <c r="D287" s="306"/>
      <c r="E287" s="305"/>
      <c r="F287" s="304"/>
      <c r="G287" s="303"/>
      <c r="H287" s="303"/>
      <c r="I287" s="303"/>
      <c r="J287" s="303"/>
      <c r="K287" s="303"/>
      <c r="L287" s="303"/>
      <c r="M287" s="303"/>
      <c r="N287" s="303"/>
      <c r="O287" s="303"/>
      <c r="P287" s="303"/>
      <c r="Q287" s="303"/>
      <c r="R287" s="303"/>
      <c r="S287" s="303"/>
      <c r="T287" s="303"/>
      <c r="U287" s="303"/>
      <c r="V287" s="303"/>
      <c r="W287" s="303"/>
      <c r="X287" s="303"/>
      <c r="Y287" s="303"/>
      <c r="Z287" s="303"/>
    </row>
    <row r="288" spans="1:26" ht="12.75" customHeight="1">
      <c r="A288" s="303"/>
      <c r="B288" s="307"/>
      <c r="C288" s="303"/>
      <c r="D288" s="306"/>
      <c r="E288" s="305"/>
      <c r="F288" s="304"/>
      <c r="G288" s="303"/>
      <c r="H288" s="303"/>
      <c r="I288" s="303"/>
      <c r="J288" s="303"/>
      <c r="K288" s="303"/>
      <c r="L288" s="303"/>
      <c r="M288" s="303"/>
      <c r="N288" s="303"/>
      <c r="O288" s="303"/>
      <c r="P288" s="303"/>
      <c r="Q288" s="303"/>
      <c r="R288" s="303"/>
      <c r="S288" s="303"/>
      <c r="T288" s="303"/>
      <c r="U288" s="303"/>
      <c r="V288" s="303"/>
      <c r="W288" s="303"/>
      <c r="X288" s="303"/>
      <c r="Y288" s="303"/>
      <c r="Z288" s="303"/>
    </row>
    <row r="289" spans="1:26" ht="12.75" customHeight="1">
      <c r="A289" s="303"/>
      <c r="B289" s="307"/>
      <c r="C289" s="303"/>
      <c r="D289" s="306"/>
      <c r="E289" s="305"/>
      <c r="F289" s="304"/>
      <c r="G289" s="303"/>
      <c r="H289" s="303"/>
      <c r="I289" s="303"/>
      <c r="J289" s="303"/>
      <c r="K289" s="303"/>
      <c r="L289" s="303"/>
      <c r="M289" s="303"/>
      <c r="N289" s="303"/>
      <c r="O289" s="303"/>
      <c r="P289" s="303"/>
      <c r="Q289" s="303"/>
      <c r="R289" s="303"/>
      <c r="S289" s="303"/>
      <c r="T289" s="303"/>
      <c r="U289" s="303"/>
      <c r="V289" s="303"/>
      <c r="W289" s="303"/>
      <c r="X289" s="303"/>
      <c r="Y289" s="303"/>
      <c r="Z289" s="303"/>
    </row>
    <row r="290" spans="1:26" ht="12.75" customHeight="1">
      <c r="A290" s="303"/>
      <c r="B290" s="307"/>
      <c r="C290" s="303"/>
      <c r="D290" s="306"/>
      <c r="E290" s="305"/>
      <c r="F290" s="304"/>
      <c r="G290" s="303"/>
      <c r="H290" s="303"/>
      <c r="I290" s="303"/>
      <c r="J290" s="303"/>
      <c r="K290" s="303"/>
      <c r="L290" s="303"/>
      <c r="M290" s="303"/>
      <c r="N290" s="303"/>
      <c r="O290" s="303"/>
      <c r="P290" s="303"/>
      <c r="Q290" s="303"/>
      <c r="R290" s="303"/>
      <c r="S290" s="303"/>
      <c r="T290" s="303"/>
      <c r="U290" s="303"/>
      <c r="V290" s="303"/>
      <c r="W290" s="303"/>
      <c r="X290" s="303"/>
      <c r="Y290" s="303"/>
      <c r="Z290" s="303"/>
    </row>
    <row r="291" spans="1:26" ht="12.75" customHeight="1">
      <c r="A291" s="303"/>
      <c r="B291" s="307"/>
      <c r="C291" s="303"/>
      <c r="D291" s="306"/>
      <c r="E291" s="305"/>
      <c r="F291" s="304"/>
      <c r="G291" s="303"/>
      <c r="H291" s="303"/>
      <c r="I291" s="303"/>
      <c r="J291" s="303"/>
      <c r="K291" s="303"/>
      <c r="L291" s="303"/>
      <c r="M291" s="303"/>
      <c r="N291" s="303"/>
      <c r="O291" s="303"/>
      <c r="P291" s="303"/>
      <c r="Q291" s="303"/>
      <c r="R291" s="303"/>
      <c r="S291" s="303"/>
      <c r="T291" s="303"/>
      <c r="U291" s="303"/>
      <c r="V291" s="303"/>
      <c r="W291" s="303"/>
      <c r="X291" s="303"/>
      <c r="Y291" s="303"/>
      <c r="Z291" s="303"/>
    </row>
    <row r="292" spans="1:26" ht="12.75" customHeight="1">
      <c r="A292" s="303"/>
      <c r="B292" s="307"/>
      <c r="C292" s="303"/>
      <c r="D292" s="306"/>
      <c r="E292" s="305"/>
      <c r="F292" s="304"/>
      <c r="G292" s="303"/>
      <c r="H292" s="303"/>
      <c r="I292" s="303"/>
      <c r="J292" s="303"/>
      <c r="K292" s="303"/>
      <c r="L292" s="303"/>
      <c r="M292" s="303"/>
      <c r="N292" s="303"/>
      <c r="O292" s="303"/>
      <c r="P292" s="303"/>
      <c r="Q292" s="303"/>
      <c r="R292" s="303"/>
      <c r="S292" s="303"/>
      <c r="T292" s="303"/>
      <c r="U292" s="303"/>
      <c r="V292" s="303"/>
      <c r="W292" s="303"/>
      <c r="X292" s="303"/>
      <c r="Y292" s="303"/>
      <c r="Z292" s="303"/>
    </row>
    <row r="293" spans="1:26" ht="12.75" customHeight="1">
      <c r="A293" s="303"/>
      <c r="B293" s="307"/>
      <c r="C293" s="303"/>
      <c r="D293" s="306"/>
      <c r="E293" s="305"/>
      <c r="F293" s="304"/>
      <c r="G293" s="303"/>
      <c r="H293" s="303"/>
      <c r="I293" s="303"/>
      <c r="J293" s="303"/>
      <c r="K293" s="303"/>
      <c r="L293" s="303"/>
      <c r="M293" s="303"/>
      <c r="N293" s="303"/>
      <c r="O293" s="303"/>
      <c r="P293" s="303"/>
      <c r="Q293" s="303"/>
      <c r="R293" s="303"/>
      <c r="S293" s="303"/>
      <c r="T293" s="303"/>
      <c r="U293" s="303"/>
      <c r="V293" s="303"/>
      <c r="W293" s="303"/>
      <c r="X293" s="303"/>
      <c r="Y293" s="303"/>
      <c r="Z293" s="303"/>
    </row>
    <row r="294" spans="1:26" ht="12.75" customHeight="1">
      <c r="A294" s="303"/>
      <c r="B294" s="307"/>
      <c r="C294" s="303"/>
      <c r="D294" s="306"/>
      <c r="E294" s="305"/>
      <c r="F294" s="304"/>
      <c r="G294" s="303"/>
      <c r="H294" s="303"/>
      <c r="I294" s="303"/>
      <c r="J294" s="303"/>
      <c r="K294" s="303"/>
      <c r="L294" s="303"/>
      <c r="M294" s="303"/>
      <c r="N294" s="303"/>
      <c r="O294" s="303"/>
      <c r="P294" s="303"/>
      <c r="Q294" s="303"/>
      <c r="R294" s="303"/>
      <c r="S294" s="303"/>
      <c r="T294" s="303"/>
      <c r="U294" s="303"/>
      <c r="V294" s="303"/>
      <c r="W294" s="303"/>
      <c r="X294" s="303"/>
      <c r="Y294" s="303"/>
      <c r="Z294" s="303"/>
    </row>
    <row r="295" spans="1:26" ht="12.75" customHeight="1">
      <c r="A295" s="303"/>
      <c r="B295" s="307"/>
      <c r="C295" s="303"/>
      <c r="D295" s="306"/>
      <c r="E295" s="305"/>
      <c r="F295" s="304"/>
      <c r="G295" s="303"/>
      <c r="H295" s="303"/>
      <c r="I295" s="303"/>
      <c r="J295" s="303"/>
      <c r="K295" s="303"/>
      <c r="L295" s="303"/>
      <c r="M295" s="303"/>
      <c r="N295" s="303"/>
      <c r="O295" s="303"/>
      <c r="P295" s="303"/>
      <c r="Q295" s="303"/>
      <c r="R295" s="303"/>
      <c r="S295" s="303"/>
      <c r="T295" s="303"/>
      <c r="U295" s="303"/>
      <c r="V295" s="303"/>
      <c r="W295" s="303"/>
      <c r="X295" s="303"/>
      <c r="Y295" s="303"/>
      <c r="Z295" s="303"/>
    </row>
    <row r="296" spans="1:26" ht="12.75" customHeight="1">
      <c r="A296" s="303"/>
      <c r="B296" s="307"/>
      <c r="C296" s="303"/>
      <c r="D296" s="306"/>
      <c r="E296" s="305"/>
      <c r="F296" s="304"/>
      <c r="G296" s="303"/>
      <c r="H296" s="303"/>
      <c r="I296" s="303"/>
      <c r="J296" s="303"/>
      <c r="K296" s="303"/>
      <c r="L296" s="303"/>
      <c r="M296" s="303"/>
      <c r="N296" s="303"/>
      <c r="O296" s="303"/>
      <c r="P296" s="303"/>
      <c r="Q296" s="303"/>
      <c r="R296" s="303"/>
      <c r="S296" s="303"/>
      <c r="T296" s="303"/>
      <c r="U296" s="303"/>
      <c r="V296" s="303"/>
      <c r="W296" s="303"/>
      <c r="X296" s="303"/>
      <c r="Y296" s="303"/>
      <c r="Z296" s="303"/>
    </row>
    <row r="297" spans="1:26" ht="12.75" customHeight="1">
      <c r="A297" s="303"/>
      <c r="B297" s="307"/>
      <c r="C297" s="303"/>
      <c r="D297" s="306"/>
      <c r="E297" s="305"/>
      <c r="F297" s="304"/>
      <c r="G297" s="303"/>
      <c r="H297" s="303"/>
      <c r="I297" s="303"/>
      <c r="J297" s="303"/>
      <c r="K297" s="303"/>
      <c r="L297" s="303"/>
      <c r="M297" s="303"/>
      <c r="N297" s="303"/>
      <c r="O297" s="303"/>
      <c r="P297" s="303"/>
      <c r="Q297" s="303"/>
      <c r="R297" s="303"/>
      <c r="S297" s="303"/>
      <c r="T297" s="303"/>
      <c r="U297" s="303"/>
      <c r="V297" s="303"/>
      <c r="W297" s="303"/>
      <c r="X297" s="303"/>
      <c r="Y297" s="303"/>
      <c r="Z297" s="303"/>
    </row>
    <row r="298" spans="1:26" ht="12.75" customHeight="1">
      <c r="A298" s="303"/>
      <c r="B298" s="307"/>
      <c r="C298" s="303"/>
      <c r="D298" s="306"/>
      <c r="E298" s="305"/>
      <c r="F298" s="304"/>
      <c r="G298" s="303"/>
      <c r="H298" s="303"/>
      <c r="I298" s="303"/>
      <c r="J298" s="303"/>
      <c r="K298" s="303"/>
      <c r="L298" s="303"/>
      <c r="M298" s="303"/>
      <c r="N298" s="303"/>
      <c r="O298" s="303"/>
      <c r="P298" s="303"/>
      <c r="Q298" s="303"/>
      <c r="R298" s="303"/>
      <c r="S298" s="303"/>
      <c r="T298" s="303"/>
      <c r="U298" s="303"/>
      <c r="V298" s="303"/>
      <c r="W298" s="303"/>
      <c r="X298" s="303"/>
      <c r="Y298" s="303"/>
      <c r="Z298" s="303"/>
    </row>
    <row r="299" spans="1:26" ht="12.75" customHeight="1">
      <c r="A299" s="303"/>
      <c r="B299" s="307"/>
      <c r="C299" s="303"/>
      <c r="D299" s="306"/>
      <c r="E299" s="305"/>
      <c r="F299" s="304"/>
      <c r="G299" s="303"/>
      <c r="H299" s="303"/>
      <c r="I299" s="303"/>
      <c r="J299" s="303"/>
      <c r="K299" s="303"/>
      <c r="L299" s="303"/>
      <c r="M299" s="303"/>
      <c r="N299" s="303"/>
      <c r="O299" s="303"/>
      <c r="P299" s="303"/>
      <c r="Q299" s="303"/>
      <c r="R299" s="303"/>
      <c r="S299" s="303"/>
      <c r="T299" s="303"/>
      <c r="U299" s="303"/>
      <c r="V299" s="303"/>
      <c r="W299" s="303"/>
      <c r="X299" s="303"/>
      <c r="Y299" s="303"/>
      <c r="Z299" s="303"/>
    </row>
    <row r="300" spans="1:26" ht="12.75" customHeight="1">
      <c r="A300" s="303"/>
      <c r="B300" s="307"/>
      <c r="C300" s="303"/>
      <c r="D300" s="306"/>
      <c r="E300" s="305"/>
      <c r="F300" s="304"/>
      <c r="G300" s="303"/>
      <c r="H300" s="303"/>
      <c r="I300" s="303"/>
      <c r="J300" s="303"/>
      <c r="K300" s="303"/>
      <c r="L300" s="303"/>
      <c r="M300" s="303"/>
      <c r="N300" s="303"/>
      <c r="O300" s="303"/>
      <c r="P300" s="303"/>
      <c r="Q300" s="303"/>
      <c r="R300" s="303"/>
      <c r="S300" s="303"/>
      <c r="T300" s="303"/>
      <c r="U300" s="303"/>
      <c r="V300" s="303"/>
      <c r="W300" s="303"/>
      <c r="X300" s="303"/>
      <c r="Y300" s="303"/>
      <c r="Z300" s="303"/>
    </row>
    <row r="301" spans="1:26" ht="12.75" customHeight="1">
      <c r="A301" s="303"/>
      <c r="B301" s="307"/>
      <c r="C301" s="303"/>
      <c r="D301" s="306"/>
      <c r="E301" s="305"/>
      <c r="F301" s="304"/>
      <c r="G301" s="303"/>
      <c r="H301" s="303"/>
      <c r="I301" s="303"/>
      <c r="J301" s="303"/>
      <c r="K301" s="303"/>
      <c r="L301" s="303"/>
      <c r="M301" s="303"/>
      <c r="N301" s="303"/>
      <c r="O301" s="303"/>
      <c r="P301" s="303"/>
      <c r="Q301" s="303"/>
      <c r="R301" s="303"/>
      <c r="S301" s="303"/>
      <c r="T301" s="303"/>
      <c r="U301" s="303"/>
      <c r="V301" s="303"/>
      <c r="W301" s="303"/>
      <c r="X301" s="303"/>
      <c r="Y301" s="303"/>
      <c r="Z301" s="303"/>
    </row>
    <row r="302" spans="1:26" ht="12.75" customHeight="1">
      <c r="A302" s="303"/>
      <c r="B302" s="307"/>
      <c r="C302" s="303"/>
      <c r="D302" s="306"/>
      <c r="E302" s="305"/>
      <c r="F302" s="304"/>
      <c r="G302" s="303"/>
      <c r="H302" s="303"/>
      <c r="I302" s="303"/>
      <c r="J302" s="303"/>
      <c r="K302" s="303"/>
      <c r="L302" s="303"/>
      <c r="M302" s="303"/>
      <c r="N302" s="303"/>
      <c r="O302" s="303"/>
      <c r="P302" s="303"/>
      <c r="Q302" s="303"/>
      <c r="R302" s="303"/>
      <c r="S302" s="303"/>
      <c r="T302" s="303"/>
      <c r="U302" s="303"/>
      <c r="V302" s="303"/>
      <c r="W302" s="303"/>
      <c r="X302" s="303"/>
      <c r="Y302" s="303"/>
      <c r="Z302" s="303"/>
    </row>
    <row r="303" spans="1:26" ht="12.75" customHeight="1">
      <c r="A303" s="303"/>
      <c r="B303" s="307"/>
      <c r="C303" s="303"/>
      <c r="D303" s="306"/>
      <c r="E303" s="305"/>
      <c r="F303" s="304"/>
      <c r="G303" s="303"/>
      <c r="H303" s="303"/>
      <c r="I303" s="303"/>
      <c r="J303" s="303"/>
      <c r="K303" s="303"/>
      <c r="L303" s="303"/>
      <c r="M303" s="303"/>
      <c r="N303" s="303"/>
      <c r="O303" s="303"/>
      <c r="P303" s="303"/>
      <c r="Q303" s="303"/>
      <c r="R303" s="303"/>
      <c r="S303" s="303"/>
      <c r="T303" s="303"/>
      <c r="U303" s="303"/>
      <c r="V303" s="303"/>
      <c r="W303" s="303"/>
      <c r="X303" s="303"/>
      <c r="Y303" s="303"/>
      <c r="Z303" s="303"/>
    </row>
    <row r="304" spans="1:26" ht="12.75" customHeight="1">
      <c r="A304" s="303"/>
      <c r="B304" s="307"/>
      <c r="C304" s="303"/>
      <c r="D304" s="306"/>
      <c r="E304" s="305"/>
      <c r="F304" s="304"/>
      <c r="G304" s="303"/>
      <c r="H304" s="303"/>
      <c r="I304" s="303"/>
      <c r="J304" s="303"/>
      <c r="K304" s="303"/>
      <c r="L304" s="303"/>
      <c r="M304" s="303"/>
      <c r="N304" s="303"/>
      <c r="O304" s="303"/>
      <c r="P304" s="303"/>
      <c r="Q304" s="303"/>
      <c r="R304" s="303"/>
      <c r="S304" s="303"/>
      <c r="T304" s="303"/>
      <c r="U304" s="303"/>
      <c r="V304" s="303"/>
      <c r="W304" s="303"/>
      <c r="X304" s="303"/>
      <c r="Y304" s="303"/>
      <c r="Z304" s="303"/>
    </row>
    <row r="305" spans="1:26" ht="12.75" customHeight="1">
      <c r="A305" s="303"/>
      <c r="B305" s="307"/>
      <c r="C305" s="303"/>
      <c r="D305" s="306"/>
      <c r="E305" s="305"/>
      <c r="F305" s="304"/>
      <c r="G305" s="303"/>
      <c r="H305" s="303"/>
      <c r="I305" s="303"/>
      <c r="J305" s="303"/>
      <c r="K305" s="303"/>
      <c r="L305" s="303"/>
      <c r="M305" s="303"/>
      <c r="N305" s="303"/>
      <c r="O305" s="303"/>
      <c r="P305" s="303"/>
      <c r="Q305" s="303"/>
      <c r="R305" s="303"/>
      <c r="S305" s="303"/>
      <c r="T305" s="303"/>
      <c r="U305" s="303"/>
      <c r="V305" s="303"/>
      <c r="W305" s="303"/>
      <c r="X305" s="303"/>
      <c r="Y305" s="303"/>
      <c r="Z305" s="303"/>
    </row>
    <row r="306" spans="1:26" ht="12.75" customHeight="1">
      <c r="A306" s="303"/>
      <c r="B306" s="307"/>
      <c r="C306" s="303"/>
      <c r="D306" s="306"/>
      <c r="E306" s="305"/>
      <c r="F306" s="304"/>
      <c r="G306" s="303"/>
      <c r="H306" s="303"/>
      <c r="I306" s="303"/>
      <c r="J306" s="303"/>
      <c r="K306" s="303"/>
      <c r="L306" s="303"/>
      <c r="M306" s="303"/>
      <c r="N306" s="303"/>
      <c r="O306" s="303"/>
      <c r="P306" s="303"/>
      <c r="Q306" s="303"/>
      <c r="R306" s="303"/>
      <c r="S306" s="303"/>
      <c r="T306" s="303"/>
      <c r="U306" s="303"/>
      <c r="V306" s="303"/>
      <c r="W306" s="303"/>
      <c r="X306" s="303"/>
      <c r="Y306" s="303"/>
      <c r="Z306" s="303"/>
    </row>
    <row r="307" spans="1:26" ht="12.75" customHeight="1">
      <c r="A307" s="303"/>
      <c r="B307" s="307"/>
      <c r="C307" s="303"/>
      <c r="D307" s="306"/>
      <c r="E307" s="305"/>
      <c r="F307" s="304"/>
      <c r="G307" s="303"/>
      <c r="H307" s="303"/>
      <c r="I307" s="303"/>
      <c r="J307" s="303"/>
      <c r="K307" s="303"/>
      <c r="L307" s="303"/>
      <c r="M307" s="303"/>
      <c r="N307" s="303"/>
      <c r="O307" s="303"/>
      <c r="P307" s="303"/>
      <c r="Q307" s="303"/>
      <c r="R307" s="303"/>
      <c r="S307" s="303"/>
      <c r="T307" s="303"/>
      <c r="U307" s="303"/>
      <c r="V307" s="303"/>
      <c r="W307" s="303"/>
      <c r="X307" s="303"/>
      <c r="Y307" s="303"/>
      <c r="Z307" s="303"/>
    </row>
    <row r="308" spans="1:26" ht="12.75" customHeight="1">
      <c r="A308" s="303"/>
      <c r="B308" s="307"/>
      <c r="C308" s="303"/>
      <c r="D308" s="306"/>
      <c r="E308" s="305"/>
      <c r="F308" s="304"/>
      <c r="G308" s="303"/>
      <c r="H308" s="303"/>
      <c r="I308" s="303"/>
      <c r="J308" s="303"/>
      <c r="K308" s="303"/>
      <c r="L308" s="303"/>
      <c r="M308" s="303"/>
      <c r="N308" s="303"/>
      <c r="O308" s="303"/>
      <c r="P308" s="303"/>
      <c r="Q308" s="303"/>
      <c r="R308" s="303"/>
      <c r="S308" s="303"/>
      <c r="T308" s="303"/>
      <c r="U308" s="303"/>
      <c r="V308" s="303"/>
      <c r="W308" s="303"/>
      <c r="X308" s="303"/>
      <c r="Y308" s="303"/>
      <c r="Z308" s="303"/>
    </row>
    <row r="309" spans="1:26" ht="12.75" customHeight="1">
      <c r="A309" s="303"/>
      <c r="B309" s="307"/>
      <c r="C309" s="303"/>
      <c r="D309" s="306"/>
      <c r="E309" s="305"/>
      <c r="F309" s="304"/>
      <c r="G309" s="303"/>
      <c r="H309" s="303"/>
      <c r="I309" s="303"/>
      <c r="J309" s="303"/>
      <c r="K309" s="303"/>
      <c r="L309" s="303"/>
      <c r="M309" s="303"/>
      <c r="N309" s="303"/>
      <c r="O309" s="303"/>
      <c r="P309" s="303"/>
      <c r="Q309" s="303"/>
      <c r="R309" s="303"/>
      <c r="S309" s="303"/>
      <c r="T309" s="303"/>
      <c r="U309" s="303"/>
      <c r="V309" s="303"/>
      <c r="W309" s="303"/>
      <c r="X309" s="303"/>
      <c r="Y309" s="303"/>
      <c r="Z309" s="303"/>
    </row>
    <row r="310" spans="1:26" ht="12.75" customHeight="1">
      <c r="A310" s="303"/>
      <c r="B310" s="307"/>
      <c r="C310" s="303"/>
      <c r="D310" s="306"/>
      <c r="E310" s="305"/>
      <c r="F310" s="304"/>
      <c r="G310" s="303"/>
      <c r="H310" s="303"/>
      <c r="I310" s="303"/>
      <c r="J310" s="303"/>
      <c r="K310" s="303"/>
      <c r="L310" s="303"/>
      <c r="M310" s="303"/>
      <c r="N310" s="303"/>
      <c r="O310" s="303"/>
      <c r="P310" s="303"/>
      <c r="Q310" s="303"/>
      <c r="R310" s="303"/>
      <c r="S310" s="303"/>
      <c r="T310" s="303"/>
      <c r="U310" s="303"/>
      <c r="V310" s="303"/>
      <c r="W310" s="303"/>
      <c r="X310" s="303"/>
      <c r="Y310" s="303"/>
      <c r="Z310" s="303"/>
    </row>
    <row r="311" spans="1:26" ht="12.75" customHeight="1">
      <c r="A311" s="303"/>
      <c r="B311" s="307"/>
      <c r="C311" s="303"/>
      <c r="D311" s="306"/>
      <c r="E311" s="305"/>
      <c r="F311" s="304"/>
      <c r="G311" s="303"/>
      <c r="H311" s="303"/>
      <c r="I311" s="303"/>
      <c r="J311" s="303"/>
      <c r="K311" s="303"/>
      <c r="L311" s="303"/>
      <c r="M311" s="303"/>
      <c r="N311" s="303"/>
      <c r="O311" s="303"/>
      <c r="P311" s="303"/>
      <c r="Q311" s="303"/>
      <c r="R311" s="303"/>
      <c r="S311" s="303"/>
      <c r="T311" s="303"/>
      <c r="U311" s="303"/>
      <c r="V311" s="303"/>
      <c r="W311" s="303"/>
      <c r="X311" s="303"/>
      <c r="Y311" s="303"/>
      <c r="Z311" s="303"/>
    </row>
    <row r="312" spans="1:26" ht="12.75" customHeight="1">
      <c r="A312" s="303"/>
      <c r="B312" s="307"/>
      <c r="C312" s="303"/>
      <c r="D312" s="306"/>
      <c r="E312" s="305"/>
      <c r="F312" s="304"/>
      <c r="G312" s="303"/>
      <c r="H312" s="303"/>
      <c r="I312" s="303"/>
      <c r="J312" s="303"/>
      <c r="K312" s="303"/>
      <c r="L312" s="303"/>
      <c r="M312" s="303"/>
      <c r="N312" s="303"/>
      <c r="O312" s="303"/>
      <c r="P312" s="303"/>
      <c r="Q312" s="303"/>
      <c r="R312" s="303"/>
      <c r="S312" s="303"/>
      <c r="T312" s="303"/>
      <c r="U312" s="303"/>
      <c r="V312" s="303"/>
      <c r="W312" s="303"/>
      <c r="X312" s="303"/>
      <c r="Y312" s="303"/>
      <c r="Z312" s="303"/>
    </row>
    <row r="313" spans="1:26" ht="12.75" customHeight="1">
      <c r="A313" s="303"/>
      <c r="B313" s="307"/>
      <c r="C313" s="303"/>
      <c r="D313" s="306"/>
      <c r="E313" s="305"/>
      <c r="F313" s="304"/>
      <c r="G313" s="303"/>
      <c r="H313" s="303"/>
      <c r="I313" s="303"/>
      <c r="J313" s="303"/>
      <c r="K313" s="303"/>
      <c r="L313" s="303"/>
      <c r="M313" s="303"/>
      <c r="N313" s="303"/>
      <c r="O313" s="303"/>
      <c r="P313" s="303"/>
      <c r="Q313" s="303"/>
      <c r="R313" s="303"/>
      <c r="S313" s="303"/>
      <c r="T313" s="303"/>
      <c r="U313" s="303"/>
      <c r="V313" s="303"/>
      <c r="W313" s="303"/>
      <c r="X313" s="303"/>
      <c r="Y313" s="303"/>
      <c r="Z313" s="303"/>
    </row>
    <row r="314" spans="1:26" ht="12.75" customHeight="1">
      <c r="A314" s="303"/>
      <c r="B314" s="307"/>
      <c r="C314" s="303"/>
      <c r="D314" s="306"/>
      <c r="E314" s="305"/>
      <c r="F314" s="304"/>
      <c r="G314" s="303"/>
      <c r="H314" s="303"/>
      <c r="I314" s="303"/>
      <c r="J314" s="303"/>
      <c r="K314" s="303"/>
      <c r="L314" s="303"/>
      <c r="M314" s="303"/>
      <c r="N314" s="303"/>
      <c r="O314" s="303"/>
      <c r="P314" s="303"/>
      <c r="Q314" s="303"/>
      <c r="R314" s="303"/>
      <c r="S314" s="303"/>
      <c r="T314" s="303"/>
      <c r="U314" s="303"/>
      <c r="V314" s="303"/>
      <c r="W314" s="303"/>
      <c r="X314" s="303"/>
      <c r="Y314" s="303"/>
      <c r="Z314" s="303"/>
    </row>
    <row r="315" spans="1:26" ht="12.75" customHeight="1">
      <c r="A315" s="303"/>
      <c r="B315" s="307"/>
      <c r="C315" s="303"/>
      <c r="D315" s="306"/>
      <c r="E315" s="305"/>
      <c r="F315" s="304"/>
      <c r="G315" s="303"/>
      <c r="H315" s="303"/>
      <c r="I315" s="303"/>
      <c r="J315" s="303"/>
      <c r="K315" s="303"/>
      <c r="L315" s="303"/>
      <c r="M315" s="303"/>
      <c r="N315" s="303"/>
      <c r="O315" s="303"/>
      <c r="P315" s="303"/>
      <c r="Q315" s="303"/>
      <c r="R315" s="303"/>
      <c r="S315" s="303"/>
      <c r="T315" s="303"/>
      <c r="U315" s="303"/>
      <c r="V315" s="303"/>
      <c r="W315" s="303"/>
      <c r="X315" s="303"/>
      <c r="Y315" s="303"/>
      <c r="Z315" s="303"/>
    </row>
    <row r="316" spans="1:26" ht="12.75" customHeight="1">
      <c r="A316" s="303"/>
      <c r="B316" s="307"/>
      <c r="C316" s="303"/>
      <c r="D316" s="306"/>
      <c r="E316" s="305"/>
      <c r="F316" s="304"/>
      <c r="G316" s="303"/>
      <c r="H316" s="303"/>
      <c r="I316" s="303"/>
      <c r="J316" s="303"/>
      <c r="K316" s="303"/>
      <c r="L316" s="303"/>
      <c r="M316" s="303"/>
      <c r="N316" s="303"/>
      <c r="O316" s="303"/>
      <c r="P316" s="303"/>
      <c r="Q316" s="303"/>
      <c r="R316" s="303"/>
      <c r="S316" s="303"/>
      <c r="T316" s="303"/>
      <c r="U316" s="303"/>
      <c r="V316" s="303"/>
      <c r="W316" s="303"/>
      <c r="X316" s="303"/>
      <c r="Y316" s="303"/>
      <c r="Z316" s="303"/>
    </row>
    <row r="317" spans="1:26" ht="12.75" customHeight="1">
      <c r="A317" s="303"/>
      <c r="B317" s="307"/>
      <c r="C317" s="303"/>
      <c r="D317" s="306"/>
      <c r="E317" s="305"/>
      <c r="F317" s="304"/>
      <c r="G317" s="303"/>
      <c r="H317" s="303"/>
      <c r="I317" s="303"/>
      <c r="J317" s="303"/>
      <c r="K317" s="303"/>
      <c r="L317" s="303"/>
      <c r="M317" s="303"/>
      <c r="N317" s="303"/>
      <c r="O317" s="303"/>
      <c r="P317" s="303"/>
      <c r="Q317" s="303"/>
      <c r="R317" s="303"/>
      <c r="S317" s="303"/>
      <c r="T317" s="303"/>
      <c r="U317" s="303"/>
      <c r="V317" s="303"/>
      <c r="W317" s="303"/>
      <c r="X317" s="303"/>
      <c r="Y317" s="303"/>
      <c r="Z317" s="303"/>
    </row>
    <row r="318" spans="1:26" ht="12.75" customHeight="1">
      <c r="A318" s="303"/>
      <c r="B318" s="307"/>
      <c r="C318" s="303"/>
      <c r="D318" s="306"/>
      <c r="E318" s="305"/>
      <c r="F318" s="304"/>
      <c r="G318" s="303"/>
      <c r="H318" s="303"/>
      <c r="I318" s="303"/>
      <c r="J318" s="303"/>
      <c r="K318" s="303"/>
      <c r="L318" s="303"/>
      <c r="M318" s="303"/>
      <c r="N318" s="303"/>
      <c r="O318" s="303"/>
      <c r="P318" s="303"/>
      <c r="Q318" s="303"/>
      <c r="R318" s="303"/>
      <c r="S318" s="303"/>
      <c r="T318" s="303"/>
      <c r="U318" s="303"/>
      <c r="V318" s="303"/>
      <c r="W318" s="303"/>
      <c r="X318" s="303"/>
      <c r="Y318" s="303"/>
      <c r="Z318" s="303"/>
    </row>
    <row r="319" spans="1:26" ht="12.75" customHeight="1">
      <c r="A319" s="303"/>
      <c r="B319" s="307"/>
      <c r="C319" s="303"/>
      <c r="D319" s="306"/>
      <c r="E319" s="305"/>
      <c r="F319" s="304"/>
      <c r="G319" s="303"/>
      <c r="H319" s="303"/>
      <c r="I319" s="303"/>
      <c r="J319" s="303"/>
      <c r="K319" s="303"/>
      <c r="L319" s="303"/>
      <c r="M319" s="303"/>
      <c r="N319" s="303"/>
      <c r="O319" s="303"/>
      <c r="P319" s="303"/>
      <c r="Q319" s="303"/>
      <c r="R319" s="303"/>
      <c r="S319" s="303"/>
      <c r="T319" s="303"/>
      <c r="U319" s="303"/>
      <c r="V319" s="303"/>
      <c r="W319" s="303"/>
      <c r="X319" s="303"/>
      <c r="Y319" s="303"/>
      <c r="Z319" s="303"/>
    </row>
    <row r="320" spans="1:26" ht="12.75" customHeight="1">
      <c r="A320" s="303"/>
      <c r="B320" s="307"/>
      <c r="C320" s="303"/>
      <c r="D320" s="306"/>
      <c r="E320" s="305"/>
      <c r="F320" s="304"/>
      <c r="G320" s="303"/>
      <c r="H320" s="303"/>
      <c r="I320" s="303"/>
      <c r="J320" s="303"/>
      <c r="K320" s="303"/>
      <c r="L320" s="303"/>
      <c r="M320" s="303"/>
      <c r="N320" s="303"/>
      <c r="O320" s="303"/>
      <c r="P320" s="303"/>
      <c r="Q320" s="303"/>
      <c r="R320" s="303"/>
      <c r="S320" s="303"/>
      <c r="T320" s="303"/>
      <c r="U320" s="303"/>
      <c r="V320" s="303"/>
      <c r="W320" s="303"/>
      <c r="X320" s="303"/>
      <c r="Y320" s="303"/>
      <c r="Z320" s="303"/>
    </row>
    <row r="321" spans="1:26" ht="12.75" customHeight="1">
      <c r="A321" s="303"/>
      <c r="B321" s="307"/>
      <c r="C321" s="303"/>
      <c r="D321" s="306"/>
      <c r="E321" s="305"/>
      <c r="F321" s="304"/>
      <c r="G321" s="303"/>
      <c r="H321" s="303"/>
      <c r="I321" s="303"/>
      <c r="J321" s="303"/>
      <c r="K321" s="303"/>
      <c r="L321" s="303"/>
      <c r="M321" s="303"/>
      <c r="N321" s="303"/>
      <c r="O321" s="303"/>
      <c r="P321" s="303"/>
      <c r="Q321" s="303"/>
      <c r="R321" s="303"/>
      <c r="S321" s="303"/>
      <c r="T321" s="303"/>
      <c r="U321" s="303"/>
      <c r="V321" s="303"/>
      <c r="W321" s="303"/>
      <c r="X321" s="303"/>
      <c r="Y321" s="303"/>
      <c r="Z321" s="303"/>
    </row>
    <row r="322" spans="1:26" ht="12.75" customHeight="1">
      <c r="A322" s="303"/>
      <c r="B322" s="307"/>
      <c r="C322" s="303"/>
      <c r="D322" s="306"/>
      <c r="E322" s="305"/>
      <c r="F322" s="304"/>
      <c r="G322" s="303"/>
      <c r="H322" s="303"/>
      <c r="I322" s="303"/>
      <c r="J322" s="303"/>
      <c r="K322" s="303"/>
      <c r="L322" s="303"/>
      <c r="M322" s="303"/>
      <c r="N322" s="303"/>
      <c r="O322" s="303"/>
      <c r="P322" s="303"/>
      <c r="Q322" s="303"/>
      <c r="R322" s="303"/>
      <c r="S322" s="303"/>
      <c r="T322" s="303"/>
      <c r="U322" s="303"/>
      <c r="V322" s="303"/>
      <c r="W322" s="303"/>
      <c r="X322" s="303"/>
      <c r="Y322" s="303"/>
      <c r="Z322" s="303"/>
    </row>
    <row r="323" spans="1:26" ht="12.75" customHeight="1">
      <c r="A323" s="303"/>
      <c r="B323" s="307"/>
      <c r="C323" s="303"/>
      <c r="D323" s="306"/>
      <c r="E323" s="305"/>
      <c r="F323" s="304"/>
      <c r="G323" s="303"/>
      <c r="H323" s="303"/>
      <c r="I323" s="303"/>
      <c r="J323" s="303"/>
      <c r="K323" s="303"/>
      <c r="L323" s="303"/>
      <c r="M323" s="303"/>
      <c r="N323" s="303"/>
      <c r="O323" s="303"/>
      <c r="P323" s="303"/>
      <c r="Q323" s="303"/>
      <c r="R323" s="303"/>
      <c r="S323" s="303"/>
      <c r="T323" s="303"/>
      <c r="U323" s="303"/>
      <c r="V323" s="303"/>
      <c r="W323" s="303"/>
      <c r="X323" s="303"/>
      <c r="Y323" s="303"/>
      <c r="Z323" s="303"/>
    </row>
    <row r="324" spans="1:26" ht="12.75" customHeight="1">
      <c r="A324" s="303"/>
      <c r="B324" s="307"/>
      <c r="C324" s="303"/>
      <c r="D324" s="306"/>
      <c r="E324" s="305"/>
      <c r="F324" s="304"/>
      <c r="G324" s="303"/>
      <c r="H324" s="303"/>
      <c r="I324" s="303"/>
      <c r="J324" s="303"/>
      <c r="K324" s="303"/>
      <c r="L324" s="303"/>
      <c r="M324" s="303"/>
      <c r="N324" s="303"/>
      <c r="O324" s="303"/>
      <c r="P324" s="303"/>
      <c r="Q324" s="303"/>
      <c r="R324" s="303"/>
      <c r="S324" s="303"/>
      <c r="T324" s="303"/>
      <c r="U324" s="303"/>
      <c r="V324" s="303"/>
      <c r="W324" s="303"/>
      <c r="X324" s="303"/>
      <c r="Y324" s="303"/>
      <c r="Z324" s="303"/>
    </row>
    <row r="325" spans="1:26" ht="12.75" customHeight="1">
      <c r="A325" s="303"/>
      <c r="B325" s="307"/>
      <c r="C325" s="303"/>
      <c r="D325" s="306"/>
      <c r="E325" s="305"/>
      <c r="F325" s="304"/>
      <c r="G325" s="303"/>
      <c r="H325" s="303"/>
      <c r="I325" s="303"/>
      <c r="J325" s="303"/>
      <c r="K325" s="303"/>
      <c r="L325" s="303"/>
      <c r="M325" s="303"/>
      <c r="N325" s="303"/>
      <c r="O325" s="303"/>
      <c r="P325" s="303"/>
      <c r="Q325" s="303"/>
      <c r="R325" s="303"/>
      <c r="S325" s="303"/>
      <c r="T325" s="303"/>
      <c r="U325" s="303"/>
      <c r="V325" s="303"/>
      <c r="W325" s="303"/>
      <c r="X325" s="303"/>
      <c r="Y325" s="303"/>
      <c r="Z325" s="303"/>
    </row>
    <row r="326" spans="1:26" ht="12.75" customHeight="1">
      <c r="A326" s="303"/>
      <c r="B326" s="307"/>
      <c r="C326" s="303"/>
      <c r="D326" s="306"/>
      <c r="E326" s="305"/>
      <c r="F326" s="304"/>
      <c r="G326" s="303"/>
      <c r="H326" s="303"/>
      <c r="I326" s="303"/>
      <c r="J326" s="303"/>
      <c r="K326" s="303"/>
      <c r="L326" s="303"/>
      <c r="M326" s="303"/>
      <c r="N326" s="303"/>
      <c r="O326" s="303"/>
      <c r="P326" s="303"/>
      <c r="Q326" s="303"/>
      <c r="R326" s="303"/>
      <c r="S326" s="303"/>
      <c r="T326" s="303"/>
      <c r="U326" s="303"/>
      <c r="V326" s="303"/>
      <c r="W326" s="303"/>
      <c r="X326" s="303"/>
      <c r="Y326" s="303"/>
      <c r="Z326" s="303"/>
    </row>
    <row r="327" spans="1:26" ht="12.75" customHeight="1">
      <c r="A327" s="303"/>
      <c r="B327" s="307"/>
      <c r="C327" s="303"/>
      <c r="D327" s="306"/>
      <c r="E327" s="305"/>
      <c r="F327" s="304"/>
      <c r="G327" s="303"/>
      <c r="H327" s="303"/>
      <c r="I327" s="303"/>
      <c r="J327" s="303"/>
      <c r="K327" s="303"/>
      <c r="L327" s="303"/>
      <c r="M327" s="303"/>
      <c r="N327" s="303"/>
      <c r="O327" s="303"/>
      <c r="P327" s="303"/>
      <c r="Q327" s="303"/>
      <c r="R327" s="303"/>
      <c r="S327" s="303"/>
      <c r="T327" s="303"/>
      <c r="U327" s="303"/>
      <c r="V327" s="303"/>
      <c r="W327" s="303"/>
      <c r="X327" s="303"/>
      <c r="Y327" s="303"/>
      <c r="Z327" s="303"/>
    </row>
    <row r="328" spans="1:26" ht="12.75" customHeight="1">
      <c r="A328" s="303"/>
      <c r="B328" s="307"/>
      <c r="C328" s="303"/>
      <c r="D328" s="306"/>
      <c r="E328" s="305"/>
      <c r="F328" s="304"/>
      <c r="G328" s="303"/>
      <c r="H328" s="303"/>
      <c r="I328" s="303"/>
      <c r="J328" s="303"/>
      <c r="K328" s="303"/>
      <c r="L328" s="303"/>
      <c r="M328" s="303"/>
      <c r="N328" s="303"/>
      <c r="O328" s="303"/>
      <c r="P328" s="303"/>
      <c r="Q328" s="303"/>
      <c r="R328" s="303"/>
      <c r="S328" s="303"/>
      <c r="T328" s="303"/>
      <c r="U328" s="303"/>
      <c r="V328" s="303"/>
      <c r="W328" s="303"/>
      <c r="X328" s="303"/>
      <c r="Y328" s="303"/>
      <c r="Z328" s="303"/>
    </row>
    <row r="329" spans="1:26" ht="12.75" customHeight="1">
      <c r="A329" s="303"/>
      <c r="B329" s="307"/>
      <c r="C329" s="303"/>
      <c r="D329" s="306"/>
      <c r="E329" s="305"/>
      <c r="F329" s="304"/>
      <c r="G329" s="303"/>
      <c r="H329" s="303"/>
      <c r="I329" s="303"/>
      <c r="J329" s="303"/>
      <c r="K329" s="303"/>
      <c r="L329" s="303"/>
      <c r="M329" s="303"/>
      <c r="N329" s="303"/>
      <c r="O329" s="303"/>
      <c r="P329" s="303"/>
      <c r="Q329" s="303"/>
      <c r="R329" s="303"/>
      <c r="S329" s="303"/>
      <c r="T329" s="303"/>
      <c r="U329" s="303"/>
      <c r="V329" s="303"/>
      <c r="W329" s="303"/>
      <c r="X329" s="303"/>
      <c r="Y329" s="303"/>
      <c r="Z329" s="303"/>
    </row>
    <row r="330" spans="1:26" ht="12.75" customHeight="1">
      <c r="A330" s="303"/>
      <c r="B330" s="307"/>
      <c r="C330" s="303"/>
      <c r="D330" s="306"/>
      <c r="E330" s="305"/>
      <c r="F330" s="304"/>
      <c r="G330" s="303"/>
      <c r="H330" s="303"/>
      <c r="I330" s="303"/>
      <c r="J330" s="303"/>
      <c r="K330" s="303"/>
      <c r="L330" s="303"/>
      <c r="M330" s="303"/>
      <c r="N330" s="303"/>
      <c r="O330" s="303"/>
      <c r="P330" s="303"/>
      <c r="Q330" s="303"/>
      <c r="R330" s="303"/>
      <c r="S330" s="303"/>
      <c r="T330" s="303"/>
      <c r="U330" s="303"/>
      <c r="V330" s="303"/>
      <c r="W330" s="303"/>
      <c r="X330" s="303"/>
      <c r="Y330" s="303"/>
      <c r="Z330" s="303"/>
    </row>
    <row r="331" spans="1:26" ht="12.75" customHeight="1">
      <c r="A331" s="303"/>
      <c r="B331" s="307"/>
      <c r="C331" s="303"/>
      <c r="D331" s="306"/>
      <c r="E331" s="305"/>
      <c r="F331" s="304"/>
      <c r="G331" s="303"/>
      <c r="H331" s="303"/>
      <c r="I331" s="303"/>
      <c r="J331" s="303"/>
      <c r="K331" s="303"/>
      <c r="L331" s="303"/>
      <c r="M331" s="303"/>
      <c r="N331" s="303"/>
      <c r="O331" s="303"/>
      <c r="P331" s="303"/>
      <c r="Q331" s="303"/>
      <c r="R331" s="303"/>
      <c r="S331" s="303"/>
      <c r="T331" s="303"/>
      <c r="U331" s="303"/>
      <c r="V331" s="303"/>
      <c r="W331" s="303"/>
      <c r="X331" s="303"/>
      <c r="Y331" s="303"/>
      <c r="Z331" s="303"/>
    </row>
    <row r="332" spans="1:26" ht="12.75" customHeight="1">
      <c r="A332" s="303"/>
      <c r="B332" s="307"/>
      <c r="C332" s="303"/>
      <c r="D332" s="306"/>
      <c r="E332" s="305"/>
      <c r="F332" s="304"/>
      <c r="G332" s="303"/>
      <c r="H332" s="303"/>
      <c r="I332" s="303"/>
      <c r="J332" s="303"/>
      <c r="K332" s="303"/>
      <c r="L332" s="303"/>
      <c r="M332" s="303"/>
      <c r="N332" s="303"/>
      <c r="O332" s="303"/>
      <c r="P332" s="303"/>
      <c r="Q332" s="303"/>
      <c r="R332" s="303"/>
      <c r="S332" s="303"/>
      <c r="T332" s="303"/>
      <c r="U332" s="303"/>
      <c r="V332" s="303"/>
      <c r="W332" s="303"/>
      <c r="X332" s="303"/>
      <c r="Y332" s="303"/>
      <c r="Z332" s="303"/>
    </row>
    <row r="333" spans="1:26" ht="12.75" customHeight="1">
      <c r="A333" s="303"/>
      <c r="B333" s="307"/>
      <c r="C333" s="303"/>
      <c r="D333" s="306"/>
      <c r="E333" s="305"/>
      <c r="F333" s="304"/>
      <c r="G333" s="303"/>
      <c r="H333" s="303"/>
      <c r="I333" s="303"/>
      <c r="J333" s="303"/>
      <c r="K333" s="303"/>
      <c r="L333" s="303"/>
      <c r="M333" s="303"/>
      <c r="N333" s="303"/>
      <c r="O333" s="303"/>
      <c r="P333" s="303"/>
      <c r="Q333" s="303"/>
      <c r="R333" s="303"/>
      <c r="S333" s="303"/>
      <c r="T333" s="303"/>
      <c r="U333" s="303"/>
      <c r="V333" s="303"/>
      <c r="W333" s="303"/>
      <c r="X333" s="303"/>
      <c r="Y333" s="303"/>
      <c r="Z333" s="303"/>
    </row>
    <row r="334" spans="1:26" ht="12.75" customHeight="1">
      <c r="A334" s="303"/>
      <c r="B334" s="307"/>
      <c r="C334" s="303"/>
      <c r="D334" s="306"/>
      <c r="E334" s="305"/>
      <c r="F334" s="304"/>
      <c r="G334" s="303"/>
      <c r="H334" s="303"/>
      <c r="I334" s="303"/>
      <c r="J334" s="303"/>
      <c r="K334" s="303"/>
      <c r="L334" s="303"/>
      <c r="M334" s="303"/>
      <c r="N334" s="303"/>
      <c r="O334" s="303"/>
      <c r="P334" s="303"/>
      <c r="Q334" s="303"/>
      <c r="R334" s="303"/>
      <c r="S334" s="303"/>
      <c r="T334" s="303"/>
      <c r="U334" s="303"/>
      <c r="V334" s="303"/>
      <c r="W334" s="303"/>
      <c r="X334" s="303"/>
      <c r="Y334" s="303"/>
      <c r="Z334" s="303"/>
    </row>
    <row r="335" spans="1:26" ht="12.75" customHeight="1">
      <c r="A335" s="303"/>
      <c r="B335" s="307"/>
      <c r="C335" s="303"/>
      <c r="D335" s="306"/>
      <c r="E335" s="305"/>
      <c r="F335" s="304"/>
      <c r="G335" s="303"/>
      <c r="H335" s="303"/>
      <c r="I335" s="303"/>
      <c r="J335" s="303"/>
      <c r="K335" s="303"/>
      <c r="L335" s="303"/>
      <c r="M335" s="303"/>
      <c r="N335" s="303"/>
      <c r="O335" s="303"/>
      <c r="P335" s="303"/>
      <c r="Q335" s="303"/>
      <c r="R335" s="303"/>
      <c r="S335" s="303"/>
      <c r="T335" s="303"/>
      <c r="U335" s="303"/>
      <c r="V335" s="303"/>
      <c r="W335" s="303"/>
      <c r="X335" s="303"/>
      <c r="Y335" s="303"/>
      <c r="Z335" s="303"/>
    </row>
    <row r="336" spans="1:26" ht="12.75" customHeight="1">
      <c r="A336" s="303"/>
      <c r="B336" s="307"/>
      <c r="C336" s="303"/>
      <c r="D336" s="306"/>
      <c r="E336" s="305"/>
      <c r="F336" s="304"/>
      <c r="G336" s="303"/>
      <c r="H336" s="303"/>
      <c r="I336" s="303"/>
      <c r="J336" s="303"/>
      <c r="K336" s="303"/>
      <c r="L336" s="303"/>
      <c r="M336" s="303"/>
      <c r="N336" s="303"/>
      <c r="O336" s="303"/>
      <c r="P336" s="303"/>
      <c r="Q336" s="303"/>
      <c r="R336" s="303"/>
      <c r="S336" s="303"/>
      <c r="T336" s="303"/>
      <c r="U336" s="303"/>
      <c r="V336" s="303"/>
      <c r="W336" s="303"/>
      <c r="X336" s="303"/>
      <c r="Y336" s="303"/>
      <c r="Z336" s="303"/>
    </row>
    <row r="337" spans="1:26" ht="12.75" customHeight="1">
      <c r="A337" s="303"/>
      <c r="B337" s="307"/>
      <c r="C337" s="303"/>
      <c r="D337" s="306"/>
      <c r="E337" s="305"/>
      <c r="F337" s="304"/>
      <c r="G337" s="303"/>
      <c r="H337" s="303"/>
      <c r="I337" s="303"/>
      <c r="J337" s="303"/>
      <c r="K337" s="303"/>
      <c r="L337" s="303"/>
      <c r="M337" s="303"/>
      <c r="N337" s="303"/>
      <c r="O337" s="303"/>
      <c r="P337" s="303"/>
      <c r="Q337" s="303"/>
      <c r="R337" s="303"/>
      <c r="S337" s="303"/>
      <c r="T337" s="303"/>
      <c r="U337" s="303"/>
      <c r="V337" s="303"/>
      <c r="W337" s="303"/>
      <c r="X337" s="303"/>
      <c r="Y337" s="303"/>
      <c r="Z337" s="303"/>
    </row>
    <row r="338" spans="1:26" ht="12.75" customHeight="1">
      <c r="A338" s="303"/>
      <c r="B338" s="307"/>
      <c r="C338" s="303"/>
      <c r="D338" s="306"/>
      <c r="E338" s="305"/>
      <c r="F338" s="304"/>
      <c r="G338" s="303"/>
      <c r="H338" s="303"/>
      <c r="I338" s="303"/>
      <c r="J338" s="303"/>
      <c r="K338" s="303"/>
      <c r="L338" s="303"/>
      <c r="M338" s="303"/>
      <c r="N338" s="303"/>
      <c r="O338" s="303"/>
      <c r="P338" s="303"/>
      <c r="Q338" s="303"/>
      <c r="R338" s="303"/>
      <c r="S338" s="303"/>
      <c r="T338" s="303"/>
      <c r="U338" s="303"/>
      <c r="V338" s="303"/>
      <c r="W338" s="303"/>
      <c r="X338" s="303"/>
      <c r="Y338" s="303"/>
      <c r="Z338" s="303"/>
    </row>
    <row r="339" spans="1:26" ht="12.75" customHeight="1">
      <c r="A339" s="303"/>
      <c r="B339" s="307"/>
      <c r="C339" s="303"/>
      <c r="D339" s="306"/>
      <c r="E339" s="305"/>
      <c r="F339" s="304"/>
      <c r="G339" s="303"/>
      <c r="H339" s="303"/>
      <c r="I339" s="303"/>
      <c r="J339" s="303"/>
      <c r="K339" s="303"/>
      <c r="L339" s="303"/>
      <c r="M339" s="303"/>
      <c r="N339" s="303"/>
      <c r="O339" s="303"/>
      <c r="P339" s="303"/>
      <c r="Q339" s="303"/>
      <c r="R339" s="303"/>
      <c r="S339" s="303"/>
      <c r="T339" s="303"/>
      <c r="U339" s="303"/>
      <c r="V339" s="303"/>
      <c r="W339" s="303"/>
      <c r="X339" s="303"/>
      <c r="Y339" s="303"/>
      <c r="Z339" s="303"/>
    </row>
    <row r="340" spans="1:26" ht="12.75" customHeight="1">
      <c r="A340" s="303"/>
      <c r="B340" s="307"/>
      <c r="C340" s="303"/>
      <c r="D340" s="306"/>
      <c r="E340" s="305"/>
      <c r="F340" s="304"/>
      <c r="G340" s="303"/>
      <c r="H340" s="303"/>
      <c r="I340" s="303"/>
      <c r="J340" s="303"/>
      <c r="K340" s="303"/>
      <c r="L340" s="303"/>
      <c r="M340" s="303"/>
      <c r="N340" s="303"/>
      <c r="O340" s="303"/>
      <c r="P340" s="303"/>
      <c r="Q340" s="303"/>
      <c r="R340" s="303"/>
      <c r="S340" s="303"/>
      <c r="T340" s="303"/>
      <c r="U340" s="303"/>
      <c r="V340" s="303"/>
      <c r="W340" s="303"/>
      <c r="X340" s="303"/>
      <c r="Y340" s="303"/>
      <c r="Z340" s="303"/>
    </row>
    <row r="341" spans="1:26" ht="12.75" customHeight="1">
      <c r="A341" s="303"/>
      <c r="B341" s="307"/>
      <c r="C341" s="303"/>
      <c r="D341" s="306"/>
      <c r="E341" s="305"/>
      <c r="F341" s="304"/>
      <c r="G341" s="303"/>
      <c r="H341" s="303"/>
      <c r="I341" s="303"/>
      <c r="J341" s="303"/>
      <c r="K341" s="303"/>
      <c r="L341" s="303"/>
      <c r="M341" s="303"/>
      <c r="N341" s="303"/>
      <c r="O341" s="303"/>
      <c r="P341" s="303"/>
      <c r="Q341" s="303"/>
      <c r="R341" s="303"/>
      <c r="S341" s="303"/>
      <c r="T341" s="303"/>
      <c r="U341" s="303"/>
      <c r="V341" s="303"/>
      <c r="W341" s="303"/>
      <c r="X341" s="303"/>
      <c r="Y341" s="303"/>
      <c r="Z341" s="303"/>
    </row>
    <row r="342" spans="1:26" ht="12.75" customHeight="1">
      <c r="A342" s="303"/>
      <c r="B342" s="307"/>
      <c r="C342" s="303"/>
      <c r="D342" s="306"/>
      <c r="E342" s="305"/>
      <c r="F342" s="304"/>
      <c r="G342" s="303"/>
      <c r="H342" s="303"/>
      <c r="I342" s="303"/>
      <c r="J342" s="303"/>
      <c r="K342" s="303"/>
      <c r="L342" s="303"/>
      <c r="M342" s="303"/>
      <c r="N342" s="303"/>
      <c r="O342" s="303"/>
      <c r="P342" s="303"/>
      <c r="Q342" s="303"/>
      <c r="R342" s="303"/>
      <c r="S342" s="303"/>
      <c r="T342" s="303"/>
      <c r="U342" s="303"/>
      <c r="V342" s="303"/>
      <c r="W342" s="303"/>
      <c r="X342" s="303"/>
      <c r="Y342" s="303"/>
      <c r="Z342" s="303"/>
    </row>
    <row r="343" spans="1:26" ht="12.75" customHeight="1">
      <c r="A343" s="303"/>
      <c r="B343" s="307"/>
      <c r="C343" s="303"/>
      <c r="D343" s="306"/>
      <c r="E343" s="305"/>
      <c r="F343" s="304"/>
      <c r="G343" s="303"/>
      <c r="H343" s="303"/>
      <c r="I343" s="303"/>
      <c r="J343" s="303"/>
      <c r="K343" s="303"/>
      <c r="L343" s="303"/>
      <c r="M343" s="303"/>
      <c r="N343" s="303"/>
      <c r="O343" s="303"/>
      <c r="P343" s="303"/>
      <c r="Q343" s="303"/>
      <c r="R343" s="303"/>
      <c r="S343" s="303"/>
      <c r="T343" s="303"/>
      <c r="U343" s="303"/>
      <c r="V343" s="303"/>
      <c r="W343" s="303"/>
      <c r="X343" s="303"/>
      <c r="Y343" s="303"/>
      <c r="Z343" s="303"/>
    </row>
    <row r="344" spans="1:26" ht="12.75" customHeight="1">
      <c r="A344" s="303"/>
      <c r="B344" s="307"/>
      <c r="C344" s="303"/>
      <c r="D344" s="306"/>
      <c r="E344" s="305"/>
      <c r="F344" s="304"/>
      <c r="G344" s="303"/>
      <c r="H344" s="303"/>
      <c r="I344" s="303"/>
      <c r="J344" s="303"/>
      <c r="K344" s="303"/>
      <c r="L344" s="303"/>
      <c r="M344" s="303"/>
      <c r="N344" s="303"/>
      <c r="O344" s="303"/>
      <c r="P344" s="303"/>
      <c r="Q344" s="303"/>
      <c r="R344" s="303"/>
      <c r="S344" s="303"/>
      <c r="T344" s="303"/>
      <c r="U344" s="303"/>
      <c r="V344" s="303"/>
      <c r="W344" s="303"/>
      <c r="X344" s="303"/>
      <c r="Y344" s="303"/>
      <c r="Z344" s="303"/>
    </row>
    <row r="345" spans="1:26" ht="12.75" customHeight="1">
      <c r="A345" s="303"/>
      <c r="B345" s="307"/>
      <c r="C345" s="303"/>
      <c r="D345" s="306"/>
      <c r="E345" s="305"/>
      <c r="F345" s="304"/>
      <c r="G345" s="303"/>
      <c r="H345" s="303"/>
      <c r="I345" s="303"/>
      <c r="J345" s="303"/>
      <c r="K345" s="303"/>
      <c r="L345" s="303"/>
      <c r="M345" s="303"/>
      <c r="N345" s="303"/>
      <c r="O345" s="303"/>
      <c r="P345" s="303"/>
      <c r="Q345" s="303"/>
      <c r="R345" s="303"/>
      <c r="S345" s="303"/>
      <c r="T345" s="303"/>
      <c r="U345" s="303"/>
      <c r="V345" s="303"/>
      <c r="W345" s="303"/>
      <c r="X345" s="303"/>
      <c r="Y345" s="303"/>
      <c r="Z345" s="303"/>
    </row>
    <row r="346" spans="1:26" ht="12.75" customHeight="1">
      <c r="A346" s="303"/>
      <c r="B346" s="307"/>
      <c r="C346" s="303"/>
      <c r="D346" s="306"/>
      <c r="E346" s="305"/>
      <c r="F346" s="304"/>
      <c r="G346" s="303"/>
      <c r="H346" s="303"/>
      <c r="I346" s="303"/>
      <c r="J346" s="303"/>
      <c r="K346" s="303"/>
      <c r="L346" s="303"/>
      <c r="M346" s="303"/>
      <c r="N346" s="303"/>
      <c r="O346" s="303"/>
      <c r="P346" s="303"/>
      <c r="Q346" s="303"/>
      <c r="R346" s="303"/>
      <c r="S346" s="303"/>
      <c r="T346" s="303"/>
      <c r="U346" s="303"/>
      <c r="V346" s="303"/>
      <c r="W346" s="303"/>
      <c r="X346" s="303"/>
      <c r="Y346" s="303"/>
      <c r="Z346" s="303"/>
    </row>
    <row r="347" spans="1:26" ht="12.75" customHeight="1">
      <c r="A347" s="303"/>
      <c r="B347" s="307"/>
      <c r="C347" s="303"/>
      <c r="D347" s="306"/>
      <c r="E347" s="305"/>
      <c r="F347" s="304"/>
      <c r="G347" s="303"/>
      <c r="H347" s="303"/>
      <c r="I347" s="303"/>
      <c r="J347" s="303"/>
      <c r="K347" s="303"/>
      <c r="L347" s="303"/>
      <c r="M347" s="303"/>
      <c r="N347" s="303"/>
      <c r="O347" s="303"/>
      <c r="P347" s="303"/>
      <c r="Q347" s="303"/>
      <c r="R347" s="303"/>
      <c r="S347" s="303"/>
      <c r="T347" s="303"/>
      <c r="U347" s="303"/>
      <c r="V347" s="303"/>
      <c r="W347" s="303"/>
      <c r="X347" s="303"/>
      <c r="Y347" s="303"/>
      <c r="Z347" s="303"/>
    </row>
    <row r="348" spans="1:26" ht="12.75" customHeight="1">
      <c r="A348" s="303"/>
      <c r="B348" s="307"/>
      <c r="C348" s="303"/>
      <c r="D348" s="306"/>
      <c r="E348" s="305"/>
      <c r="F348" s="304"/>
      <c r="G348" s="303"/>
      <c r="H348" s="303"/>
      <c r="I348" s="303"/>
      <c r="J348" s="303"/>
      <c r="K348" s="303"/>
      <c r="L348" s="303"/>
      <c r="M348" s="303"/>
      <c r="N348" s="303"/>
      <c r="O348" s="303"/>
      <c r="P348" s="303"/>
      <c r="Q348" s="303"/>
      <c r="R348" s="303"/>
      <c r="S348" s="303"/>
      <c r="T348" s="303"/>
      <c r="U348" s="303"/>
      <c r="V348" s="303"/>
      <c r="W348" s="303"/>
      <c r="X348" s="303"/>
      <c r="Y348" s="303"/>
      <c r="Z348" s="303"/>
    </row>
    <row r="349" spans="1:26" ht="12.75" customHeight="1">
      <c r="A349" s="303"/>
      <c r="B349" s="307"/>
      <c r="C349" s="303"/>
      <c r="D349" s="306"/>
      <c r="E349" s="305"/>
      <c r="F349" s="304"/>
      <c r="G349" s="303"/>
      <c r="H349" s="303"/>
      <c r="I349" s="303"/>
      <c r="J349" s="303"/>
      <c r="K349" s="303"/>
      <c r="L349" s="303"/>
      <c r="M349" s="303"/>
      <c r="N349" s="303"/>
      <c r="O349" s="303"/>
      <c r="P349" s="303"/>
      <c r="Q349" s="303"/>
      <c r="R349" s="303"/>
      <c r="S349" s="303"/>
      <c r="T349" s="303"/>
      <c r="U349" s="303"/>
      <c r="V349" s="303"/>
      <c r="W349" s="303"/>
      <c r="X349" s="303"/>
      <c r="Y349" s="303"/>
      <c r="Z349" s="303"/>
    </row>
    <row r="350" spans="1:26" ht="12.75" customHeight="1">
      <c r="A350" s="303"/>
      <c r="B350" s="307"/>
      <c r="C350" s="303"/>
      <c r="D350" s="306"/>
      <c r="E350" s="305"/>
      <c r="F350" s="304"/>
      <c r="G350" s="303"/>
      <c r="H350" s="303"/>
      <c r="I350" s="303"/>
      <c r="J350" s="303"/>
      <c r="K350" s="303"/>
      <c r="L350" s="303"/>
      <c r="M350" s="303"/>
      <c r="N350" s="303"/>
      <c r="O350" s="303"/>
      <c r="P350" s="303"/>
      <c r="Q350" s="303"/>
      <c r="R350" s="303"/>
      <c r="S350" s="303"/>
      <c r="T350" s="303"/>
      <c r="U350" s="303"/>
      <c r="V350" s="303"/>
      <c r="W350" s="303"/>
      <c r="X350" s="303"/>
      <c r="Y350" s="303"/>
      <c r="Z350" s="303"/>
    </row>
    <row r="351" spans="1:26" ht="12.75" customHeight="1">
      <c r="A351" s="303"/>
      <c r="B351" s="307"/>
      <c r="C351" s="303"/>
      <c r="D351" s="306"/>
      <c r="E351" s="305"/>
      <c r="F351" s="304"/>
      <c r="G351" s="303"/>
      <c r="H351" s="303"/>
      <c r="I351" s="303"/>
      <c r="J351" s="303"/>
      <c r="K351" s="303"/>
      <c r="L351" s="303"/>
      <c r="M351" s="303"/>
      <c r="N351" s="303"/>
      <c r="O351" s="303"/>
      <c r="P351" s="303"/>
      <c r="Q351" s="303"/>
      <c r="R351" s="303"/>
      <c r="S351" s="303"/>
      <c r="T351" s="303"/>
      <c r="U351" s="303"/>
      <c r="V351" s="303"/>
      <c r="W351" s="303"/>
      <c r="X351" s="303"/>
      <c r="Y351" s="303"/>
      <c r="Z351" s="303"/>
    </row>
    <row r="352" spans="1:26" ht="12.75" customHeight="1">
      <c r="A352" s="303"/>
      <c r="B352" s="307"/>
      <c r="C352" s="303"/>
      <c r="D352" s="306"/>
      <c r="E352" s="305"/>
      <c r="F352" s="304"/>
      <c r="G352" s="303"/>
      <c r="H352" s="303"/>
      <c r="I352" s="303"/>
      <c r="J352" s="303"/>
      <c r="K352" s="303"/>
      <c r="L352" s="303"/>
      <c r="M352" s="303"/>
      <c r="N352" s="303"/>
      <c r="O352" s="303"/>
      <c r="P352" s="303"/>
      <c r="Q352" s="303"/>
      <c r="R352" s="303"/>
      <c r="S352" s="303"/>
      <c r="T352" s="303"/>
      <c r="U352" s="303"/>
      <c r="V352" s="303"/>
      <c r="W352" s="303"/>
      <c r="X352" s="303"/>
      <c r="Y352" s="303"/>
      <c r="Z352" s="303"/>
    </row>
    <row r="353" spans="1:26" ht="12.75" customHeight="1">
      <c r="A353" s="303"/>
      <c r="B353" s="307"/>
      <c r="C353" s="303"/>
      <c r="D353" s="306"/>
      <c r="E353" s="305"/>
      <c r="F353" s="304"/>
      <c r="G353" s="303"/>
      <c r="H353" s="303"/>
      <c r="I353" s="303"/>
      <c r="J353" s="303"/>
      <c r="K353" s="303"/>
      <c r="L353" s="303"/>
      <c r="M353" s="303"/>
      <c r="N353" s="303"/>
      <c r="O353" s="303"/>
      <c r="P353" s="303"/>
      <c r="Q353" s="303"/>
      <c r="R353" s="303"/>
      <c r="S353" s="303"/>
      <c r="T353" s="303"/>
      <c r="U353" s="303"/>
      <c r="V353" s="303"/>
      <c r="W353" s="303"/>
      <c r="X353" s="303"/>
      <c r="Y353" s="303"/>
      <c r="Z353" s="303"/>
    </row>
    <row r="354" spans="1:26" ht="12.75" customHeight="1">
      <c r="A354" s="303"/>
      <c r="B354" s="307"/>
      <c r="C354" s="303"/>
      <c r="D354" s="306"/>
      <c r="E354" s="305"/>
      <c r="F354" s="304"/>
      <c r="G354" s="303"/>
      <c r="H354" s="303"/>
      <c r="I354" s="303"/>
      <c r="J354" s="303"/>
      <c r="K354" s="303"/>
      <c r="L354" s="303"/>
      <c r="M354" s="303"/>
      <c r="N354" s="303"/>
      <c r="O354" s="303"/>
      <c r="P354" s="303"/>
      <c r="Q354" s="303"/>
      <c r="R354" s="303"/>
      <c r="S354" s="303"/>
      <c r="T354" s="303"/>
      <c r="U354" s="303"/>
      <c r="V354" s="303"/>
      <c r="W354" s="303"/>
      <c r="X354" s="303"/>
      <c r="Y354" s="303"/>
      <c r="Z354" s="303"/>
    </row>
    <row r="355" spans="1:26" ht="12.75" customHeight="1">
      <c r="A355" s="303"/>
      <c r="B355" s="307"/>
      <c r="C355" s="303"/>
      <c r="D355" s="306"/>
      <c r="E355" s="305"/>
      <c r="F355" s="304"/>
      <c r="G355" s="303"/>
      <c r="H355" s="303"/>
      <c r="I355" s="303"/>
      <c r="J355" s="303"/>
      <c r="K355" s="303"/>
      <c r="L355" s="303"/>
      <c r="M355" s="303"/>
      <c r="N355" s="303"/>
      <c r="O355" s="303"/>
      <c r="P355" s="303"/>
      <c r="Q355" s="303"/>
      <c r="R355" s="303"/>
      <c r="S355" s="303"/>
      <c r="T355" s="303"/>
      <c r="U355" s="303"/>
      <c r="V355" s="303"/>
      <c r="W355" s="303"/>
      <c r="X355" s="303"/>
      <c r="Y355" s="303"/>
      <c r="Z355" s="303"/>
    </row>
    <row r="356" spans="1:26" ht="12.75" customHeight="1">
      <c r="A356" s="303"/>
      <c r="B356" s="307"/>
      <c r="C356" s="303"/>
      <c r="D356" s="306"/>
      <c r="E356" s="305"/>
      <c r="F356" s="304"/>
      <c r="G356" s="303"/>
      <c r="H356" s="303"/>
      <c r="I356" s="303"/>
      <c r="J356" s="303"/>
      <c r="K356" s="303"/>
      <c r="L356" s="303"/>
      <c r="M356" s="303"/>
      <c r="N356" s="303"/>
      <c r="O356" s="303"/>
      <c r="P356" s="303"/>
      <c r="Q356" s="303"/>
      <c r="R356" s="303"/>
      <c r="S356" s="303"/>
      <c r="T356" s="303"/>
      <c r="U356" s="303"/>
      <c r="V356" s="303"/>
      <c r="W356" s="303"/>
      <c r="X356" s="303"/>
      <c r="Y356" s="303"/>
      <c r="Z356" s="303"/>
    </row>
    <row r="357" spans="1:26" ht="12.75" customHeight="1">
      <c r="A357" s="303"/>
      <c r="B357" s="307"/>
      <c r="C357" s="303"/>
      <c r="D357" s="306"/>
      <c r="E357" s="305"/>
      <c r="F357" s="304"/>
      <c r="G357" s="303"/>
      <c r="H357" s="303"/>
      <c r="I357" s="303"/>
      <c r="J357" s="303"/>
      <c r="K357" s="303"/>
      <c r="L357" s="303"/>
      <c r="M357" s="303"/>
      <c r="N357" s="303"/>
      <c r="O357" s="303"/>
      <c r="P357" s="303"/>
      <c r="Q357" s="303"/>
      <c r="R357" s="303"/>
      <c r="S357" s="303"/>
      <c r="T357" s="303"/>
      <c r="U357" s="303"/>
      <c r="V357" s="303"/>
      <c r="W357" s="303"/>
      <c r="X357" s="303"/>
      <c r="Y357" s="303"/>
      <c r="Z357" s="303"/>
    </row>
    <row r="358" spans="1:26" ht="12.75" customHeight="1">
      <c r="A358" s="303"/>
      <c r="B358" s="307"/>
      <c r="C358" s="303"/>
      <c r="D358" s="306"/>
      <c r="E358" s="305"/>
      <c r="F358" s="304"/>
      <c r="G358" s="303"/>
      <c r="H358" s="303"/>
      <c r="I358" s="303"/>
      <c r="J358" s="303"/>
      <c r="K358" s="303"/>
      <c r="L358" s="303"/>
      <c r="M358" s="303"/>
      <c r="N358" s="303"/>
      <c r="O358" s="303"/>
      <c r="P358" s="303"/>
      <c r="Q358" s="303"/>
      <c r="R358" s="303"/>
      <c r="S358" s="303"/>
      <c r="T358" s="303"/>
      <c r="U358" s="303"/>
      <c r="V358" s="303"/>
      <c r="W358" s="303"/>
      <c r="X358" s="303"/>
      <c r="Y358" s="303"/>
      <c r="Z358" s="303"/>
    </row>
    <row r="359" spans="1:26" ht="12.75" customHeight="1">
      <c r="A359" s="303"/>
      <c r="B359" s="307"/>
      <c r="C359" s="303"/>
      <c r="D359" s="306"/>
      <c r="E359" s="305"/>
      <c r="F359" s="304"/>
      <c r="G359" s="303"/>
      <c r="H359" s="303"/>
      <c r="I359" s="303"/>
      <c r="J359" s="303"/>
      <c r="K359" s="303"/>
      <c r="L359" s="303"/>
      <c r="M359" s="303"/>
      <c r="N359" s="303"/>
      <c r="O359" s="303"/>
      <c r="P359" s="303"/>
      <c r="Q359" s="303"/>
      <c r="R359" s="303"/>
      <c r="S359" s="303"/>
      <c r="T359" s="303"/>
      <c r="U359" s="303"/>
      <c r="V359" s="303"/>
      <c r="W359" s="303"/>
      <c r="X359" s="303"/>
      <c r="Y359" s="303"/>
      <c r="Z359" s="303"/>
    </row>
    <row r="360" spans="1:26" ht="12.75" customHeight="1">
      <c r="A360" s="303"/>
      <c r="B360" s="307"/>
      <c r="C360" s="303"/>
      <c r="D360" s="306"/>
      <c r="E360" s="305"/>
      <c r="F360" s="304"/>
      <c r="G360" s="303"/>
      <c r="H360" s="303"/>
      <c r="I360" s="303"/>
      <c r="J360" s="303"/>
      <c r="K360" s="303"/>
      <c r="L360" s="303"/>
      <c r="M360" s="303"/>
      <c r="N360" s="303"/>
      <c r="O360" s="303"/>
      <c r="P360" s="303"/>
      <c r="Q360" s="303"/>
      <c r="R360" s="303"/>
      <c r="S360" s="303"/>
      <c r="T360" s="303"/>
      <c r="U360" s="303"/>
      <c r="V360" s="303"/>
      <c r="W360" s="303"/>
      <c r="X360" s="303"/>
      <c r="Y360" s="303"/>
      <c r="Z360" s="303"/>
    </row>
    <row r="361" spans="1:26" ht="12.75" customHeight="1">
      <c r="A361" s="303"/>
      <c r="B361" s="307"/>
      <c r="C361" s="303"/>
      <c r="D361" s="306"/>
      <c r="E361" s="305"/>
      <c r="F361" s="304"/>
      <c r="G361" s="303"/>
      <c r="H361" s="303"/>
      <c r="I361" s="303"/>
      <c r="J361" s="303"/>
      <c r="K361" s="303"/>
      <c r="L361" s="303"/>
      <c r="M361" s="303"/>
      <c r="N361" s="303"/>
      <c r="O361" s="303"/>
      <c r="P361" s="303"/>
      <c r="Q361" s="303"/>
      <c r="R361" s="303"/>
      <c r="S361" s="303"/>
      <c r="T361" s="303"/>
      <c r="U361" s="303"/>
      <c r="V361" s="303"/>
      <c r="W361" s="303"/>
      <c r="X361" s="303"/>
      <c r="Y361" s="303"/>
      <c r="Z361" s="303"/>
    </row>
    <row r="362" spans="1:26" ht="12.75" customHeight="1">
      <c r="A362" s="303"/>
      <c r="B362" s="307"/>
      <c r="C362" s="303"/>
      <c r="D362" s="306"/>
      <c r="E362" s="305"/>
      <c r="F362" s="304"/>
      <c r="G362" s="303"/>
      <c r="H362" s="303"/>
      <c r="I362" s="303"/>
      <c r="J362" s="303"/>
      <c r="K362" s="303"/>
      <c r="L362" s="303"/>
      <c r="M362" s="303"/>
      <c r="N362" s="303"/>
      <c r="O362" s="303"/>
      <c r="P362" s="303"/>
      <c r="Q362" s="303"/>
      <c r="R362" s="303"/>
      <c r="S362" s="303"/>
      <c r="T362" s="303"/>
      <c r="U362" s="303"/>
      <c r="V362" s="303"/>
      <c r="W362" s="303"/>
      <c r="X362" s="303"/>
      <c r="Y362" s="303"/>
      <c r="Z362" s="303"/>
    </row>
    <row r="363" spans="1:26" ht="12.75" customHeight="1">
      <c r="A363" s="303"/>
      <c r="B363" s="307"/>
      <c r="C363" s="303"/>
      <c r="D363" s="306"/>
      <c r="E363" s="305"/>
      <c r="F363" s="304"/>
      <c r="G363" s="303"/>
      <c r="H363" s="303"/>
      <c r="I363" s="303"/>
      <c r="J363" s="303"/>
      <c r="K363" s="303"/>
      <c r="L363" s="303"/>
      <c r="M363" s="303"/>
      <c r="N363" s="303"/>
      <c r="O363" s="303"/>
      <c r="P363" s="303"/>
      <c r="Q363" s="303"/>
      <c r="R363" s="303"/>
      <c r="S363" s="303"/>
      <c r="T363" s="303"/>
      <c r="U363" s="303"/>
      <c r="V363" s="303"/>
      <c r="W363" s="303"/>
      <c r="X363" s="303"/>
      <c r="Y363" s="303"/>
      <c r="Z363" s="303"/>
    </row>
    <row r="364" spans="1:26" ht="12.75" customHeight="1">
      <c r="A364" s="303"/>
      <c r="B364" s="307"/>
      <c r="C364" s="303"/>
      <c r="D364" s="306"/>
      <c r="E364" s="305"/>
      <c r="F364" s="304"/>
      <c r="G364" s="303"/>
      <c r="H364" s="303"/>
      <c r="I364" s="303"/>
      <c r="J364" s="303"/>
      <c r="K364" s="303"/>
      <c r="L364" s="303"/>
      <c r="M364" s="303"/>
      <c r="N364" s="303"/>
      <c r="O364" s="303"/>
      <c r="P364" s="303"/>
      <c r="Q364" s="303"/>
      <c r="R364" s="303"/>
      <c r="S364" s="303"/>
      <c r="T364" s="303"/>
      <c r="U364" s="303"/>
      <c r="V364" s="303"/>
      <c r="W364" s="303"/>
      <c r="X364" s="303"/>
      <c r="Y364" s="303"/>
      <c r="Z364" s="303"/>
    </row>
    <row r="365" spans="1:26" ht="12.75" customHeight="1">
      <c r="A365" s="303"/>
      <c r="B365" s="307"/>
      <c r="C365" s="303"/>
      <c r="D365" s="306"/>
      <c r="E365" s="305"/>
      <c r="F365" s="304"/>
      <c r="G365" s="303"/>
      <c r="H365" s="303"/>
      <c r="I365" s="303"/>
      <c r="J365" s="303"/>
      <c r="K365" s="303"/>
      <c r="L365" s="303"/>
      <c r="M365" s="303"/>
      <c r="N365" s="303"/>
      <c r="O365" s="303"/>
      <c r="P365" s="303"/>
      <c r="Q365" s="303"/>
      <c r="R365" s="303"/>
      <c r="S365" s="303"/>
      <c r="T365" s="303"/>
      <c r="U365" s="303"/>
      <c r="V365" s="303"/>
      <c r="W365" s="303"/>
      <c r="X365" s="303"/>
      <c r="Y365" s="303"/>
      <c r="Z365" s="303"/>
    </row>
    <row r="366" spans="1:26" ht="12.75" customHeight="1">
      <c r="A366" s="303"/>
      <c r="B366" s="307"/>
      <c r="C366" s="303"/>
      <c r="D366" s="306"/>
      <c r="E366" s="305"/>
      <c r="F366" s="304"/>
      <c r="G366" s="303"/>
      <c r="H366" s="303"/>
      <c r="I366" s="303"/>
      <c r="J366" s="303"/>
      <c r="K366" s="303"/>
      <c r="L366" s="303"/>
      <c r="M366" s="303"/>
      <c r="N366" s="303"/>
      <c r="O366" s="303"/>
      <c r="P366" s="303"/>
      <c r="Q366" s="303"/>
      <c r="R366" s="303"/>
      <c r="S366" s="303"/>
      <c r="T366" s="303"/>
      <c r="U366" s="303"/>
      <c r="V366" s="303"/>
      <c r="W366" s="303"/>
      <c r="X366" s="303"/>
      <c r="Y366" s="303"/>
      <c r="Z366" s="303"/>
    </row>
    <row r="367" spans="1:26" ht="12.75" customHeight="1">
      <c r="A367" s="303"/>
      <c r="B367" s="307"/>
      <c r="C367" s="303"/>
      <c r="D367" s="306"/>
      <c r="E367" s="305"/>
      <c r="F367" s="304"/>
      <c r="G367" s="303"/>
      <c r="H367" s="303"/>
      <c r="I367" s="303"/>
      <c r="J367" s="303"/>
      <c r="K367" s="303"/>
      <c r="L367" s="303"/>
      <c r="M367" s="303"/>
      <c r="N367" s="303"/>
      <c r="O367" s="303"/>
      <c r="P367" s="303"/>
      <c r="Q367" s="303"/>
      <c r="R367" s="303"/>
      <c r="S367" s="303"/>
      <c r="T367" s="303"/>
      <c r="U367" s="303"/>
      <c r="V367" s="303"/>
      <c r="W367" s="303"/>
      <c r="X367" s="303"/>
      <c r="Y367" s="303"/>
      <c r="Z367" s="303"/>
    </row>
    <row r="368" spans="1:26" ht="12.75" customHeight="1">
      <c r="A368" s="303"/>
      <c r="B368" s="307"/>
      <c r="C368" s="303"/>
      <c r="D368" s="306"/>
      <c r="E368" s="305"/>
      <c r="F368" s="304"/>
      <c r="G368" s="303"/>
      <c r="H368" s="303"/>
      <c r="I368" s="303"/>
      <c r="J368" s="303"/>
      <c r="K368" s="303"/>
      <c r="L368" s="303"/>
      <c r="M368" s="303"/>
      <c r="N368" s="303"/>
      <c r="O368" s="303"/>
      <c r="P368" s="303"/>
      <c r="Q368" s="303"/>
      <c r="R368" s="303"/>
      <c r="S368" s="303"/>
      <c r="T368" s="303"/>
      <c r="U368" s="303"/>
      <c r="V368" s="303"/>
      <c r="W368" s="303"/>
      <c r="X368" s="303"/>
      <c r="Y368" s="303"/>
      <c r="Z368" s="303"/>
    </row>
    <row r="369" spans="1:26" ht="12.75" customHeight="1">
      <c r="A369" s="303"/>
      <c r="B369" s="307"/>
      <c r="C369" s="303"/>
      <c r="D369" s="306"/>
      <c r="E369" s="305"/>
      <c r="F369" s="304"/>
      <c r="G369" s="303"/>
      <c r="H369" s="303"/>
      <c r="I369" s="303"/>
      <c r="J369" s="303"/>
      <c r="K369" s="303"/>
      <c r="L369" s="303"/>
      <c r="M369" s="303"/>
      <c r="N369" s="303"/>
      <c r="O369" s="303"/>
      <c r="P369" s="303"/>
      <c r="Q369" s="303"/>
      <c r="R369" s="303"/>
      <c r="S369" s="303"/>
      <c r="T369" s="303"/>
      <c r="U369" s="303"/>
      <c r="V369" s="303"/>
      <c r="W369" s="303"/>
      <c r="X369" s="303"/>
      <c r="Y369" s="303"/>
      <c r="Z369" s="303"/>
    </row>
    <row r="370" spans="1:26" ht="12.75" customHeight="1">
      <c r="A370" s="303"/>
      <c r="B370" s="307"/>
      <c r="C370" s="303"/>
      <c r="D370" s="306"/>
      <c r="E370" s="305"/>
      <c r="F370" s="304"/>
      <c r="G370" s="303"/>
      <c r="H370" s="303"/>
      <c r="I370" s="303"/>
      <c r="J370" s="303"/>
      <c r="K370" s="303"/>
      <c r="L370" s="303"/>
      <c r="M370" s="303"/>
      <c r="N370" s="303"/>
      <c r="O370" s="303"/>
      <c r="P370" s="303"/>
      <c r="Q370" s="303"/>
      <c r="R370" s="303"/>
      <c r="S370" s="303"/>
      <c r="T370" s="303"/>
      <c r="U370" s="303"/>
      <c r="V370" s="303"/>
      <c r="W370" s="303"/>
      <c r="X370" s="303"/>
      <c r="Y370" s="303"/>
      <c r="Z370" s="303"/>
    </row>
    <row r="371" spans="1:26" ht="12.75" customHeight="1">
      <c r="A371" s="303"/>
      <c r="B371" s="307"/>
      <c r="C371" s="303"/>
      <c r="D371" s="306"/>
      <c r="E371" s="305"/>
      <c r="F371" s="304"/>
      <c r="G371" s="303"/>
      <c r="H371" s="303"/>
      <c r="I371" s="303"/>
      <c r="J371" s="303"/>
      <c r="K371" s="303"/>
      <c r="L371" s="303"/>
      <c r="M371" s="303"/>
      <c r="N371" s="303"/>
      <c r="O371" s="303"/>
      <c r="P371" s="303"/>
      <c r="Q371" s="303"/>
      <c r="R371" s="303"/>
      <c r="S371" s="303"/>
      <c r="T371" s="303"/>
      <c r="U371" s="303"/>
      <c r="V371" s="303"/>
      <c r="W371" s="303"/>
      <c r="X371" s="303"/>
      <c r="Y371" s="303"/>
      <c r="Z371" s="303"/>
    </row>
    <row r="372" spans="1:26" ht="12.75" customHeight="1">
      <c r="A372" s="303"/>
      <c r="B372" s="307"/>
      <c r="C372" s="303"/>
      <c r="D372" s="306"/>
      <c r="E372" s="305"/>
      <c r="F372" s="304"/>
      <c r="G372" s="303"/>
      <c r="H372" s="303"/>
      <c r="I372" s="303"/>
      <c r="J372" s="303"/>
      <c r="K372" s="303"/>
      <c r="L372" s="303"/>
      <c r="M372" s="303"/>
      <c r="N372" s="303"/>
      <c r="O372" s="303"/>
      <c r="P372" s="303"/>
      <c r="Q372" s="303"/>
      <c r="R372" s="303"/>
      <c r="S372" s="303"/>
      <c r="T372" s="303"/>
      <c r="U372" s="303"/>
      <c r="V372" s="303"/>
      <c r="W372" s="303"/>
      <c r="X372" s="303"/>
      <c r="Y372" s="303"/>
      <c r="Z372" s="303"/>
    </row>
    <row r="373" spans="1:26" ht="12.75" customHeight="1">
      <c r="A373" s="303"/>
      <c r="B373" s="307"/>
      <c r="C373" s="303"/>
      <c r="D373" s="306"/>
      <c r="E373" s="305"/>
      <c r="F373" s="304"/>
      <c r="G373" s="303"/>
      <c r="H373" s="303"/>
      <c r="I373" s="303"/>
      <c r="J373" s="303"/>
      <c r="K373" s="303"/>
      <c r="L373" s="303"/>
      <c r="M373" s="303"/>
      <c r="N373" s="303"/>
      <c r="O373" s="303"/>
      <c r="P373" s="303"/>
      <c r="Q373" s="303"/>
      <c r="R373" s="303"/>
      <c r="S373" s="303"/>
      <c r="T373" s="303"/>
      <c r="U373" s="303"/>
      <c r="V373" s="303"/>
      <c r="W373" s="303"/>
      <c r="X373" s="303"/>
      <c r="Y373" s="303"/>
      <c r="Z373" s="303"/>
    </row>
    <row r="374" spans="1:26" ht="12.75" customHeight="1">
      <c r="A374" s="303"/>
      <c r="B374" s="307"/>
      <c r="C374" s="303"/>
      <c r="D374" s="306"/>
      <c r="E374" s="305"/>
      <c r="F374" s="304"/>
      <c r="G374" s="303"/>
      <c r="H374" s="303"/>
      <c r="I374" s="303"/>
      <c r="J374" s="303"/>
      <c r="K374" s="303"/>
      <c r="L374" s="303"/>
      <c r="M374" s="303"/>
      <c r="N374" s="303"/>
      <c r="O374" s="303"/>
      <c r="P374" s="303"/>
      <c r="Q374" s="303"/>
      <c r="R374" s="303"/>
      <c r="S374" s="303"/>
      <c r="T374" s="303"/>
      <c r="U374" s="303"/>
      <c r="V374" s="303"/>
      <c r="W374" s="303"/>
      <c r="X374" s="303"/>
      <c r="Y374" s="303"/>
      <c r="Z374" s="303"/>
    </row>
    <row r="375" spans="1:26" ht="12.75" customHeight="1">
      <c r="A375" s="303"/>
      <c r="B375" s="307"/>
      <c r="C375" s="303"/>
      <c r="D375" s="306"/>
      <c r="E375" s="305"/>
      <c r="F375" s="304"/>
      <c r="G375" s="303"/>
      <c r="H375" s="303"/>
      <c r="I375" s="303"/>
      <c r="J375" s="303"/>
      <c r="K375" s="303"/>
      <c r="L375" s="303"/>
      <c r="M375" s="303"/>
      <c r="N375" s="303"/>
      <c r="O375" s="303"/>
      <c r="P375" s="303"/>
      <c r="Q375" s="303"/>
      <c r="R375" s="303"/>
      <c r="S375" s="303"/>
      <c r="T375" s="303"/>
      <c r="U375" s="303"/>
      <c r="V375" s="303"/>
      <c r="W375" s="303"/>
      <c r="X375" s="303"/>
      <c r="Y375" s="303"/>
      <c r="Z375" s="303"/>
    </row>
    <row r="376" spans="1:26" ht="12.75" customHeight="1">
      <c r="A376" s="303"/>
      <c r="B376" s="307"/>
      <c r="C376" s="303"/>
      <c r="D376" s="306"/>
      <c r="E376" s="305"/>
      <c r="F376" s="304"/>
      <c r="G376" s="303"/>
      <c r="H376" s="303"/>
      <c r="I376" s="303"/>
      <c r="J376" s="303"/>
      <c r="K376" s="303"/>
      <c r="L376" s="303"/>
      <c r="M376" s="303"/>
      <c r="N376" s="303"/>
      <c r="O376" s="303"/>
      <c r="P376" s="303"/>
      <c r="Q376" s="303"/>
      <c r="R376" s="303"/>
      <c r="S376" s="303"/>
      <c r="T376" s="303"/>
      <c r="U376" s="303"/>
      <c r="V376" s="303"/>
      <c r="W376" s="303"/>
      <c r="X376" s="303"/>
      <c r="Y376" s="303"/>
      <c r="Z376" s="303"/>
    </row>
    <row r="377" spans="1:26" ht="12.75" customHeight="1">
      <c r="A377" s="303"/>
      <c r="B377" s="307"/>
      <c r="C377" s="303"/>
      <c r="D377" s="306"/>
      <c r="E377" s="305"/>
      <c r="F377" s="304"/>
      <c r="G377" s="303"/>
      <c r="H377" s="303"/>
      <c r="I377" s="303"/>
      <c r="J377" s="303"/>
      <c r="K377" s="303"/>
      <c r="L377" s="303"/>
      <c r="M377" s="303"/>
      <c r="N377" s="303"/>
      <c r="O377" s="303"/>
      <c r="P377" s="303"/>
      <c r="Q377" s="303"/>
      <c r="R377" s="303"/>
      <c r="S377" s="303"/>
      <c r="T377" s="303"/>
      <c r="U377" s="303"/>
      <c r="V377" s="303"/>
      <c r="W377" s="303"/>
      <c r="X377" s="303"/>
      <c r="Y377" s="303"/>
      <c r="Z377" s="303"/>
    </row>
    <row r="378" spans="1:26" ht="12.75" customHeight="1">
      <c r="A378" s="303"/>
      <c r="B378" s="307"/>
      <c r="C378" s="303"/>
      <c r="D378" s="306"/>
      <c r="E378" s="305"/>
      <c r="F378" s="304"/>
      <c r="G378" s="303"/>
      <c r="H378" s="303"/>
      <c r="I378" s="303"/>
      <c r="J378" s="303"/>
      <c r="K378" s="303"/>
      <c r="L378" s="303"/>
      <c r="M378" s="303"/>
      <c r="N378" s="303"/>
      <c r="O378" s="303"/>
      <c r="P378" s="303"/>
      <c r="Q378" s="303"/>
      <c r="R378" s="303"/>
      <c r="S378" s="303"/>
      <c r="T378" s="303"/>
      <c r="U378" s="303"/>
      <c r="V378" s="303"/>
      <c r="W378" s="303"/>
      <c r="X378" s="303"/>
      <c r="Y378" s="303"/>
      <c r="Z378" s="303"/>
    </row>
    <row r="379" spans="1:26" ht="12.75" customHeight="1">
      <c r="A379" s="303"/>
      <c r="B379" s="307"/>
      <c r="C379" s="303"/>
      <c r="D379" s="306"/>
      <c r="E379" s="305"/>
      <c r="F379" s="304"/>
      <c r="G379" s="303"/>
      <c r="H379" s="303"/>
      <c r="I379" s="303"/>
      <c r="J379" s="303"/>
      <c r="K379" s="303"/>
      <c r="L379" s="303"/>
      <c r="M379" s="303"/>
      <c r="N379" s="303"/>
      <c r="O379" s="303"/>
      <c r="P379" s="303"/>
      <c r="Q379" s="303"/>
      <c r="R379" s="303"/>
      <c r="S379" s="303"/>
      <c r="T379" s="303"/>
      <c r="U379" s="303"/>
      <c r="V379" s="303"/>
      <c r="W379" s="303"/>
      <c r="X379" s="303"/>
      <c r="Y379" s="303"/>
      <c r="Z379" s="303"/>
    </row>
    <row r="380" spans="1:26" ht="12.75" customHeight="1">
      <c r="A380" s="303"/>
      <c r="B380" s="307"/>
      <c r="C380" s="303"/>
      <c r="D380" s="306"/>
      <c r="E380" s="305"/>
      <c r="F380" s="304"/>
      <c r="G380" s="303"/>
      <c r="H380" s="303"/>
      <c r="I380" s="303"/>
      <c r="J380" s="303"/>
      <c r="K380" s="303"/>
      <c r="L380" s="303"/>
      <c r="M380" s="303"/>
      <c r="N380" s="303"/>
      <c r="O380" s="303"/>
      <c r="P380" s="303"/>
      <c r="Q380" s="303"/>
      <c r="R380" s="303"/>
      <c r="S380" s="303"/>
      <c r="T380" s="303"/>
      <c r="U380" s="303"/>
      <c r="V380" s="303"/>
      <c r="W380" s="303"/>
      <c r="X380" s="303"/>
      <c r="Y380" s="303"/>
      <c r="Z380" s="303"/>
    </row>
    <row r="381" spans="1:26" ht="12.75" customHeight="1">
      <c r="A381" s="303"/>
      <c r="B381" s="307"/>
      <c r="C381" s="303"/>
      <c r="D381" s="306"/>
      <c r="E381" s="305"/>
      <c r="F381" s="304"/>
      <c r="G381" s="303"/>
      <c r="H381" s="303"/>
      <c r="I381" s="303"/>
      <c r="J381" s="303"/>
      <c r="K381" s="303"/>
      <c r="L381" s="303"/>
      <c r="M381" s="303"/>
      <c r="N381" s="303"/>
      <c r="O381" s="303"/>
      <c r="P381" s="303"/>
      <c r="Q381" s="303"/>
      <c r="R381" s="303"/>
      <c r="S381" s="303"/>
      <c r="T381" s="303"/>
      <c r="U381" s="303"/>
      <c r="V381" s="303"/>
      <c r="W381" s="303"/>
      <c r="X381" s="303"/>
      <c r="Y381" s="303"/>
      <c r="Z381" s="303"/>
    </row>
    <row r="382" spans="1:26" ht="12.75" customHeight="1">
      <c r="A382" s="303"/>
      <c r="B382" s="307"/>
      <c r="C382" s="303"/>
      <c r="D382" s="306"/>
      <c r="E382" s="305"/>
      <c r="F382" s="304"/>
      <c r="G382" s="303"/>
      <c r="H382" s="303"/>
      <c r="I382" s="303"/>
      <c r="J382" s="303"/>
      <c r="K382" s="303"/>
      <c r="L382" s="303"/>
      <c r="M382" s="303"/>
      <c r="N382" s="303"/>
      <c r="O382" s="303"/>
      <c r="P382" s="303"/>
      <c r="Q382" s="303"/>
      <c r="R382" s="303"/>
      <c r="S382" s="303"/>
      <c r="T382" s="303"/>
      <c r="U382" s="303"/>
      <c r="V382" s="303"/>
      <c r="W382" s="303"/>
      <c r="X382" s="303"/>
      <c r="Y382" s="303"/>
      <c r="Z382" s="303"/>
    </row>
    <row r="383" spans="1:26" ht="12.75" customHeight="1">
      <c r="A383" s="303"/>
      <c r="B383" s="307"/>
      <c r="C383" s="303"/>
      <c r="D383" s="306"/>
      <c r="E383" s="305"/>
      <c r="F383" s="304"/>
      <c r="G383" s="303"/>
      <c r="H383" s="303"/>
      <c r="I383" s="303"/>
      <c r="J383" s="303"/>
      <c r="K383" s="303"/>
      <c r="L383" s="303"/>
      <c r="M383" s="303"/>
      <c r="N383" s="303"/>
      <c r="O383" s="303"/>
      <c r="P383" s="303"/>
      <c r="Q383" s="303"/>
      <c r="R383" s="303"/>
      <c r="S383" s="303"/>
      <c r="T383" s="303"/>
      <c r="U383" s="303"/>
      <c r="V383" s="303"/>
      <c r="W383" s="303"/>
      <c r="X383" s="303"/>
      <c r="Y383" s="303"/>
      <c r="Z383" s="303"/>
    </row>
    <row r="384" spans="1:26" ht="12.75" customHeight="1">
      <c r="A384" s="303"/>
      <c r="B384" s="307"/>
      <c r="C384" s="303"/>
      <c r="D384" s="306"/>
      <c r="E384" s="305"/>
      <c r="F384" s="304"/>
      <c r="G384" s="303"/>
      <c r="H384" s="303"/>
      <c r="I384" s="303"/>
      <c r="J384" s="303"/>
      <c r="K384" s="303"/>
      <c r="L384" s="303"/>
      <c r="M384" s="303"/>
      <c r="N384" s="303"/>
      <c r="O384" s="303"/>
      <c r="P384" s="303"/>
      <c r="Q384" s="303"/>
      <c r="R384" s="303"/>
      <c r="S384" s="303"/>
      <c r="T384" s="303"/>
      <c r="U384" s="303"/>
      <c r="V384" s="303"/>
      <c r="W384" s="303"/>
      <c r="X384" s="303"/>
      <c r="Y384" s="303"/>
      <c r="Z384" s="303"/>
    </row>
    <row r="385" spans="1:26" ht="12.75" customHeight="1">
      <c r="A385" s="303"/>
      <c r="B385" s="307"/>
      <c r="C385" s="303"/>
      <c r="D385" s="306"/>
      <c r="E385" s="305"/>
      <c r="F385" s="304"/>
      <c r="G385" s="303"/>
      <c r="H385" s="303"/>
      <c r="I385" s="303"/>
      <c r="J385" s="303"/>
      <c r="K385" s="303"/>
      <c r="L385" s="303"/>
      <c r="M385" s="303"/>
      <c r="N385" s="303"/>
      <c r="O385" s="303"/>
      <c r="P385" s="303"/>
      <c r="Q385" s="303"/>
      <c r="R385" s="303"/>
      <c r="S385" s="303"/>
      <c r="T385" s="303"/>
      <c r="U385" s="303"/>
      <c r="V385" s="303"/>
      <c r="W385" s="303"/>
      <c r="X385" s="303"/>
      <c r="Y385" s="303"/>
      <c r="Z385" s="303"/>
    </row>
    <row r="386" spans="1:26" ht="12.75" customHeight="1">
      <c r="A386" s="303"/>
      <c r="B386" s="307"/>
      <c r="C386" s="303"/>
      <c r="D386" s="306"/>
      <c r="E386" s="305"/>
      <c r="F386" s="304"/>
      <c r="G386" s="303"/>
      <c r="H386" s="303"/>
      <c r="I386" s="303"/>
      <c r="J386" s="303"/>
      <c r="K386" s="303"/>
      <c r="L386" s="303"/>
      <c r="M386" s="303"/>
      <c r="N386" s="303"/>
      <c r="O386" s="303"/>
      <c r="P386" s="303"/>
      <c r="Q386" s="303"/>
      <c r="R386" s="303"/>
      <c r="S386" s="303"/>
      <c r="T386" s="303"/>
      <c r="U386" s="303"/>
      <c r="V386" s="303"/>
      <c r="W386" s="303"/>
      <c r="X386" s="303"/>
      <c r="Y386" s="303"/>
      <c r="Z386" s="303"/>
    </row>
    <row r="387" spans="1:26" ht="12.75" customHeight="1">
      <c r="A387" s="303"/>
      <c r="B387" s="307"/>
      <c r="C387" s="303"/>
      <c r="D387" s="306"/>
      <c r="E387" s="305"/>
      <c r="F387" s="304"/>
      <c r="G387" s="303"/>
      <c r="H387" s="303"/>
      <c r="I387" s="303"/>
      <c r="J387" s="303"/>
      <c r="K387" s="303"/>
      <c r="L387" s="303"/>
      <c r="M387" s="303"/>
      <c r="N387" s="303"/>
      <c r="O387" s="303"/>
      <c r="P387" s="303"/>
      <c r="Q387" s="303"/>
      <c r="R387" s="303"/>
      <c r="S387" s="303"/>
      <c r="T387" s="303"/>
      <c r="U387" s="303"/>
      <c r="V387" s="303"/>
      <c r="W387" s="303"/>
      <c r="X387" s="303"/>
      <c r="Y387" s="303"/>
      <c r="Z387" s="303"/>
    </row>
    <row r="388" spans="1:26" ht="12.75" customHeight="1">
      <c r="A388" s="303"/>
      <c r="B388" s="307"/>
      <c r="C388" s="303"/>
      <c r="D388" s="306"/>
      <c r="E388" s="305"/>
      <c r="F388" s="304"/>
      <c r="G388" s="303"/>
      <c r="H388" s="303"/>
      <c r="I388" s="303"/>
      <c r="J388" s="303"/>
      <c r="K388" s="303"/>
      <c r="L388" s="303"/>
      <c r="M388" s="303"/>
      <c r="N388" s="303"/>
      <c r="O388" s="303"/>
      <c r="P388" s="303"/>
      <c r="Q388" s="303"/>
      <c r="R388" s="303"/>
      <c r="S388" s="303"/>
      <c r="T388" s="303"/>
      <c r="U388" s="303"/>
      <c r="V388" s="303"/>
      <c r="W388" s="303"/>
      <c r="X388" s="303"/>
      <c r="Y388" s="303"/>
      <c r="Z388" s="303"/>
    </row>
    <row r="389" spans="1:26" ht="12.75" customHeight="1">
      <c r="A389" s="303"/>
      <c r="B389" s="307"/>
      <c r="C389" s="303"/>
      <c r="D389" s="306"/>
      <c r="E389" s="305"/>
      <c r="F389" s="304"/>
      <c r="G389" s="303"/>
      <c r="H389" s="303"/>
      <c r="I389" s="303"/>
      <c r="J389" s="303"/>
      <c r="K389" s="303"/>
      <c r="L389" s="303"/>
      <c r="M389" s="303"/>
      <c r="N389" s="303"/>
      <c r="O389" s="303"/>
      <c r="P389" s="303"/>
      <c r="Q389" s="303"/>
      <c r="R389" s="303"/>
      <c r="S389" s="303"/>
      <c r="T389" s="303"/>
      <c r="U389" s="303"/>
      <c r="V389" s="303"/>
      <c r="W389" s="303"/>
      <c r="X389" s="303"/>
      <c r="Y389" s="303"/>
      <c r="Z389" s="303"/>
    </row>
    <row r="390" spans="1:26" ht="12.75" customHeight="1">
      <c r="A390" s="303"/>
      <c r="B390" s="307"/>
      <c r="C390" s="303"/>
      <c r="D390" s="306"/>
      <c r="E390" s="305"/>
      <c r="F390" s="304"/>
      <c r="G390" s="303"/>
      <c r="H390" s="303"/>
      <c r="I390" s="303"/>
      <c r="J390" s="303"/>
      <c r="K390" s="303"/>
      <c r="L390" s="303"/>
      <c r="M390" s="303"/>
      <c r="N390" s="303"/>
      <c r="O390" s="303"/>
      <c r="P390" s="303"/>
      <c r="Q390" s="303"/>
      <c r="R390" s="303"/>
      <c r="S390" s="303"/>
      <c r="T390" s="303"/>
      <c r="U390" s="303"/>
      <c r="V390" s="303"/>
      <c r="W390" s="303"/>
      <c r="X390" s="303"/>
      <c r="Y390" s="303"/>
      <c r="Z390" s="303"/>
    </row>
    <row r="391" spans="1:26" ht="12.75" customHeight="1">
      <c r="A391" s="303"/>
      <c r="B391" s="307"/>
      <c r="C391" s="303"/>
      <c r="D391" s="306"/>
      <c r="E391" s="305"/>
      <c r="F391" s="304"/>
      <c r="G391" s="303"/>
      <c r="H391" s="303"/>
      <c r="I391" s="303"/>
      <c r="J391" s="303"/>
      <c r="K391" s="303"/>
      <c r="L391" s="303"/>
      <c r="M391" s="303"/>
      <c r="N391" s="303"/>
      <c r="O391" s="303"/>
      <c r="P391" s="303"/>
      <c r="Q391" s="303"/>
      <c r="R391" s="303"/>
      <c r="S391" s="303"/>
      <c r="T391" s="303"/>
      <c r="U391" s="303"/>
      <c r="V391" s="303"/>
      <c r="W391" s="303"/>
      <c r="X391" s="303"/>
      <c r="Y391" s="303"/>
      <c r="Z391" s="303"/>
    </row>
    <row r="392" spans="1:26" ht="12.75" customHeight="1">
      <c r="A392" s="303"/>
      <c r="B392" s="307"/>
      <c r="C392" s="303"/>
      <c r="D392" s="306"/>
      <c r="E392" s="305"/>
      <c r="F392" s="304"/>
      <c r="G392" s="303"/>
      <c r="H392" s="303"/>
      <c r="I392" s="303"/>
      <c r="J392" s="303"/>
      <c r="K392" s="303"/>
      <c r="L392" s="303"/>
      <c r="M392" s="303"/>
      <c r="N392" s="303"/>
      <c r="O392" s="303"/>
      <c r="P392" s="303"/>
      <c r="Q392" s="303"/>
      <c r="R392" s="303"/>
      <c r="S392" s="303"/>
      <c r="T392" s="303"/>
      <c r="U392" s="303"/>
      <c r="V392" s="303"/>
      <c r="W392" s="303"/>
      <c r="X392" s="303"/>
      <c r="Y392" s="303"/>
      <c r="Z392" s="303"/>
    </row>
    <row r="393" spans="1:26" ht="12.75" customHeight="1">
      <c r="A393" s="303"/>
      <c r="B393" s="307"/>
      <c r="C393" s="303"/>
      <c r="D393" s="306"/>
      <c r="E393" s="305"/>
      <c r="F393" s="304"/>
      <c r="G393" s="303"/>
      <c r="H393" s="303"/>
      <c r="I393" s="303"/>
      <c r="J393" s="303"/>
      <c r="K393" s="303"/>
      <c r="L393" s="303"/>
      <c r="M393" s="303"/>
      <c r="N393" s="303"/>
      <c r="O393" s="303"/>
      <c r="P393" s="303"/>
      <c r="Q393" s="303"/>
      <c r="R393" s="303"/>
      <c r="S393" s="303"/>
      <c r="T393" s="303"/>
      <c r="U393" s="303"/>
      <c r="V393" s="303"/>
      <c r="W393" s="303"/>
      <c r="X393" s="303"/>
      <c r="Y393" s="303"/>
      <c r="Z393" s="303"/>
    </row>
    <row r="394" spans="1:26" ht="12.75" customHeight="1">
      <c r="A394" s="303"/>
      <c r="B394" s="307"/>
      <c r="C394" s="303"/>
      <c r="D394" s="306"/>
      <c r="E394" s="305"/>
      <c r="F394" s="304"/>
      <c r="G394" s="303"/>
      <c r="H394" s="303"/>
      <c r="I394" s="303"/>
      <c r="J394" s="303"/>
      <c r="K394" s="303"/>
      <c r="L394" s="303"/>
      <c r="M394" s="303"/>
      <c r="N394" s="303"/>
      <c r="O394" s="303"/>
      <c r="P394" s="303"/>
      <c r="Q394" s="303"/>
      <c r="R394" s="303"/>
      <c r="S394" s="303"/>
      <c r="T394" s="303"/>
      <c r="U394" s="303"/>
      <c r="V394" s="303"/>
      <c r="W394" s="303"/>
      <c r="X394" s="303"/>
      <c r="Y394" s="303"/>
      <c r="Z394" s="303"/>
    </row>
    <row r="395" spans="1:26" ht="12.75" customHeight="1">
      <c r="A395" s="303"/>
      <c r="B395" s="307"/>
      <c r="C395" s="303"/>
      <c r="D395" s="306"/>
      <c r="E395" s="305"/>
      <c r="F395" s="304"/>
      <c r="G395" s="303"/>
      <c r="H395" s="303"/>
      <c r="I395" s="303"/>
      <c r="J395" s="303"/>
      <c r="K395" s="303"/>
      <c r="L395" s="303"/>
      <c r="M395" s="303"/>
      <c r="N395" s="303"/>
      <c r="O395" s="303"/>
      <c r="P395" s="303"/>
      <c r="Q395" s="303"/>
      <c r="R395" s="303"/>
      <c r="S395" s="303"/>
      <c r="T395" s="303"/>
      <c r="U395" s="303"/>
      <c r="V395" s="303"/>
      <c r="W395" s="303"/>
      <c r="X395" s="303"/>
      <c r="Y395" s="303"/>
      <c r="Z395" s="303"/>
    </row>
    <row r="396" spans="1:26" ht="12.75" customHeight="1">
      <c r="A396" s="303"/>
      <c r="B396" s="307"/>
      <c r="C396" s="303"/>
      <c r="D396" s="306"/>
      <c r="E396" s="305"/>
      <c r="F396" s="304"/>
      <c r="G396" s="303"/>
      <c r="H396" s="303"/>
      <c r="I396" s="303"/>
      <c r="J396" s="303"/>
      <c r="K396" s="303"/>
      <c r="L396" s="303"/>
      <c r="M396" s="303"/>
      <c r="N396" s="303"/>
      <c r="O396" s="303"/>
      <c r="P396" s="303"/>
      <c r="Q396" s="303"/>
      <c r="R396" s="303"/>
      <c r="S396" s="303"/>
      <c r="T396" s="303"/>
      <c r="U396" s="303"/>
      <c r="V396" s="303"/>
      <c r="W396" s="303"/>
      <c r="X396" s="303"/>
      <c r="Y396" s="303"/>
      <c r="Z396" s="303"/>
    </row>
    <row r="397" spans="1:26" ht="12.75" customHeight="1">
      <c r="A397" s="303"/>
      <c r="B397" s="307"/>
      <c r="C397" s="303"/>
      <c r="D397" s="306"/>
      <c r="E397" s="305"/>
      <c r="F397" s="304"/>
      <c r="G397" s="303"/>
      <c r="H397" s="303"/>
      <c r="I397" s="303"/>
      <c r="J397" s="303"/>
      <c r="K397" s="303"/>
      <c r="L397" s="303"/>
      <c r="M397" s="303"/>
      <c r="N397" s="303"/>
      <c r="O397" s="303"/>
      <c r="P397" s="303"/>
      <c r="Q397" s="303"/>
      <c r="R397" s="303"/>
      <c r="S397" s="303"/>
      <c r="T397" s="303"/>
      <c r="U397" s="303"/>
      <c r="V397" s="303"/>
      <c r="W397" s="303"/>
      <c r="X397" s="303"/>
      <c r="Y397" s="303"/>
      <c r="Z397" s="303"/>
    </row>
    <row r="398" spans="1:26" ht="12.75" customHeight="1">
      <c r="A398" s="303"/>
      <c r="B398" s="307"/>
      <c r="C398" s="303"/>
      <c r="D398" s="306"/>
      <c r="E398" s="305"/>
      <c r="F398" s="304"/>
      <c r="G398" s="303"/>
      <c r="H398" s="303"/>
      <c r="I398" s="303"/>
      <c r="J398" s="303"/>
      <c r="K398" s="303"/>
      <c r="L398" s="303"/>
      <c r="M398" s="303"/>
      <c r="N398" s="303"/>
      <c r="O398" s="303"/>
      <c r="P398" s="303"/>
      <c r="Q398" s="303"/>
      <c r="R398" s="303"/>
      <c r="S398" s="303"/>
      <c r="T398" s="303"/>
      <c r="U398" s="303"/>
      <c r="V398" s="303"/>
      <c r="W398" s="303"/>
      <c r="X398" s="303"/>
      <c r="Y398" s="303"/>
      <c r="Z398" s="303"/>
    </row>
    <row r="399" spans="1:26" ht="12.75" customHeight="1">
      <c r="A399" s="303"/>
      <c r="B399" s="307"/>
      <c r="C399" s="303"/>
      <c r="D399" s="306"/>
      <c r="E399" s="305"/>
      <c r="F399" s="304"/>
      <c r="G399" s="303"/>
      <c r="H399" s="303"/>
      <c r="I399" s="303"/>
      <c r="J399" s="303"/>
      <c r="K399" s="303"/>
      <c r="L399" s="303"/>
      <c r="M399" s="303"/>
      <c r="N399" s="303"/>
      <c r="O399" s="303"/>
      <c r="P399" s="303"/>
      <c r="Q399" s="303"/>
      <c r="R399" s="303"/>
      <c r="S399" s="303"/>
      <c r="T399" s="303"/>
      <c r="U399" s="303"/>
      <c r="V399" s="303"/>
      <c r="W399" s="303"/>
      <c r="X399" s="303"/>
      <c r="Y399" s="303"/>
      <c r="Z399" s="303"/>
    </row>
    <row r="400" spans="1:26" ht="12.75" customHeight="1">
      <c r="A400" s="303"/>
      <c r="B400" s="307"/>
      <c r="C400" s="303"/>
      <c r="D400" s="306"/>
      <c r="E400" s="305"/>
      <c r="F400" s="304"/>
      <c r="G400" s="303"/>
      <c r="H400" s="303"/>
      <c r="I400" s="303"/>
      <c r="J400" s="303"/>
      <c r="K400" s="303"/>
      <c r="L400" s="303"/>
      <c r="M400" s="303"/>
      <c r="N400" s="303"/>
      <c r="O400" s="303"/>
      <c r="P400" s="303"/>
      <c r="Q400" s="303"/>
      <c r="R400" s="303"/>
      <c r="S400" s="303"/>
      <c r="T400" s="303"/>
      <c r="U400" s="303"/>
      <c r="V400" s="303"/>
      <c r="W400" s="303"/>
      <c r="X400" s="303"/>
      <c r="Y400" s="303"/>
      <c r="Z400" s="303"/>
    </row>
    <row r="401" spans="1:26" ht="12.75" customHeight="1">
      <c r="A401" s="303"/>
      <c r="B401" s="307"/>
      <c r="C401" s="303"/>
      <c r="D401" s="306"/>
      <c r="E401" s="305"/>
      <c r="F401" s="304"/>
      <c r="G401" s="303"/>
      <c r="H401" s="303"/>
      <c r="I401" s="303"/>
      <c r="J401" s="303"/>
      <c r="K401" s="303"/>
      <c r="L401" s="303"/>
      <c r="M401" s="303"/>
      <c r="N401" s="303"/>
      <c r="O401" s="303"/>
      <c r="P401" s="303"/>
      <c r="Q401" s="303"/>
      <c r="R401" s="303"/>
      <c r="S401" s="303"/>
      <c r="T401" s="303"/>
      <c r="U401" s="303"/>
      <c r="V401" s="303"/>
      <c r="W401" s="303"/>
      <c r="X401" s="303"/>
      <c r="Y401" s="303"/>
      <c r="Z401" s="303"/>
    </row>
    <row r="402" spans="1:26" ht="12.75" customHeight="1">
      <c r="A402" s="303"/>
      <c r="B402" s="307"/>
      <c r="C402" s="303"/>
      <c r="D402" s="306"/>
      <c r="E402" s="305"/>
      <c r="F402" s="304"/>
      <c r="G402" s="303"/>
      <c r="H402" s="303"/>
      <c r="I402" s="303"/>
      <c r="J402" s="303"/>
      <c r="K402" s="303"/>
      <c r="L402" s="303"/>
      <c r="M402" s="303"/>
      <c r="N402" s="303"/>
      <c r="O402" s="303"/>
      <c r="P402" s="303"/>
      <c r="Q402" s="303"/>
      <c r="R402" s="303"/>
      <c r="S402" s="303"/>
      <c r="T402" s="303"/>
      <c r="U402" s="303"/>
      <c r="V402" s="303"/>
      <c r="W402" s="303"/>
      <c r="X402" s="303"/>
      <c r="Y402" s="303"/>
      <c r="Z402" s="303"/>
    </row>
    <row r="403" spans="1:26" ht="12.75" customHeight="1">
      <c r="A403" s="303"/>
      <c r="B403" s="307"/>
      <c r="C403" s="303"/>
      <c r="D403" s="306"/>
      <c r="E403" s="305"/>
      <c r="F403" s="304"/>
      <c r="G403" s="303"/>
      <c r="H403" s="303"/>
      <c r="I403" s="303"/>
      <c r="J403" s="303"/>
      <c r="K403" s="303"/>
      <c r="L403" s="303"/>
      <c r="M403" s="303"/>
      <c r="N403" s="303"/>
      <c r="O403" s="303"/>
      <c r="P403" s="303"/>
      <c r="Q403" s="303"/>
      <c r="R403" s="303"/>
      <c r="S403" s="303"/>
      <c r="T403" s="303"/>
      <c r="U403" s="303"/>
      <c r="V403" s="303"/>
      <c r="W403" s="303"/>
      <c r="X403" s="303"/>
      <c r="Y403" s="303"/>
      <c r="Z403" s="303"/>
    </row>
    <row r="404" spans="1:26" ht="12.75" customHeight="1">
      <c r="A404" s="303"/>
      <c r="B404" s="307"/>
      <c r="C404" s="303"/>
      <c r="D404" s="306"/>
      <c r="E404" s="305"/>
      <c r="F404" s="304"/>
      <c r="G404" s="303"/>
      <c r="H404" s="303"/>
      <c r="I404" s="303"/>
      <c r="J404" s="303"/>
      <c r="K404" s="303"/>
      <c r="L404" s="303"/>
      <c r="M404" s="303"/>
      <c r="N404" s="303"/>
      <c r="O404" s="303"/>
      <c r="P404" s="303"/>
      <c r="Q404" s="303"/>
      <c r="R404" s="303"/>
      <c r="S404" s="303"/>
      <c r="T404" s="303"/>
      <c r="U404" s="303"/>
      <c r="V404" s="303"/>
      <c r="W404" s="303"/>
      <c r="X404" s="303"/>
      <c r="Y404" s="303"/>
      <c r="Z404" s="303"/>
    </row>
    <row r="405" spans="1:26" ht="12.75" customHeight="1">
      <c r="A405" s="303"/>
      <c r="B405" s="307"/>
      <c r="C405" s="303"/>
      <c r="D405" s="306"/>
      <c r="E405" s="305"/>
      <c r="F405" s="304"/>
      <c r="G405" s="303"/>
      <c r="H405" s="303"/>
      <c r="I405" s="303"/>
      <c r="J405" s="303"/>
      <c r="K405" s="303"/>
      <c r="L405" s="303"/>
      <c r="M405" s="303"/>
      <c r="N405" s="303"/>
      <c r="O405" s="303"/>
      <c r="P405" s="303"/>
      <c r="Q405" s="303"/>
      <c r="R405" s="303"/>
      <c r="S405" s="303"/>
      <c r="T405" s="303"/>
      <c r="U405" s="303"/>
      <c r="V405" s="303"/>
      <c r="W405" s="303"/>
      <c r="X405" s="303"/>
      <c r="Y405" s="303"/>
      <c r="Z405" s="303"/>
    </row>
    <row r="406" spans="1:26" ht="12.75" customHeight="1">
      <c r="A406" s="303"/>
      <c r="B406" s="307"/>
      <c r="C406" s="303"/>
      <c r="D406" s="306"/>
      <c r="E406" s="305"/>
      <c r="F406" s="304"/>
      <c r="G406" s="303"/>
      <c r="H406" s="303"/>
      <c r="I406" s="303"/>
      <c r="J406" s="303"/>
      <c r="K406" s="303"/>
      <c r="L406" s="303"/>
      <c r="M406" s="303"/>
      <c r="N406" s="303"/>
      <c r="O406" s="303"/>
      <c r="P406" s="303"/>
      <c r="Q406" s="303"/>
      <c r="R406" s="303"/>
      <c r="S406" s="303"/>
      <c r="T406" s="303"/>
      <c r="U406" s="303"/>
      <c r="V406" s="303"/>
      <c r="W406" s="303"/>
      <c r="X406" s="303"/>
      <c r="Y406" s="303"/>
      <c r="Z406" s="303"/>
    </row>
    <row r="407" spans="1:26" ht="12.75" customHeight="1">
      <c r="A407" s="303"/>
      <c r="B407" s="307"/>
      <c r="C407" s="303"/>
      <c r="D407" s="306"/>
      <c r="E407" s="305"/>
      <c r="F407" s="304"/>
      <c r="G407" s="303"/>
      <c r="H407" s="303"/>
      <c r="I407" s="303"/>
      <c r="J407" s="303"/>
      <c r="K407" s="303"/>
      <c r="L407" s="303"/>
      <c r="M407" s="303"/>
      <c r="N407" s="303"/>
      <c r="O407" s="303"/>
      <c r="P407" s="303"/>
      <c r="Q407" s="303"/>
      <c r="R407" s="303"/>
      <c r="S407" s="303"/>
      <c r="T407" s="303"/>
      <c r="U407" s="303"/>
      <c r="V407" s="303"/>
      <c r="W407" s="303"/>
      <c r="X407" s="303"/>
      <c r="Y407" s="303"/>
      <c r="Z407" s="303"/>
    </row>
    <row r="408" spans="1:26" ht="12.75" customHeight="1">
      <c r="A408" s="303"/>
      <c r="B408" s="307"/>
      <c r="C408" s="303"/>
      <c r="D408" s="306"/>
      <c r="E408" s="305"/>
      <c r="F408" s="304"/>
      <c r="G408" s="303"/>
      <c r="H408" s="303"/>
      <c r="I408" s="303"/>
      <c r="J408" s="303"/>
      <c r="K408" s="303"/>
      <c r="L408" s="303"/>
      <c r="M408" s="303"/>
      <c r="N408" s="303"/>
      <c r="O408" s="303"/>
      <c r="P408" s="303"/>
      <c r="Q408" s="303"/>
      <c r="R408" s="303"/>
      <c r="S408" s="303"/>
      <c r="T408" s="303"/>
      <c r="U408" s="303"/>
      <c r="V408" s="303"/>
      <c r="W408" s="303"/>
      <c r="X408" s="303"/>
      <c r="Y408" s="303"/>
      <c r="Z408" s="303"/>
    </row>
    <row r="409" spans="1:26" ht="12.75" customHeight="1">
      <c r="A409" s="303"/>
      <c r="B409" s="307"/>
      <c r="C409" s="303"/>
      <c r="D409" s="306"/>
      <c r="E409" s="305"/>
      <c r="F409" s="304"/>
      <c r="G409" s="303"/>
      <c r="H409" s="303"/>
      <c r="I409" s="303"/>
      <c r="J409" s="303"/>
      <c r="K409" s="303"/>
      <c r="L409" s="303"/>
      <c r="M409" s="303"/>
      <c r="N409" s="303"/>
      <c r="O409" s="303"/>
      <c r="P409" s="303"/>
      <c r="Q409" s="303"/>
      <c r="R409" s="303"/>
      <c r="S409" s="303"/>
      <c r="T409" s="303"/>
      <c r="U409" s="303"/>
      <c r="V409" s="303"/>
      <c r="W409" s="303"/>
      <c r="X409" s="303"/>
      <c r="Y409" s="303"/>
      <c r="Z409" s="303"/>
    </row>
    <row r="410" spans="1:26" ht="12.75" customHeight="1">
      <c r="A410" s="303"/>
      <c r="B410" s="307"/>
      <c r="C410" s="303"/>
      <c r="D410" s="306"/>
      <c r="E410" s="305"/>
      <c r="F410" s="304"/>
      <c r="G410" s="303"/>
      <c r="H410" s="303"/>
      <c r="I410" s="303"/>
      <c r="J410" s="303"/>
      <c r="K410" s="303"/>
      <c r="L410" s="303"/>
      <c r="M410" s="303"/>
      <c r="N410" s="303"/>
      <c r="O410" s="303"/>
      <c r="P410" s="303"/>
      <c r="Q410" s="303"/>
      <c r="R410" s="303"/>
      <c r="S410" s="303"/>
      <c r="T410" s="303"/>
      <c r="U410" s="303"/>
      <c r="V410" s="303"/>
      <c r="W410" s="303"/>
      <c r="X410" s="303"/>
      <c r="Y410" s="303"/>
      <c r="Z410" s="303"/>
    </row>
    <row r="411" spans="1:26" ht="12.75" customHeight="1">
      <c r="A411" s="303"/>
      <c r="B411" s="307"/>
      <c r="C411" s="303"/>
      <c r="D411" s="306"/>
      <c r="E411" s="305"/>
      <c r="F411" s="304"/>
      <c r="G411" s="303"/>
      <c r="H411" s="303"/>
      <c r="I411" s="303"/>
      <c r="J411" s="303"/>
      <c r="K411" s="303"/>
      <c r="L411" s="303"/>
      <c r="M411" s="303"/>
      <c r="N411" s="303"/>
      <c r="O411" s="303"/>
      <c r="P411" s="303"/>
      <c r="Q411" s="303"/>
      <c r="R411" s="303"/>
      <c r="S411" s="303"/>
      <c r="T411" s="303"/>
      <c r="U411" s="303"/>
      <c r="V411" s="303"/>
      <c r="W411" s="303"/>
      <c r="X411" s="303"/>
      <c r="Y411" s="303"/>
      <c r="Z411" s="303"/>
    </row>
    <row r="412" spans="1:26" ht="12.75" customHeight="1">
      <c r="A412" s="303"/>
      <c r="B412" s="307"/>
      <c r="C412" s="303"/>
      <c r="D412" s="306"/>
      <c r="E412" s="305"/>
      <c r="F412" s="304"/>
      <c r="G412" s="303"/>
      <c r="H412" s="303"/>
      <c r="I412" s="303"/>
      <c r="J412" s="303"/>
      <c r="K412" s="303"/>
      <c r="L412" s="303"/>
      <c r="M412" s="303"/>
      <c r="N412" s="303"/>
      <c r="O412" s="303"/>
      <c r="P412" s="303"/>
      <c r="Q412" s="303"/>
      <c r="R412" s="303"/>
      <c r="S412" s="303"/>
      <c r="T412" s="303"/>
      <c r="U412" s="303"/>
      <c r="V412" s="303"/>
      <c r="W412" s="303"/>
      <c r="X412" s="303"/>
      <c r="Y412" s="303"/>
      <c r="Z412" s="303"/>
    </row>
    <row r="413" spans="1:26" ht="12.75" customHeight="1">
      <c r="A413" s="303"/>
      <c r="B413" s="307"/>
      <c r="C413" s="303"/>
      <c r="D413" s="306"/>
      <c r="E413" s="305"/>
      <c r="F413" s="304"/>
      <c r="G413" s="303"/>
      <c r="H413" s="303"/>
      <c r="I413" s="303"/>
      <c r="J413" s="303"/>
      <c r="K413" s="303"/>
      <c r="L413" s="303"/>
      <c r="M413" s="303"/>
      <c r="N413" s="303"/>
      <c r="O413" s="303"/>
      <c r="P413" s="303"/>
      <c r="Q413" s="303"/>
      <c r="R413" s="303"/>
      <c r="S413" s="303"/>
      <c r="T413" s="303"/>
      <c r="U413" s="303"/>
      <c r="V413" s="303"/>
      <c r="W413" s="303"/>
      <c r="X413" s="303"/>
      <c r="Y413" s="303"/>
      <c r="Z413" s="303"/>
    </row>
    <row r="414" spans="1:26" ht="12.75" customHeight="1">
      <c r="A414" s="303"/>
      <c r="B414" s="307"/>
      <c r="C414" s="303"/>
      <c r="D414" s="306"/>
      <c r="E414" s="305"/>
      <c r="F414" s="304"/>
      <c r="G414" s="303"/>
      <c r="H414" s="303"/>
      <c r="I414" s="303"/>
      <c r="J414" s="303"/>
      <c r="K414" s="303"/>
      <c r="L414" s="303"/>
      <c r="M414" s="303"/>
      <c r="N414" s="303"/>
      <c r="O414" s="303"/>
      <c r="P414" s="303"/>
      <c r="Q414" s="303"/>
      <c r="R414" s="303"/>
      <c r="S414" s="303"/>
      <c r="T414" s="303"/>
      <c r="U414" s="303"/>
      <c r="V414" s="303"/>
      <c r="W414" s="303"/>
      <c r="X414" s="303"/>
      <c r="Y414" s="303"/>
      <c r="Z414" s="303"/>
    </row>
    <row r="415" spans="1:26" ht="12.75" customHeight="1">
      <c r="A415" s="303"/>
      <c r="B415" s="307"/>
      <c r="C415" s="303"/>
      <c r="D415" s="306"/>
      <c r="E415" s="305"/>
      <c r="F415" s="304"/>
      <c r="G415" s="303"/>
      <c r="H415" s="303"/>
      <c r="I415" s="303"/>
      <c r="J415" s="303"/>
      <c r="K415" s="303"/>
      <c r="L415" s="303"/>
      <c r="M415" s="303"/>
      <c r="N415" s="303"/>
      <c r="O415" s="303"/>
      <c r="P415" s="303"/>
      <c r="Q415" s="303"/>
      <c r="R415" s="303"/>
      <c r="S415" s="303"/>
      <c r="T415" s="303"/>
      <c r="U415" s="303"/>
      <c r="V415" s="303"/>
      <c r="W415" s="303"/>
      <c r="X415" s="303"/>
      <c r="Y415" s="303"/>
      <c r="Z415" s="303"/>
    </row>
    <row r="416" spans="1:26" ht="12.75" customHeight="1">
      <c r="A416" s="303"/>
      <c r="B416" s="307"/>
      <c r="C416" s="303"/>
      <c r="D416" s="306"/>
      <c r="E416" s="305"/>
      <c r="F416" s="304"/>
      <c r="G416" s="303"/>
      <c r="H416" s="303"/>
      <c r="I416" s="303"/>
      <c r="J416" s="303"/>
      <c r="K416" s="303"/>
      <c r="L416" s="303"/>
      <c r="M416" s="303"/>
      <c r="N416" s="303"/>
      <c r="O416" s="303"/>
      <c r="P416" s="303"/>
      <c r="Q416" s="303"/>
      <c r="R416" s="303"/>
      <c r="S416" s="303"/>
      <c r="T416" s="303"/>
      <c r="U416" s="303"/>
      <c r="V416" s="303"/>
      <c r="W416" s="303"/>
      <c r="X416" s="303"/>
      <c r="Y416" s="303"/>
      <c r="Z416" s="303"/>
    </row>
    <row r="417" spans="1:26" ht="12.75" customHeight="1">
      <c r="A417" s="303"/>
      <c r="B417" s="307"/>
      <c r="C417" s="303"/>
      <c r="D417" s="306"/>
      <c r="E417" s="305"/>
      <c r="F417" s="304"/>
      <c r="G417" s="303"/>
      <c r="H417" s="303"/>
      <c r="I417" s="303"/>
      <c r="J417" s="303"/>
      <c r="K417" s="303"/>
      <c r="L417" s="303"/>
      <c r="M417" s="303"/>
      <c r="N417" s="303"/>
      <c r="O417" s="303"/>
      <c r="P417" s="303"/>
      <c r="Q417" s="303"/>
      <c r="R417" s="303"/>
      <c r="S417" s="303"/>
      <c r="T417" s="303"/>
      <c r="U417" s="303"/>
      <c r="V417" s="303"/>
      <c r="W417" s="303"/>
      <c r="X417" s="303"/>
      <c r="Y417" s="303"/>
      <c r="Z417" s="303"/>
    </row>
    <row r="418" spans="1:26" ht="12.75" customHeight="1">
      <c r="A418" s="303"/>
      <c r="B418" s="307"/>
      <c r="C418" s="303"/>
      <c r="D418" s="306"/>
      <c r="E418" s="305"/>
      <c r="F418" s="304"/>
      <c r="G418" s="303"/>
      <c r="H418" s="303"/>
      <c r="I418" s="303"/>
      <c r="J418" s="303"/>
      <c r="K418" s="303"/>
      <c r="L418" s="303"/>
      <c r="M418" s="303"/>
      <c r="N418" s="303"/>
      <c r="O418" s="303"/>
      <c r="P418" s="303"/>
      <c r="Q418" s="303"/>
      <c r="R418" s="303"/>
      <c r="S418" s="303"/>
      <c r="T418" s="303"/>
      <c r="U418" s="303"/>
      <c r="V418" s="303"/>
      <c r="W418" s="303"/>
      <c r="X418" s="303"/>
      <c r="Y418" s="303"/>
      <c r="Z418" s="303"/>
    </row>
    <row r="419" spans="1:26" ht="12.75" customHeight="1">
      <c r="A419" s="303"/>
      <c r="B419" s="307"/>
      <c r="C419" s="303"/>
      <c r="D419" s="306"/>
      <c r="E419" s="305"/>
      <c r="F419" s="304"/>
      <c r="G419" s="303"/>
      <c r="H419" s="303"/>
      <c r="I419" s="303"/>
      <c r="J419" s="303"/>
      <c r="K419" s="303"/>
      <c r="L419" s="303"/>
      <c r="M419" s="303"/>
      <c r="N419" s="303"/>
      <c r="O419" s="303"/>
      <c r="P419" s="303"/>
      <c r="Q419" s="303"/>
      <c r="R419" s="303"/>
      <c r="S419" s="303"/>
      <c r="T419" s="303"/>
      <c r="U419" s="303"/>
      <c r="V419" s="303"/>
      <c r="W419" s="303"/>
      <c r="X419" s="303"/>
      <c r="Y419" s="303"/>
      <c r="Z419" s="303"/>
    </row>
    <row r="420" spans="1:26" ht="12.75" customHeight="1">
      <c r="A420" s="303"/>
      <c r="B420" s="307"/>
      <c r="C420" s="303"/>
      <c r="D420" s="306"/>
      <c r="E420" s="305"/>
      <c r="F420" s="304"/>
      <c r="G420" s="303"/>
      <c r="H420" s="303"/>
      <c r="I420" s="303"/>
      <c r="J420" s="303"/>
      <c r="K420" s="303"/>
      <c r="L420" s="303"/>
      <c r="M420" s="303"/>
      <c r="N420" s="303"/>
      <c r="O420" s="303"/>
      <c r="P420" s="303"/>
      <c r="Q420" s="303"/>
      <c r="R420" s="303"/>
      <c r="S420" s="303"/>
      <c r="T420" s="303"/>
      <c r="U420" s="303"/>
      <c r="V420" s="303"/>
      <c r="W420" s="303"/>
      <c r="X420" s="303"/>
      <c r="Y420" s="303"/>
      <c r="Z420" s="303"/>
    </row>
    <row r="421" spans="1:26" ht="12.75" customHeight="1">
      <c r="A421" s="303"/>
      <c r="B421" s="307"/>
      <c r="C421" s="303"/>
      <c r="D421" s="306"/>
      <c r="E421" s="305"/>
      <c r="F421" s="304"/>
      <c r="G421" s="303"/>
      <c r="H421" s="303"/>
      <c r="I421" s="303"/>
      <c r="J421" s="303"/>
      <c r="K421" s="303"/>
      <c r="L421" s="303"/>
      <c r="M421" s="303"/>
      <c r="N421" s="303"/>
      <c r="O421" s="303"/>
      <c r="P421" s="303"/>
      <c r="Q421" s="303"/>
      <c r="R421" s="303"/>
      <c r="S421" s="303"/>
      <c r="T421" s="303"/>
      <c r="U421" s="303"/>
      <c r="V421" s="303"/>
      <c r="W421" s="303"/>
      <c r="X421" s="303"/>
      <c r="Y421" s="303"/>
      <c r="Z421" s="303"/>
    </row>
    <row r="422" spans="1:26" ht="12.75" customHeight="1">
      <c r="A422" s="303"/>
      <c r="B422" s="307"/>
      <c r="C422" s="303"/>
      <c r="D422" s="306"/>
      <c r="E422" s="305"/>
      <c r="F422" s="304"/>
      <c r="G422" s="303"/>
      <c r="H422" s="303"/>
      <c r="I422" s="303"/>
      <c r="J422" s="303"/>
      <c r="K422" s="303"/>
      <c r="L422" s="303"/>
      <c r="M422" s="303"/>
      <c r="N422" s="303"/>
      <c r="O422" s="303"/>
      <c r="P422" s="303"/>
      <c r="Q422" s="303"/>
      <c r="R422" s="303"/>
      <c r="S422" s="303"/>
      <c r="T422" s="303"/>
      <c r="U422" s="303"/>
      <c r="V422" s="303"/>
      <c r="W422" s="303"/>
      <c r="X422" s="303"/>
      <c r="Y422" s="303"/>
      <c r="Z422" s="303"/>
    </row>
    <row r="423" spans="1:26" ht="12.75" customHeight="1">
      <c r="A423" s="303"/>
      <c r="B423" s="307"/>
      <c r="C423" s="303"/>
      <c r="D423" s="306"/>
      <c r="E423" s="305"/>
      <c r="F423" s="304"/>
      <c r="G423" s="303"/>
      <c r="H423" s="303"/>
      <c r="I423" s="303"/>
      <c r="J423" s="303"/>
      <c r="K423" s="303"/>
      <c r="L423" s="303"/>
      <c r="M423" s="303"/>
      <c r="N423" s="303"/>
      <c r="O423" s="303"/>
      <c r="P423" s="303"/>
      <c r="Q423" s="303"/>
      <c r="R423" s="303"/>
      <c r="S423" s="303"/>
      <c r="T423" s="303"/>
      <c r="U423" s="303"/>
      <c r="V423" s="303"/>
      <c r="W423" s="303"/>
      <c r="X423" s="303"/>
      <c r="Y423" s="303"/>
      <c r="Z423" s="303"/>
    </row>
    <row r="424" spans="1:26" ht="12.75" customHeight="1">
      <c r="A424" s="303"/>
      <c r="B424" s="307"/>
      <c r="C424" s="303"/>
      <c r="D424" s="306"/>
      <c r="E424" s="305"/>
      <c r="F424" s="304"/>
      <c r="G424" s="303"/>
      <c r="H424" s="303"/>
      <c r="I424" s="303"/>
      <c r="J424" s="303"/>
      <c r="K424" s="303"/>
      <c r="L424" s="303"/>
      <c r="M424" s="303"/>
      <c r="N424" s="303"/>
      <c r="O424" s="303"/>
      <c r="P424" s="303"/>
      <c r="Q424" s="303"/>
      <c r="R424" s="303"/>
      <c r="S424" s="303"/>
      <c r="T424" s="303"/>
      <c r="U424" s="303"/>
      <c r="V424" s="303"/>
      <c r="W424" s="303"/>
      <c r="X424" s="303"/>
      <c r="Y424" s="303"/>
      <c r="Z424" s="303"/>
    </row>
    <row r="425" spans="1:26" ht="12.75" customHeight="1">
      <c r="A425" s="303"/>
      <c r="B425" s="307"/>
      <c r="C425" s="303"/>
      <c r="D425" s="306"/>
      <c r="E425" s="305"/>
      <c r="F425" s="304"/>
      <c r="G425" s="303"/>
      <c r="H425" s="303"/>
      <c r="I425" s="303"/>
      <c r="J425" s="303"/>
      <c r="K425" s="303"/>
      <c r="L425" s="303"/>
      <c r="M425" s="303"/>
      <c r="N425" s="303"/>
      <c r="O425" s="303"/>
      <c r="P425" s="303"/>
      <c r="Q425" s="303"/>
      <c r="R425" s="303"/>
      <c r="S425" s="303"/>
      <c r="T425" s="303"/>
      <c r="U425" s="303"/>
      <c r="V425" s="303"/>
      <c r="W425" s="303"/>
      <c r="X425" s="303"/>
      <c r="Y425" s="303"/>
      <c r="Z425" s="303"/>
    </row>
    <row r="426" spans="1:26" ht="12.75" customHeight="1">
      <c r="A426" s="303"/>
      <c r="B426" s="307"/>
      <c r="C426" s="303"/>
      <c r="D426" s="306"/>
      <c r="E426" s="305"/>
      <c r="F426" s="304"/>
      <c r="G426" s="303"/>
      <c r="H426" s="303"/>
      <c r="I426" s="303"/>
      <c r="J426" s="303"/>
      <c r="K426" s="303"/>
      <c r="L426" s="303"/>
      <c r="M426" s="303"/>
      <c r="N426" s="303"/>
      <c r="O426" s="303"/>
      <c r="P426" s="303"/>
      <c r="Q426" s="303"/>
      <c r="R426" s="303"/>
      <c r="S426" s="303"/>
      <c r="T426" s="303"/>
      <c r="U426" s="303"/>
      <c r="V426" s="303"/>
      <c r="W426" s="303"/>
      <c r="X426" s="303"/>
      <c r="Y426" s="303"/>
      <c r="Z426" s="303"/>
    </row>
    <row r="427" spans="1:26" ht="12.75" customHeight="1">
      <c r="A427" s="303"/>
      <c r="B427" s="307"/>
      <c r="C427" s="303"/>
      <c r="D427" s="306"/>
      <c r="E427" s="305"/>
      <c r="F427" s="304"/>
      <c r="G427" s="303"/>
      <c r="H427" s="303"/>
      <c r="I427" s="303"/>
      <c r="J427" s="303"/>
      <c r="K427" s="303"/>
      <c r="L427" s="303"/>
      <c r="M427" s="303"/>
      <c r="N427" s="303"/>
      <c r="O427" s="303"/>
      <c r="P427" s="303"/>
      <c r="Q427" s="303"/>
      <c r="R427" s="303"/>
      <c r="S427" s="303"/>
      <c r="T427" s="303"/>
      <c r="U427" s="303"/>
      <c r="V427" s="303"/>
      <c r="W427" s="303"/>
      <c r="X427" s="303"/>
      <c r="Y427" s="303"/>
      <c r="Z427" s="303"/>
    </row>
    <row r="428" spans="1:26" ht="12.75" customHeight="1">
      <c r="A428" s="303"/>
      <c r="B428" s="307"/>
      <c r="C428" s="303"/>
      <c r="D428" s="306"/>
      <c r="E428" s="305"/>
      <c r="F428" s="304"/>
      <c r="G428" s="303"/>
      <c r="H428" s="303"/>
      <c r="I428" s="303"/>
      <c r="J428" s="303"/>
      <c r="K428" s="303"/>
      <c r="L428" s="303"/>
      <c r="M428" s="303"/>
      <c r="N428" s="303"/>
      <c r="O428" s="303"/>
      <c r="P428" s="303"/>
      <c r="Q428" s="303"/>
      <c r="R428" s="303"/>
      <c r="S428" s="303"/>
      <c r="T428" s="303"/>
      <c r="U428" s="303"/>
      <c r="V428" s="303"/>
      <c r="W428" s="303"/>
      <c r="X428" s="303"/>
      <c r="Y428" s="303"/>
      <c r="Z428" s="303"/>
    </row>
    <row r="429" spans="1:26" ht="12.75" customHeight="1">
      <c r="A429" s="303"/>
      <c r="B429" s="307"/>
      <c r="C429" s="303"/>
      <c r="D429" s="306"/>
      <c r="E429" s="305"/>
      <c r="F429" s="304"/>
      <c r="G429" s="303"/>
      <c r="H429" s="303"/>
      <c r="I429" s="303"/>
      <c r="J429" s="303"/>
      <c r="K429" s="303"/>
      <c r="L429" s="303"/>
      <c r="M429" s="303"/>
      <c r="N429" s="303"/>
      <c r="O429" s="303"/>
      <c r="P429" s="303"/>
      <c r="Q429" s="303"/>
      <c r="R429" s="303"/>
      <c r="S429" s="303"/>
      <c r="T429" s="303"/>
      <c r="U429" s="303"/>
      <c r="V429" s="303"/>
      <c r="W429" s="303"/>
      <c r="X429" s="303"/>
      <c r="Y429" s="303"/>
      <c r="Z429" s="303"/>
    </row>
    <row r="430" spans="1:26" ht="12.75" customHeight="1">
      <c r="A430" s="303"/>
      <c r="B430" s="307"/>
      <c r="C430" s="303"/>
      <c r="D430" s="306"/>
      <c r="E430" s="305"/>
      <c r="F430" s="304"/>
      <c r="G430" s="303"/>
      <c r="H430" s="303"/>
      <c r="I430" s="303"/>
      <c r="J430" s="303"/>
      <c r="K430" s="303"/>
      <c r="L430" s="303"/>
      <c r="M430" s="303"/>
      <c r="N430" s="303"/>
      <c r="O430" s="303"/>
      <c r="P430" s="303"/>
      <c r="Q430" s="303"/>
      <c r="R430" s="303"/>
      <c r="S430" s="303"/>
      <c r="T430" s="303"/>
      <c r="U430" s="303"/>
      <c r="V430" s="303"/>
      <c r="W430" s="303"/>
      <c r="X430" s="303"/>
      <c r="Y430" s="303"/>
      <c r="Z430" s="303"/>
    </row>
    <row r="431" spans="1:26" ht="12.75" customHeight="1">
      <c r="A431" s="303"/>
      <c r="B431" s="307"/>
      <c r="C431" s="303"/>
      <c r="D431" s="306"/>
      <c r="E431" s="305"/>
      <c r="F431" s="304"/>
      <c r="G431" s="303"/>
      <c r="H431" s="303"/>
      <c r="I431" s="303"/>
      <c r="J431" s="303"/>
      <c r="K431" s="303"/>
      <c r="L431" s="303"/>
      <c r="M431" s="303"/>
      <c r="N431" s="303"/>
      <c r="O431" s="303"/>
      <c r="P431" s="303"/>
      <c r="Q431" s="303"/>
      <c r="R431" s="303"/>
      <c r="S431" s="303"/>
      <c r="T431" s="303"/>
      <c r="U431" s="303"/>
      <c r="V431" s="303"/>
      <c r="W431" s="303"/>
      <c r="X431" s="303"/>
      <c r="Y431" s="303"/>
      <c r="Z431" s="303"/>
    </row>
    <row r="432" spans="1:26" ht="12.75" customHeight="1">
      <c r="A432" s="303"/>
      <c r="B432" s="307"/>
      <c r="C432" s="303"/>
      <c r="D432" s="306"/>
      <c r="E432" s="305"/>
      <c r="F432" s="304"/>
      <c r="G432" s="303"/>
      <c r="H432" s="303"/>
      <c r="I432" s="303"/>
      <c r="J432" s="303"/>
      <c r="K432" s="303"/>
      <c r="L432" s="303"/>
      <c r="M432" s="303"/>
      <c r="N432" s="303"/>
      <c r="O432" s="303"/>
      <c r="P432" s="303"/>
      <c r="Q432" s="303"/>
      <c r="R432" s="303"/>
      <c r="S432" s="303"/>
      <c r="T432" s="303"/>
      <c r="U432" s="303"/>
      <c r="V432" s="303"/>
      <c r="W432" s="303"/>
      <c r="X432" s="303"/>
      <c r="Y432" s="303"/>
      <c r="Z432" s="303"/>
    </row>
    <row r="433" spans="1:26" ht="12.75" customHeight="1">
      <c r="A433" s="303"/>
      <c r="B433" s="307"/>
      <c r="C433" s="303"/>
      <c r="D433" s="306"/>
      <c r="E433" s="305"/>
      <c r="F433" s="304"/>
      <c r="G433" s="303"/>
      <c r="H433" s="303"/>
      <c r="I433" s="303"/>
      <c r="J433" s="303"/>
      <c r="K433" s="303"/>
      <c r="L433" s="303"/>
      <c r="M433" s="303"/>
      <c r="N433" s="303"/>
      <c r="O433" s="303"/>
      <c r="P433" s="303"/>
      <c r="Q433" s="303"/>
      <c r="R433" s="303"/>
      <c r="S433" s="303"/>
      <c r="T433" s="303"/>
      <c r="U433" s="303"/>
      <c r="V433" s="303"/>
      <c r="W433" s="303"/>
      <c r="X433" s="303"/>
      <c r="Y433" s="303"/>
      <c r="Z433" s="303"/>
    </row>
    <row r="434" spans="1:26" ht="12.75" customHeight="1">
      <c r="A434" s="303"/>
      <c r="B434" s="307"/>
      <c r="C434" s="303"/>
      <c r="D434" s="306"/>
      <c r="E434" s="305"/>
      <c r="F434" s="304"/>
      <c r="G434" s="303"/>
      <c r="H434" s="303"/>
      <c r="I434" s="303"/>
      <c r="J434" s="303"/>
      <c r="K434" s="303"/>
      <c r="L434" s="303"/>
      <c r="M434" s="303"/>
      <c r="N434" s="303"/>
      <c r="O434" s="303"/>
      <c r="P434" s="303"/>
      <c r="Q434" s="303"/>
      <c r="R434" s="303"/>
      <c r="S434" s="303"/>
      <c r="T434" s="303"/>
      <c r="U434" s="303"/>
      <c r="V434" s="303"/>
      <c r="W434" s="303"/>
      <c r="X434" s="303"/>
      <c r="Y434" s="303"/>
      <c r="Z434" s="303"/>
    </row>
    <row r="435" spans="1:26" ht="12.75" customHeight="1">
      <c r="A435" s="303"/>
      <c r="B435" s="307"/>
      <c r="C435" s="303"/>
      <c r="D435" s="306"/>
      <c r="E435" s="305"/>
      <c r="F435" s="304"/>
      <c r="G435" s="303"/>
      <c r="H435" s="303"/>
      <c r="I435" s="303"/>
      <c r="J435" s="303"/>
      <c r="K435" s="303"/>
      <c r="L435" s="303"/>
      <c r="M435" s="303"/>
      <c r="N435" s="303"/>
      <c r="O435" s="303"/>
      <c r="P435" s="303"/>
      <c r="Q435" s="303"/>
      <c r="R435" s="303"/>
      <c r="S435" s="303"/>
      <c r="T435" s="303"/>
      <c r="U435" s="303"/>
      <c r="V435" s="303"/>
      <c r="W435" s="303"/>
      <c r="X435" s="303"/>
      <c r="Y435" s="303"/>
      <c r="Z435" s="303"/>
    </row>
    <row r="436" spans="1:26" ht="12.75" customHeight="1">
      <c r="A436" s="303"/>
      <c r="B436" s="307"/>
      <c r="C436" s="303"/>
      <c r="D436" s="306"/>
      <c r="E436" s="305"/>
      <c r="F436" s="304"/>
      <c r="G436" s="303"/>
      <c r="H436" s="303"/>
      <c r="I436" s="303"/>
      <c r="J436" s="303"/>
      <c r="K436" s="303"/>
      <c r="L436" s="303"/>
      <c r="M436" s="303"/>
      <c r="N436" s="303"/>
      <c r="O436" s="303"/>
      <c r="P436" s="303"/>
      <c r="Q436" s="303"/>
      <c r="R436" s="303"/>
      <c r="S436" s="303"/>
      <c r="T436" s="303"/>
      <c r="U436" s="303"/>
      <c r="V436" s="303"/>
      <c r="W436" s="303"/>
      <c r="X436" s="303"/>
      <c r="Y436" s="303"/>
      <c r="Z436" s="303"/>
    </row>
    <row r="437" spans="1:26" ht="12.75" customHeight="1">
      <c r="A437" s="303"/>
      <c r="B437" s="307"/>
      <c r="C437" s="303"/>
      <c r="D437" s="306"/>
      <c r="E437" s="305"/>
      <c r="F437" s="304"/>
      <c r="G437" s="303"/>
      <c r="H437" s="303"/>
      <c r="I437" s="303"/>
      <c r="J437" s="303"/>
      <c r="K437" s="303"/>
      <c r="L437" s="303"/>
      <c r="M437" s="303"/>
      <c r="N437" s="303"/>
      <c r="O437" s="303"/>
      <c r="P437" s="303"/>
      <c r="Q437" s="303"/>
      <c r="R437" s="303"/>
      <c r="S437" s="303"/>
      <c r="T437" s="303"/>
      <c r="U437" s="303"/>
      <c r="V437" s="303"/>
      <c r="W437" s="303"/>
      <c r="X437" s="303"/>
      <c r="Y437" s="303"/>
      <c r="Z437" s="303"/>
    </row>
    <row r="438" spans="1:26" ht="12.75" customHeight="1">
      <c r="A438" s="303"/>
      <c r="B438" s="307"/>
      <c r="C438" s="303"/>
      <c r="D438" s="306"/>
      <c r="E438" s="305"/>
      <c r="F438" s="304"/>
      <c r="G438" s="303"/>
      <c r="H438" s="303"/>
      <c r="I438" s="303"/>
      <c r="J438" s="303"/>
      <c r="K438" s="303"/>
      <c r="L438" s="303"/>
      <c r="M438" s="303"/>
      <c r="N438" s="303"/>
      <c r="O438" s="303"/>
      <c r="P438" s="303"/>
      <c r="Q438" s="303"/>
      <c r="R438" s="303"/>
      <c r="S438" s="303"/>
      <c r="T438" s="303"/>
      <c r="U438" s="303"/>
      <c r="V438" s="303"/>
      <c r="W438" s="303"/>
      <c r="X438" s="303"/>
      <c r="Y438" s="303"/>
      <c r="Z438" s="303"/>
    </row>
    <row r="439" spans="1:26" ht="12.75" customHeight="1">
      <c r="A439" s="303"/>
      <c r="B439" s="307"/>
      <c r="C439" s="303"/>
      <c r="D439" s="306"/>
      <c r="E439" s="305"/>
      <c r="F439" s="304"/>
      <c r="G439" s="303"/>
      <c r="H439" s="303"/>
      <c r="I439" s="303"/>
      <c r="J439" s="303"/>
      <c r="K439" s="303"/>
      <c r="L439" s="303"/>
      <c r="M439" s="303"/>
      <c r="N439" s="303"/>
      <c r="O439" s="303"/>
      <c r="P439" s="303"/>
      <c r="Q439" s="303"/>
      <c r="R439" s="303"/>
      <c r="S439" s="303"/>
      <c r="T439" s="303"/>
      <c r="U439" s="303"/>
      <c r="V439" s="303"/>
      <c r="W439" s="303"/>
      <c r="X439" s="303"/>
      <c r="Y439" s="303"/>
      <c r="Z439" s="303"/>
    </row>
    <row r="440" spans="1:26" ht="12.75" customHeight="1">
      <c r="A440" s="303"/>
      <c r="B440" s="307"/>
      <c r="C440" s="303"/>
      <c r="D440" s="306"/>
      <c r="E440" s="305"/>
      <c r="F440" s="304"/>
      <c r="G440" s="303"/>
      <c r="H440" s="303"/>
      <c r="I440" s="303"/>
      <c r="J440" s="303"/>
      <c r="K440" s="303"/>
      <c r="L440" s="303"/>
      <c r="M440" s="303"/>
      <c r="N440" s="303"/>
      <c r="O440" s="303"/>
      <c r="P440" s="303"/>
      <c r="Q440" s="303"/>
      <c r="R440" s="303"/>
      <c r="S440" s="303"/>
      <c r="T440" s="303"/>
      <c r="U440" s="303"/>
      <c r="V440" s="303"/>
      <c r="W440" s="303"/>
      <c r="X440" s="303"/>
      <c r="Y440" s="303"/>
      <c r="Z440" s="303"/>
    </row>
    <row r="441" spans="1:26" ht="12.75" customHeight="1">
      <c r="A441" s="303"/>
      <c r="B441" s="307"/>
      <c r="C441" s="303"/>
      <c r="D441" s="306"/>
      <c r="E441" s="305"/>
      <c r="F441" s="304"/>
      <c r="G441" s="303"/>
      <c r="H441" s="303"/>
      <c r="I441" s="303"/>
      <c r="J441" s="303"/>
      <c r="K441" s="303"/>
      <c r="L441" s="303"/>
      <c r="M441" s="303"/>
      <c r="N441" s="303"/>
      <c r="O441" s="303"/>
      <c r="P441" s="303"/>
      <c r="Q441" s="303"/>
      <c r="R441" s="303"/>
      <c r="S441" s="303"/>
      <c r="T441" s="303"/>
      <c r="U441" s="303"/>
      <c r="V441" s="303"/>
      <c r="W441" s="303"/>
      <c r="X441" s="303"/>
      <c r="Y441" s="303"/>
      <c r="Z441" s="303"/>
    </row>
    <row r="442" spans="1:26" ht="12.75" customHeight="1">
      <c r="A442" s="303"/>
      <c r="B442" s="307"/>
      <c r="C442" s="303"/>
      <c r="D442" s="306"/>
      <c r="E442" s="305"/>
      <c r="F442" s="304"/>
      <c r="G442" s="303"/>
      <c r="H442" s="303"/>
      <c r="I442" s="303"/>
      <c r="J442" s="303"/>
      <c r="K442" s="303"/>
      <c r="L442" s="303"/>
      <c r="M442" s="303"/>
      <c r="N442" s="303"/>
      <c r="O442" s="303"/>
      <c r="P442" s="303"/>
      <c r="Q442" s="303"/>
      <c r="R442" s="303"/>
      <c r="S442" s="303"/>
      <c r="T442" s="303"/>
      <c r="U442" s="303"/>
      <c r="V442" s="303"/>
      <c r="W442" s="303"/>
      <c r="X442" s="303"/>
      <c r="Y442" s="303"/>
      <c r="Z442" s="303"/>
    </row>
    <row r="443" spans="1:26" ht="12.75" customHeight="1">
      <c r="A443" s="303"/>
      <c r="B443" s="307"/>
      <c r="C443" s="303"/>
      <c r="D443" s="306"/>
      <c r="E443" s="305"/>
      <c r="F443" s="304"/>
      <c r="G443" s="303"/>
      <c r="H443" s="303"/>
      <c r="I443" s="303"/>
      <c r="J443" s="303"/>
      <c r="K443" s="303"/>
      <c r="L443" s="303"/>
      <c r="M443" s="303"/>
      <c r="N443" s="303"/>
      <c r="O443" s="303"/>
      <c r="P443" s="303"/>
      <c r="Q443" s="303"/>
      <c r="R443" s="303"/>
      <c r="S443" s="303"/>
      <c r="T443" s="303"/>
      <c r="U443" s="303"/>
      <c r="V443" s="303"/>
      <c r="W443" s="303"/>
      <c r="X443" s="303"/>
      <c r="Y443" s="303"/>
      <c r="Z443" s="303"/>
    </row>
    <row r="444" spans="1:26" ht="12.75" customHeight="1">
      <c r="A444" s="303"/>
      <c r="B444" s="307"/>
      <c r="C444" s="303"/>
      <c r="D444" s="306"/>
      <c r="E444" s="305"/>
      <c r="F444" s="304"/>
      <c r="G444" s="303"/>
      <c r="H444" s="303"/>
      <c r="I444" s="303"/>
      <c r="J444" s="303"/>
      <c r="K444" s="303"/>
      <c r="L444" s="303"/>
      <c r="M444" s="303"/>
      <c r="N444" s="303"/>
      <c r="O444" s="303"/>
      <c r="P444" s="303"/>
      <c r="Q444" s="303"/>
      <c r="R444" s="303"/>
      <c r="S444" s="303"/>
      <c r="T444" s="303"/>
      <c r="U444" s="303"/>
      <c r="V444" s="303"/>
      <c r="W444" s="303"/>
      <c r="X444" s="303"/>
      <c r="Y444" s="303"/>
      <c r="Z444" s="303"/>
    </row>
    <row r="445" spans="1:26" ht="12.75" customHeight="1">
      <c r="A445" s="303"/>
      <c r="B445" s="307"/>
      <c r="C445" s="303"/>
      <c r="D445" s="306"/>
      <c r="E445" s="305"/>
      <c r="F445" s="304"/>
      <c r="G445" s="303"/>
      <c r="H445" s="303"/>
      <c r="I445" s="303"/>
      <c r="J445" s="303"/>
      <c r="K445" s="303"/>
      <c r="L445" s="303"/>
      <c r="M445" s="303"/>
      <c r="N445" s="303"/>
      <c r="O445" s="303"/>
      <c r="P445" s="303"/>
      <c r="Q445" s="303"/>
      <c r="R445" s="303"/>
      <c r="S445" s="303"/>
      <c r="T445" s="303"/>
      <c r="U445" s="303"/>
      <c r="V445" s="303"/>
      <c r="W445" s="303"/>
      <c r="X445" s="303"/>
      <c r="Y445" s="303"/>
      <c r="Z445" s="303"/>
    </row>
    <row r="446" spans="1:26" ht="12.75" customHeight="1">
      <c r="A446" s="303"/>
      <c r="B446" s="307"/>
      <c r="C446" s="303"/>
      <c r="D446" s="306"/>
      <c r="E446" s="305"/>
      <c r="F446" s="304"/>
      <c r="G446" s="303"/>
      <c r="H446" s="303"/>
      <c r="I446" s="303"/>
      <c r="J446" s="303"/>
      <c r="K446" s="303"/>
      <c r="L446" s="303"/>
      <c r="M446" s="303"/>
      <c r="N446" s="303"/>
      <c r="O446" s="303"/>
      <c r="P446" s="303"/>
      <c r="Q446" s="303"/>
      <c r="R446" s="303"/>
      <c r="S446" s="303"/>
      <c r="T446" s="303"/>
      <c r="U446" s="303"/>
      <c r="V446" s="303"/>
      <c r="W446" s="303"/>
      <c r="X446" s="303"/>
      <c r="Y446" s="303"/>
      <c r="Z446" s="303"/>
    </row>
    <row r="447" spans="1:26" ht="12.75" customHeight="1">
      <c r="A447" s="303"/>
      <c r="B447" s="307"/>
      <c r="C447" s="303"/>
      <c r="D447" s="306"/>
      <c r="E447" s="305"/>
      <c r="F447" s="304"/>
      <c r="G447" s="303"/>
      <c r="H447" s="303"/>
      <c r="I447" s="303"/>
      <c r="J447" s="303"/>
      <c r="K447" s="303"/>
      <c r="L447" s="303"/>
      <c r="M447" s="303"/>
      <c r="N447" s="303"/>
      <c r="O447" s="303"/>
      <c r="P447" s="303"/>
      <c r="Q447" s="303"/>
      <c r="R447" s="303"/>
      <c r="S447" s="303"/>
      <c r="T447" s="303"/>
      <c r="U447" s="303"/>
      <c r="V447" s="303"/>
      <c r="W447" s="303"/>
      <c r="X447" s="303"/>
      <c r="Y447" s="303"/>
      <c r="Z447" s="303"/>
    </row>
    <row r="448" spans="1:26" ht="12.75" customHeight="1">
      <c r="A448" s="303"/>
      <c r="B448" s="307"/>
      <c r="C448" s="303"/>
      <c r="D448" s="306"/>
      <c r="E448" s="305"/>
      <c r="F448" s="304"/>
      <c r="G448" s="303"/>
      <c r="H448" s="303"/>
      <c r="I448" s="303"/>
      <c r="J448" s="303"/>
      <c r="K448" s="303"/>
      <c r="L448" s="303"/>
      <c r="M448" s="303"/>
      <c r="N448" s="303"/>
      <c r="O448" s="303"/>
      <c r="P448" s="303"/>
      <c r="Q448" s="303"/>
      <c r="R448" s="303"/>
      <c r="S448" s="303"/>
      <c r="T448" s="303"/>
      <c r="U448" s="303"/>
      <c r="V448" s="303"/>
      <c r="W448" s="303"/>
      <c r="X448" s="303"/>
      <c r="Y448" s="303"/>
      <c r="Z448" s="303"/>
    </row>
    <row r="449" spans="1:26" ht="12.75" customHeight="1">
      <c r="A449" s="303"/>
      <c r="B449" s="307"/>
      <c r="C449" s="303"/>
      <c r="D449" s="306"/>
      <c r="E449" s="305"/>
      <c r="F449" s="304"/>
      <c r="G449" s="303"/>
      <c r="H449" s="303"/>
      <c r="I449" s="303"/>
      <c r="J449" s="303"/>
      <c r="K449" s="303"/>
      <c r="L449" s="303"/>
      <c r="M449" s="303"/>
      <c r="N449" s="303"/>
      <c r="O449" s="303"/>
      <c r="P449" s="303"/>
      <c r="Q449" s="303"/>
      <c r="R449" s="303"/>
      <c r="S449" s="303"/>
      <c r="T449" s="303"/>
      <c r="U449" s="303"/>
      <c r="V449" s="303"/>
      <c r="W449" s="303"/>
      <c r="X449" s="303"/>
      <c r="Y449" s="303"/>
      <c r="Z449" s="303"/>
    </row>
    <row r="450" spans="1:26" ht="12.75" customHeight="1">
      <c r="A450" s="303"/>
      <c r="B450" s="307"/>
      <c r="C450" s="303"/>
      <c r="D450" s="306"/>
      <c r="E450" s="305"/>
      <c r="F450" s="304"/>
      <c r="G450" s="303"/>
      <c r="H450" s="303"/>
      <c r="I450" s="303"/>
      <c r="J450" s="303"/>
      <c r="K450" s="303"/>
      <c r="L450" s="303"/>
      <c r="M450" s="303"/>
      <c r="N450" s="303"/>
      <c r="O450" s="303"/>
      <c r="P450" s="303"/>
      <c r="Q450" s="303"/>
      <c r="R450" s="303"/>
      <c r="S450" s="303"/>
      <c r="T450" s="303"/>
      <c r="U450" s="303"/>
      <c r="V450" s="303"/>
      <c r="W450" s="303"/>
      <c r="X450" s="303"/>
      <c r="Y450" s="303"/>
      <c r="Z450" s="303"/>
    </row>
    <row r="451" spans="1:26" ht="12.75" customHeight="1">
      <c r="A451" s="303"/>
      <c r="B451" s="307"/>
      <c r="C451" s="303"/>
      <c r="D451" s="306"/>
      <c r="E451" s="305"/>
      <c r="F451" s="304"/>
      <c r="G451" s="303"/>
      <c r="H451" s="303"/>
      <c r="I451" s="303"/>
      <c r="J451" s="303"/>
      <c r="K451" s="303"/>
      <c r="L451" s="303"/>
      <c r="M451" s="303"/>
      <c r="N451" s="303"/>
      <c r="O451" s="303"/>
      <c r="P451" s="303"/>
      <c r="Q451" s="303"/>
      <c r="R451" s="303"/>
      <c r="S451" s="303"/>
      <c r="T451" s="303"/>
      <c r="U451" s="303"/>
      <c r="V451" s="303"/>
      <c r="W451" s="303"/>
      <c r="X451" s="303"/>
      <c r="Y451" s="303"/>
      <c r="Z451" s="303"/>
    </row>
    <row r="452" spans="1:26" ht="12.75" customHeight="1">
      <c r="A452" s="303"/>
      <c r="B452" s="307"/>
      <c r="C452" s="303"/>
      <c r="D452" s="306"/>
      <c r="E452" s="305"/>
      <c r="F452" s="304"/>
      <c r="G452" s="303"/>
      <c r="H452" s="303"/>
      <c r="I452" s="303"/>
      <c r="J452" s="303"/>
      <c r="K452" s="303"/>
      <c r="L452" s="303"/>
      <c r="M452" s="303"/>
      <c r="N452" s="303"/>
      <c r="O452" s="303"/>
      <c r="P452" s="303"/>
      <c r="Q452" s="303"/>
      <c r="R452" s="303"/>
      <c r="S452" s="303"/>
      <c r="T452" s="303"/>
      <c r="U452" s="303"/>
      <c r="V452" s="303"/>
      <c r="W452" s="303"/>
      <c r="X452" s="303"/>
      <c r="Y452" s="303"/>
      <c r="Z452" s="303"/>
    </row>
    <row r="453" spans="1:26" ht="12.75" customHeight="1">
      <c r="A453" s="303"/>
      <c r="B453" s="307"/>
      <c r="C453" s="303"/>
      <c r="D453" s="306"/>
      <c r="E453" s="305"/>
      <c r="F453" s="304"/>
      <c r="G453" s="303"/>
      <c r="H453" s="303"/>
      <c r="I453" s="303"/>
      <c r="J453" s="303"/>
      <c r="K453" s="303"/>
      <c r="L453" s="303"/>
      <c r="M453" s="303"/>
      <c r="N453" s="303"/>
      <c r="O453" s="303"/>
      <c r="P453" s="303"/>
      <c r="Q453" s="303"/>
      <c r="R453" s="303"/>
      <c r="S453" s="303"/>
      <c r="T453" s="303"/>
      <c r="U453" s="303"/>
      <c r="V453" s="303"/>
      <c r="W453" s="303"/>
      <c r="X453" s="303"/>
      <c r="Y453" s="303"/>
      <c r="Z453" s="303"/>
    </row>
    <row r="454" spans="1:26" ht="12.75" customHeight="1">
      <c r="A454" s="303"/>
      <c r="B454" s="307"/>
      <c r="C454" s="303"/>
      <c r="D454" s="306"/>
      <c r="E454" s="305"/>
      <c r="F454" s="304"/>
      <c r="G454" s="303"/>
      <c r="H454" s="303"/>
      <c r="I454" s="303"/>
      <c r="J454" s="303"/>
      <c r="K454" s="303"/>
      <c r="L454" s="303"/>
      <c r="M454" s="303"/>
      <c r="N454" s="303"/>
      <c r="O454" s="303"/>
      <c r="P454" s="303"/>
      <c r="Q454" s="303"/>
      <c r="R454" s="303"/>
      <c r="S454" s="303"/>
      <c r="T454" s="303"/>
      <c r="U454" s="303"/>
      <c r="V454" s="303"/>
      <c r="W454" s="303"/>
      <c r="X454" s="303"/>
      <c r="Y454" s="303"/>
      <c r="Z454" s="303"/>
    </row>
    <row r="455" spans="1:26" ht="12.75" customHeight="1">
      <c r="A455" s="303"/>
      <c r="B455" s="307"/>
      <c r="C455" s="303"/>
      <c r="D455" s="306"/>
      <c r="E455" s="305"/>
      <c r="F455" s="304"/>
      <c r="G455" s="303"/>
      <c r="H455" s="303"/>
      <c r="I455" s="303"/>
      <c r="J455" s="303"/>
      <c r="K455" s="303"/>
      <c r="L455" s="303"/>
      <c r="M455" s="303"/>
      <c r="N455" s="303"/>
      <c r="O455" s="303"/>
      <c r="P455" s="303"/>
      <c r="Q455" s="303"/>
      <c r="R455" s="303"/>
      <c r="S455" s="303"/>
      <c r="T455" s="303"/>
      <c r="U455" s="303"/>
      <c r="V455" s="303"/>
      <c r="W455" s="303"/>
      <c r="X455" s="303"/>
      <c r="Y455" s="303"/>
      <c r="Z455" s="303"/>
    </row>
    <row r="456" spans="1:26" ht="12.75" customHeight="1">
      <c r="A456" s="303"/>
      <c r="B456" s="307"/>
      <c r="C456" s="303"/>
      <c r="D456" s="306"/>
      <c r="E456" s="305"/>
      <c r="F456" s="304"/>
      <c r="G456" s="303"/>
      <c r="H456" s="303"/>
      <c r="I456" s="303"/>
      <c r="J456" s="303"/>
      <c r="K456" s="303"/>
      <c r="L456" s="303"/>
      <c r="M456" s="303"/>
      <c r="N456" s="303"/>
      <c r="O456" s="303"/>
      <c r="P456" s="303"/>
      <c r="Q456" s="303"/>
      <c r="R456" s="303"/>
      <c r="S456" s="303"/>
      <c r="T456" s="303"/>
      <c r="U456" s="303"/>
      <c r="V456" s="303"/>
      <c r="W456" s="303"/>
      <c r="X456" s="303"/>
      <c r="Y456" s="303"/>
      <c r="Z456" s="303"/>
    </row>
    <row r="457" spans="1:26" ht="12.75" customHeight="1">
      <c r="A457" s="303"/>
      <c r="B457" s="307"/>
      <c r="C457" s="303"/>
      <c r="D457" s="306"/>
      <c r="E457" s="305"/>
      <c r="F457" s="304"/>
      <c r="G457" s="303"/>
      <c r="H457" s="303"/>
      <c r="I457" s="303"/>
      <c r="J457" s="303"/>
      <c r="K457" s="303"/>
      <c r="L457" s="303"/>
      <c r="M457" s="303"/>
      <c r="N457" s="303"/>
      <c r="O457" s="303"/>
      <c r="P457" s="303"/>
      <c r="Q457" s="303"/>
      <c r="R457" s="303"/>
      <c r="S457" s="303"/>
      <c r="T457" s="303"/>
      <c r="U457" s="303"/>
      <c r="V457" s="303"/>
      <c r="W457" s="303"/>
      <c r="X457" s="303"/>
      <c r="Y457" s="303"/>
      <c r="Z457" s="303"/>
    </row>
    <row r="458" spans="1:26" ht="12.75" customHeight="1">
      <c r="A458" s="303"/>
      <c r="B458" s="307"/>
      <c r="C458" s="303"/>
      <c r="D458" s="306"/>
      <c r="E458" s="305"/>
      <c r="F458" s="304"/>
      <c r="G458" s="303"/>
      <c r="H458" s="303"/>
      <c r="I458" s="303"/>
      <c r="J458" s="303"/>
      <c r="K458" s="303"/>
      <c r="L458" s="303"/>
      <c r="M458" s="303"/>
      <c r="N458" s="303"/>
      <c r="O458" s="303"/>
      <c r="P458" s="303"/>
      <c r="Q458" s="303"/>
      <c r="R458" s="303"/>
      <c r="S458" s="303"/>
      <c r="T458" s="303"/>
      <c r="U458" s="303"/>
      <c r="V458" s="303"/>
      <c r="W458" s="303"/>
      <c r="X458" s="303"/>
      <c r="Y458" s="303"/>
      <c r="Z458" s="303"/>
    </row>
    <row r="459" spans="1:26" ht="12.75" customHeight="1">
      <c r="A459" s="303"/>
      <c r="B459" s="307"/>
      <c r="C459" s="303"/>
      <c r="D459" s="306"/>
      <c r="E459" s="305"/>
      <c r="F459" s="304"/>
      <c r="G459" s="303"/>
      <c r="H459" s="303"/>
      <c r="I459" s="303"/>
      <c r="J459" s="303"/>
      <c r="K459" s="303"/>
      <c r="L459" s="303"/>
      <c r="M459" s="303"/>
      <c r="N459" s="303"/>
      <c r="O459" s="303"/>
      <c r="P459" s="303"/>
      <c r="Q459" s="303"/>
      <c r="R459" s="303"/>
      <c r="S459" s="303"/>
      <c r="T459" s="303"/>
      <c r="U459" s="303"/>
      <c r="V459" s="303"/>
      <c r="W459" s="303"/>
      <c r="X459" s="303"/>
      <c r="Y459" s="303"/>
      <c r="Z459" s="303"/>
    </row>
    <row r="460" spans="1:26" ht="12.75" customHeight="1">
      <c r="A460" s="303"/>
      <c r="B460" s="307"/>
      <c r="C460" s="303"/>
      <c r="D460" s="306"/>
      <c r="E460" s="305"/>
      <c r="F460" s="304"/>
      <c r="G460" s="303"/>
      <c r="H460" s="303"/>
      <c r="I460" s="303"/>
      <c r="J460" s="303"/>
      <c r="K460" s="303"/>
      <c r="L460" s="303"/>
      <c r="M460" s="303"/>
      <c r="N460" s="303"/>
      <c r="O460" s="303"/>
      <c r="P460" s="303"/>
      <c r="Q460" s="303"/>
      <c r="R460" s="303"/>
      <c r="S460" s="303"/>
      <c r="T460" s="303"/>
      <c r="U460" s="303"/>
      <c r="V460" s="303"/>
      <c r="W460" s="303"/>
      <c r="X460" s="303"/>
      <c r="Y460" s="303"/>
      <c r="Z460" s="303"/>
    </row>
    <row r="461" spans="1:26" ht="12.75" customHeight="1">
      <c r="A461" s="303"/>
      <c r="B461" s="307"/>
      <c r="C461" s="303"/>
      <c r="D461" s="306"/>
      <c r="E461" s="305"/>
      <c r="F461" s="304"/>
      <c r="G461" s="303"/>
      <c r="H461" s="303"/>
      <c r="I461" s="303"/>
      <c r="J461" s="303"/>
      <c r="K461" s="303"/>
      <c r="L461" s="303"/>
      <c r="M461" s="303"/>
      <c r="N461" s="303"/>
      <c r="O461" s="303"/>
      <c r="P461" s="303"/>
      <c r="Q461" s="303"/>
      <c r="R461" s="303"/>
      <c r="S461" s="303"/>
      <c r="T461" s="303"/>
      <c r="U461" s="303"/>
      <c r="V461" s="303"/>
      <c r="W461" s="303"/>
      <c r="X461" s="303"/>
      <c r="Y461" s="303"/>
      <c r="Z461" s="303"/>
    </row>
    <row r="462" spans="1:26" ht="12.75" customHeight="1">
      <c r="A462" s="303"/>
      <c r="B462" s="307"/>
      <c r="C462" s="303"/>
      <c r="D462" s="306"/>
      <c r="E462" s="305"/>
      <c r="F462" s="304"/>
      <c r="G462" s="303"/>
      <c r="H462" s="303"/>
      <c r="I462" s="303"/>
      <c r="J462" s="303"/>
      <c r="K462" s="303"/>
      <c r="L462" s="303"/>
      <c r="M462" s="303"/>
      <c r="N462" s="303"/>
      <c r="O462" s="303"/>
      <c r="P462" s="303"/>
      <c r="Q462" s="303"/>
      <c r="R462" s="303"/>
      <c r="S462" s="303"/>
      <c r="T462" s="303"/>
      <c r="U462" s="303"/>
      <c r="V462" s="303"/>
      <c r="W462" s="303"/>
      <c r="X462" s="303"/>
      <c r="Y462" s="303"/>
      <c r="Z462" s="303"/>
    </row>
    <row r="463" spans="1:26" ht="12.75" customHeight="1">
      <c r="A463" s="303"/>
      <c r="B463" s="307"/>
      <c r="C463" s="303"/>
      <c r="D463" s="306"/>
      <c r="E463" s="305"/>
      <c r="F463" s="304"/>
      <c r="G463" s="303"/>
      <c r="H463" s="303"/>
      <c r="I463" s="303"/>
      <c r="J463" s="303"/>
      <c r="K463" s="303"/>
      <c r="L463" s="303"/>
      <c r="M463" s="303"/>
      <c r="N463" s="303"/>
      <c r="O463" s="303"/>
      <c r="P463" s="303"/>
      <c r="Q463" s="303"/>
      <c r="R463" s="303"/>
      <c r="S463" s="303"/>
      <c r="T463" s="303"/>
      <c r="U463" s="303"/>
      <c r="V463" s="303"/>
      <c r="W463" s="303"/>
      <c r="X463" s="303"/>
      <c r="Y463" s="303"/>
      <c r="Z463" s="303"/>
    </row>
    <row r="464" spans="1:26" ht="12.75" customHeight="1">
      <c r="A464" s="303"/>
      <c r="B464" s="307"/>
      <c r="C464" s="303"/>
      <c r="D464" s="306"/>
      <c r="E464" s="305"/>
      <c r="F464" s="304"/>
      <c r="G464" s="303"/>
      <c r="H464" s="303"/>
      <c r="I464" s="303"/>
      <c r="J464" s="303"/>
      <c r="K464" s="303"/>
      <c r="L464" s="303"/>
      <c r="M464" s="303"/>
      <c r="N464" s="303"/>
      <c r="O464" s="303"/>
      <c r="P464" s="303"/>
      <c r="Q464" s="303"/>
      <c r="R464" s="303"/>
      <c r="S464" s="303"/>
      <c r="T464" s="303"/>
      <c r="U464" s="303"/>
      <c r="V464" s="303"/>
      <c r="W464" s="303"/>
      <c r="X464" s="303"/>
      <c r="Y464" s="303"/>
      <c r="Z464" s="303"/>
    </row>
    <row r="465" spans="1:26" ht="12.75" customHeight="1">
      <c r="A465" s="303"/>
      <c r="B465" s="307"/>
      <c r="C465" s="303"/>
      <c r="D465" s="306"/>
      <c r="E465" s="305"/>
      <c r="F465" s="304"/>
      <c r="G465" s="303"/>
      <c r="H465" s="303"/>
      <c r="I465" s="303"/>
      <c r="J465" s="303"/>
      <c r="K465" s="303"/>
      <c r="L465" s="303"/>
      <c r="M465" s="303"/>
      <c r="N465" s="303"/>
      <c r="O465" s="303"/>
      <c r="P465" s="303"/>
      <c r="Q465" s="303"/>
      <c r="R465" s="303"/>
      <c r="S465" s="303"/>
      <c r="T465" s="303"/>
      <c r="U465" s="303"/>
      <c r="V465" s="303"/>
      <c r="W465" s="303"/>
      <c r="X465" s="303"/>
      <c r="Y465" s="303"/>
      <c r="Z465" s="303"/>
    </row>
    <row r="466" spans="1:26" ht="12.75" customHeight="1">
      <c r="A466" s="303"/>
      <c r="B466" s="307"/>
      <c r="C466" s="303"/>
      <c r="D466" s="306"/>
      <c r="E466" s="305"/>
      <c r="F466" s="304"/>
      <c r="G466" s="303"/>
      <c r="H466" s="303"/>
      <c r="I466" s="303"/>
      <c r="J466" s="303"/>
      <c r="K466" s="303"/>
      <c r="L466" s="303"/>
      <c r="M466" s="303"/>
      <c r="N466" s="303"/>
      <c r="O466" s="303"/>
      <c r="P466" s="303"/>
      <c r="Q466" s="303"/>
      <c r="R466" s="303"/>
      <c r="S466" s="303"/>
      <c r="T466" s="303"/>
      <c r="U466" s="303"/>
      <c r="V466" s="303"/>
      <c r="W466" s="303"/>
      <c r="X466" s="303"/>
      <c r="Y466" s="303"/>
      <c r="Z466" s="303"/>
    </row>
    <row r="467" spans="1:26" ht="12.75" customHeight="1">
      <c r="A467" s="303"/>
      <c r="B467" s="307"/>
      <c r="C467" s="303"/>
      <c r="D467" s="306"/>
      <c r="E467" s="305"/>
      <c r="F467" s="304"/>
      <c r="G467" s="303"/>
      <c r="H467" s="303"/>
      <c r="I467" s="303"/>
      <c r="J467" s="303"/>
      <c r="K467" s="303"/>
      <c r="L467" s="303"/>
      <c r="M467" s="303"/>
      <c r="N467" s="303"/>
      <c r="O467" s="303"/>
      <c r="P467" s="303"/>
      <c r="Q467" s="303"/>
      <c r="R467" s="303"/>
      <c r="S467" s="303"/>
      <c r="T467" s="303"/>
      <c r="U467" s="303"/>
      <c r="V467" s="303"/>
      <c r="W467" s="303"/>
      <c r="X467" s="303"/>
      <c r="Y467" s="303"/>
      <c r="Z467" s="303"/>
    </row>
    <row r="468" spans="1:26" ht="12.75" customHeight="1">
      <c r="A468" s="303"/>
      <c r="B468" s="307"/>
      <c r="C468" s="303"/>
      <c r="D468" s="306"/>
      <c r="E468" s="305"/>
      <c r="F468" s="304"/>
      <c r="G468" s="303"/>
      <c r="H468" s="303"/>
      <c r="I468" s="303"/>
      <c r="J468" s="303"/>
      <c r="K468" s="303"/>
      <c r="L468" s="303"/>
      <c r="M468" s="303"/>
      <c r="N468" s="303"/>
      <c r="O468" s="303"/>
      <c r="P468" s="303"/>
      <c r="Q468" s="303"/>
      <c r="R468" s="303"/>
      <c r="S468" s="303"/>
      <c r="T468" s="303"/>
      <c r="U468" s="303"/>
      <c r="V468" s="303"/>
      <c r="W468" s="303"/>
      <c r="X468" s="303"/>
      <c r="Y468" s="303"/>
      <c r="Z468" s="303"/>
    </row>
    <row r="469" spans="1:26" ht="12.75" customHeight="1">
      <c r="A469" s="303"/>
      <c r="B469" s="307"/>
      <c r="C469" s="303"/>
      <c r="D469" s="306"/>
      <c r="E469" s="305"/>
      <c r="F469" s="304"/>
      <c r="G469" s="303"/>
      <c r="H469" s="303"/>
      <c r="I469" s="303"/>
      <c r="J469" s="303"/>
      <c r="K469" s="303"/>
      <c r="L469" s="303"/>
      <c r="M469" s="303"/>
      <c r="N469" s="303"/>
      <c r="O469" s="303"/>
      <c r="P469" s="303"/>
      <c r="Q469" s="303"/>
      <c r="R469" s="303"/>
      <c r="S469" s="303"/>
      <c r="T469" s="303"/>
      <c r="U469" s="303"/>
      <c r="V469" s="303"/>
      <c r="W469" s="303"/>
      <c r="X469" s="303"/>
      <c r="Y469" s="303"/>
      <c r="Z469" s="303"/>
    </row>
    <row r="470" spans="1:26" ht="12.75" customHeight="1">
      <c r="A470" s="303"/>
      <c r="B470" s="307"/>
      <c r="C470" s="303"/>
      <c r="D470" s="306"/>
      <c r="E470" s="305"/>
      <c r="F470" s="304"/>
      <c r="G470" s="303"/>
      <c r="H470" s="303"/>
      <c r="I470" s="303"/>
      <c r="J470" s="303"/>
      <c r="K470" s="303"/>
      <c r="L470" s="303"/>
      <c r="M470" s="303"/>
      <c r="N470" s="303"/>
      <c r="O470" s="303"/>
      <c r="P470" s="303"/>
      <c r="Q470" s="303"/>
      <c r="R470" s="303"/>
      <c r="S470" s="303"/>
      <c r="T470" s="303"/>
      <c r="U470" s="303"/>
      <c r="V470" s="303"/>
      <c r="W470" s="303"/>
      <c r="X470" s="303"/>
      <c r="Y470" s="303"/>
      <c r="Z470" s="303"/>
    </row>
    <row r="471" spans="1:26" ht="12.75" customHeight="1">
      <c r="A471" s="303"/>
      <c r="B471" s="307"/>
      <c r="C471" s="303"/>
      <c r="D471" s="306"/>
      <c r="E471" s="305"/>
      <c r="F471" s="304"/>
      <c r="G471" s="303"/>
      <c r="H471" s="303"/>
      <c r="I471" s="303"/>
      <c r="J471" s="303"/>
      <c r="K471" s="303"/>
      <c r="L471" s="303"/>
      <c r="M471" s="303"/>
      <c r="N471" s="303"/>
      <c r="O471" s="303"/>
      <c r="P471" s="303"/>
      <c r="Q471" s="303"/>
      <c r="R471" s="303"/>
      <c r="S471" s="303"/>
      <c r="T471" s="303"/>
      <c r="U471" s="303"/>
      <c r="V471" s="303"/>
      <c r="W471" s="303"/>
      <c r="X471" s="303"/>
      <c r="Y471" s="303"/>
      <c r="Z471" s="303"/>
    </row>
    <row r="472" spans="1:26" ht="12.75" customHeight="1">
      <c r="A472" s="303"/>
      <c r="B472" s="307"/>
      <c r="C472" s="303"/>
      <c r="D472" s="306"/>
      <c r="E472" s="305"/>
      <c r="F472" s="304"/>
      <c r="G472" s="303"/>
      <c r="H472" s="303"/>
      <c r="I472" s="303"/>
      <c r="J472" s="303"/>
      <c r="K472" s="303"/>
      <c r="L472" s="303"/>
      <c r="M472" s="303"/>
      <c r="N472" s="303"/>
      <c r="O472" s="303"/>
      <c r="P472" s="303"/>
      <c r="Q472" s="303"/>
      <c r="R472" s="303"/>
      <c r="S472" s="303"/>
      <c r="T472" s="303"/>
      <c r="U472" s="303"/>
      <c r="V472" s="303"/>
      <c r="W472" s="303"/>
      <c r="X472" s="303"/>
      <c r="Y472" s="303"/>
      <c r="Z472" s="303"/>
    </row>
    <row r="473" spans="1:26" ht="12.75" customHeight="1">
      <c r="A473" s="303"/>
      <c r="B473" s="307"/>
      <c r="C473" s="303"/>
      <c r="D473" s="306"/>
      <c r="E473" s="305"/>
      <c r="F473" s="304"/>
      <c r="G473" s="303"/>
      <c r="H473" s="303"/>
      <c r="I473" s="303"/>
      <c r="J473" s="303"/>
      <c r="K473" s="303"/>
      <c r="L473" s="303"/>
      <c r="M473" s="303"/>
      <c r="N473" s="303"/>
      <c r="O473" s="303"/>
      <c r="P473" s="303"/>
      <c r="Q473" s="303"/>
      <c r="R473" s="303"/>
      <c r="S473" s="303"/>
      <c r="T473" s="303"/>
      <c r="U473" s="303"/>
      <c r="V473" s="303"/>
      <c r="W473" s="303"/>
      <c r="X473" s="303"/>
      <c r="Y473" s="303"/>
      <c r="Z473" s="303"/>
    </row>
    <row r="474" spans="1:26" ht="12.75" customHeight="1">
      <c r="A474" s="303"/>
      <c r="B474" s="307"/>
      <c r="C474" s="303"/>
      <c r="D474" s="306"/>
      <c r="E474" s="305"/>
      <c r="F474" s="304"/>
      <c r="G474" s="303"/>
      <c r="H474" s="303"/>
      <c r="I474" s="303"/>
      <c r="J474" s="303"/>
      <c r="K474" s="303"/>
      <c r="L474" s="303"/>
      <c r="M474" s="303"/>
      <c r="N474" s="303"/>
      <c r="O474" s="303"/>
      <c r="P474" s="303"/>
      <c r="Q474" s="303"/>
      <c r="R474" s="303"/>
      <c r="S474" s="303"/>
      <c r="T474" s="303"/>
      <c r="U474" s="303"/>
      <c r="V474" s="303"/>
      <c r="W474" s="303"/>
      <c r="X474" s="303"/>
      <c r="Y474" s="303"/>
      <c r="Z474" s="303"/>
    </row>
    <row r="475" spans="1:26" ht="12.75" customHeight="1">
      <c r="A475" s="303"/>
      <c r="B475" s="307"/>
      <c r="C475" s="303"/>
      <c r="D475" s="306"/>
      <c r="E475" s="305"/>
      <c r="F475" s="304"/>
      <c r="G475" s="303"/>
      <c r="H475" s="303"/>
      <c r="I475" s="303"/>
      <c r="J475" s="303"/>
      <c r="K475" s="303"/>
      <c r="L475" s="303"/>
      <c r="M475" s="303"/>
      <c r="N475" s="303"/>
      <c r="O475" s="303"/>
      <c r="P475" s="303"/>
      <c r="Q475" s="303"/>
      <c r="R475" s="303"/>
      <c r="S475" s="303"/>
      <c r="T475" s="303"/>
      <c r="U475" s="303"/>
      <c r="V475" s="303"/>
      <c r="W475" s="303"/>
      <c r="X475" s="303"/>
      <c r="Y475" s="303"/>
      <c r="Z475" s="303"/>
    </row>
    <row r="476" spans="1:26" ht="12.75" customHeight="1">
      <c r="A476" s="303"/>
      <c r="B476" s="307"/>
      <c r="C476" s="303"/>
      <c r="D476" s="306"/>
      <c r="E476" s="305"/>
      <c r="F476" s="304"/>
      <c r="G476" s="303"/>
      <c r="H476" s="303"/>
      <c r="I476" s="303"/>
      <c r="J476" s="303"/>
      <c r="K476" s="303"/>
      <c r="L476" s="303"/>
      <c r="M476" s="303"/>
      <c r="N476" s="303"/>
      <c r="O476" s="303"/>
      <c r="P476" s="303"/>
      <c r="Q476" s="303"/>
      <c r="R476" s="303"/>
      <c r="S476" s="303"/>
      <c r="T476" s="303"/>
      <c r="U476" s="303"/>
      <c r="V476" s="303"/>
      <c r="W476" s="303"/>
      <c r="X476" s="303"/>
      <c r="Y476" s="303"/>
      <c r="Z476" s="303"/>
    </row>
    <row r="477" spans="1:26" ht="12.75" customHeight="1">
      <c r="A477" s="303"/>
      <c r="B477" s="307"/>
      <c r="C477" s="303"/>
      <c r="D477" s="306"/>
      <c r="E477" s="305"/>
      <c r="F477" s="304"/>
      <c r="G477" s="303"/>
      <c r="H477" s="303"/>
      <c r="I477" s="303"/>
      <c r="J477" s="303"/>
      <c r="K477" s="303"/>
      <c r="L477" s="303"/>
      <c r="M477" s="303"/>
      <c r="N477" s="303"/>
      <c r="O477" s="303"/>
      <c r="P477" s="303"/>
      <c r="Q477" s="303"/>
      <c r="R477" s="303"/>
      <c r="S477" s="303"/>
      <c r="T477" s="303"/>
      <c r="U477" s="303"/>
      <c r="V477" s="303"/>
      <c r="W477" s="303"/>
      <c r="X477" s="303"/>
      <c r="Y477" s="303"/>
      <c r="Z477" s="303"/>
    </row>
    <row r="478" spans="1:26" ht="12.75" customHeight="1">
      <c r="A478" s="303"/>
      <c r="B478" s="307"/>
      <c r="C478" s="303"/>
      <c r="D478" s="306"/>
      <c r="E478" s="305"/>
      <c r="F478" s="304"/>
      <c r="G478" s="303"/>
      <c r="H478" s="303"/>
      <c r="I478" s="303"/>
      <c r="J478" s="303"/>
      <c r="K478" s="303"/>
      <c r="L478" s="303"/>
      <c r="M478" s="303"/>
      <c r="N478" s="303"/>
      <c r="O478" s="303"/>
      <c r="P478" s="303"/>
      <c r="Q478" s="303"/>
      <c r="R478" s="303"/>
      <c r="S478" s="303"/>
      <c r="T478" s="303"/>
      <c r="U478" s="303"/>
      <c r="V478" s="303"/>
      <c r="W478" s="303"/>
      <c r="X478" s="303"/>
      <c r="Y478" s="303"/>
      <c r="Z478" s="303"/>
    </row>
    <row r="479" spans="1:26" ht="12.75" customHeight="1">
      <c r="A479" s="303"/>
      <c r="B479" s="307"/>
      <c r="C479" s="303"/>
      <c r="D479" s="306"/>
      <c r="E479" s="305"/>
      <c r="F479" s="304"/>
      <c r="G479" s="303"/>
      <c r="H479" s="303"/>
      <c r="I479" s="303"/>
      <c r="J479" s="303"/>
      <c r="K479" s="303"/>
      <c r="L479" s="303"/>
      <c r="M479" s="303"/>
      <c r="N479" s="303"/>
      <c r="O479" s="303"/>
      <c r="P479" s="303"/>
      <c r="Q479" s="303"/>
      <c r="R479" s="303"/>
      <c r="S479" s="303"/>
      <c r="T479" s="303"/>
      <c r="U479" s="303"/>
      <c r="V479" s="303"/>
      <c r="W479" s="303"/>
      <c r="X479" s="303"/>
      <c r="Y479" s="303"/>
      <c r="Z479" s="303"/>
    </row>
    <row r="480" spans="1:26" ht="12.75" customHeight="1">
      <c r="A480" s="303"/>
      <c r="B480" s="307"/>
      <c r="C480" s="303"/>
      <c r="D480" s="306"/>
      <c r="E480" s="305"/>
      <c r="F480" s="304"/>
      <c r="G480" s="303"/>
      <c r="H480" s="303"/>
      <c r="I480" s="303"/>
      <c r="J480" s="303"/>
      <c r="K480" s="303"/>
      <c r="L480" s="303"/>
      <c r="M480" s="303"/>
      <c r="N480" s="303"/>
      <c r="O480" s="303"/>
      <c r="P480" s="303"/>
      <c r="Q480" s="303"/>
      <c r="R480" s="303"/>
      <c r="S480" s="303"/>
      <c r="T480" s="303"/>
      <c r="U480" s="303"/>
      <c r="V480" s="303"/>
      <c r="W480" s="303"/>
      <c r="X480" s="303"/>
      <c r="Y480" s="303"/>
      <c r="Z480" s="303"/>
    </row>
    <row r="481" spans="1:26" ht="12.75" customHeight="1">
      <c r="A481" s="303"/>
      <c r="B481" s="307"/>
      <c r="C481" s="303"/>
      <c r="D481" s="306"/>
      <c r="E481" s="305"/>
      <c r="F481" s="304"/>
      <c r="G481" s="303"/>
      <c r="H481" s="303"/>
      <c r="I481" s="303"/>
      <c r="J481" s="303"/>
      <c r="K481" s="303"/>
      <c r="L481" s="303"/>
      <c r="M481" s="303"/>
      <c r="N481" s="303"/>
      <c r="O481" s="303"/>
      <c r="P481" s="303"/>
      <c r="Q481" s="303"/>
      <c r="R481" s="303"/>
      <c r="S481" s="303"/>
      <c r="T481" s="303"/>
      <c r="U481" s="303"/>
      <c r="V481" s="303"/>
      <c r="W481" s="303"/>
      <c r="X481" s="303"/>
      <c r="Y481" s="303"/>
      <c r="Z481" s="303"/>
    </row>
    <row r="482" spans="1:26" ht="12.75" customHeight="1">
      <c r="A482" s="303"/>
      <c r="B482" s="307"/>
      <c r="C482" s="303"/>
      <c r="D482" s="306"/>
      <c r="E482" s="305"/>
      <c r="F482" s="304"/>
      <c r="G482" s="303"/>
      <c r="H482" s="303"/>
      <c r="I482" s="303"/>
      <c r="J482" s="303"/>
      <c r="K482" s="303"/>
      <c r="L482" s="303"/>
      <c r="M482" s="303"/>
      <c r="N482" s="303"/>
      <c r="O482" s="303"/>
      <c r="P482" s="303"/>
      <c r="Q482" s="303"/>
      <c r="R482" s="303"/>
      <c r="S482" s="303"/>
      <c r="T482" s="303"/>
      <c r="U482" s="303"/>
      <c r="V482" s="303"/>
      <c r="W482" s="303"/>
      <c r="X482" s="303"/>
      <c r="Y482" s="303"/>
      <c r="Z482" s="303"/>
    </row>
    <row r="483" spans="1:26" ht="12.75" customHeight="1">
      <c r="A483" s="303"/>
      <c r="B483" s="307"/>
      <c r="C483" s="303"/>
      <c r="D483" s="306"/>
      <c r="E483" s="305"/>
      <c r="F483" s="304"/>
      <c r="G483" s="303"/>
      <c r="H483" s="303"/>
      <c r="I483" s="303"/>
      <c r="J483" s="303"/>
      <c r="K483" s="303"/>
      <c r="L483" s="303"/>
      <c r="M483" s="303"/>
      <c r="N483" s="303"/>
      <c r="O483" s="303"/>
      <c r="P483" s="303"/>
      <c r="Q483" s="303"/>
      <c r="R483" s="303"/>
      <c r="S483" s="303"/>
      <c r="T483" s="303"/>
      <c r="U483" s="303"/>
      <c r="V483" s="303"/>
      <c r="W483" s="303"/>
      <c r="X483" s="303"/>
      <c r="Y483" s="303"/>
      <c r="Z483" s="303"/>
    </row>
    <row r="484" spans="1:26" ht="12.75" customHeight="1">
      <c r="A484" s="303"/>
      <c r="B484" s="307"/>
      <c r="C484" s="303"/>
      <c r="D484" s="306"/>
      <c r="E484" s="305"/>
      <c r="F484" s="304"/>
      <c r="G484" s="303"/>
      <c r="H484" s="303"/>
      <c r="I484" s="303"/>
      <c r="J484" s="303"/>
      <c r="K484" s="303"/>
      <c r="L484" s="303"/>
      <c r="M484" s="303"/>
      <c r="N484" s="303"/>
      <c r="O484" s="303"/>
      <c r="P484" s="303"/>
      <c r="Q484" s="303"/>
      <c r="R484" s="303"/>
      <c r="S484" s="303"/>
      <c r="T484" s="303"/>
      <c r="U484" s="303"/>
      <c r="V484" s="303"/>
      <c r="W484" s="303"/>
      <c r="X484" s="303"/>
      <c r="Y484" s="303"/>
      <c r="Z484" s="303"/>
    </row>
    <row r="485" spans="1:26" ht="12.75" customHeight="1">
      <c r="A485" s="303"/>
      <c r="B485" s="307"/>
      <c r="C485" s="303"/>
      <c r="D485" s="306"/>
      <c r="E485" s="305"/>
      <c r="F485" s="304"/>
      <c r="G485" s="303"/>
      <c r="H485" s="303"/>
      <c r="I485" s="303"/>
      <c r="J485" s="303"/>
      <c r="K485" s="303"/>
      <c r="L485" s="303"/>
      <c r="M485" s="303"/>
      <c r="N485" s="303"/>
      <c r="O485" s="303"/>
      <c r="P485" s="303"/>
      <c r="Q485" s="303"/>
      <c r="R485" s="303"/>
      <c r="S485" s="303"/>
      <c r="T485" s="303"/>
      <c r="U485" s="303"/>
      <c r="V485" s="303"/>
      <c r="W485" s="303"/>
      <c r="X485" s="303"/>
      <c r="Y485" s="303"/>
      <c r="Z485" s="303"/>
    </row>
    <row r="486" spans="1:26" ht="12.75" customHeight="1">
      <c r="A486" s="303"/>
      <c r="B486" s="307"/>
      <c r="C486" s="303"/>
      <c r="D486" s="306"/>
      <c r="E486" s="305"/>
      <c r="F486" s="304"/>
      <c r="G486" s="303"/>
      <c r="H486" s="303"/>
      <c r="I486" s="303"/>
      <c r="J486" s="303"/>
      <c r="K486" s="303"/>
      <c r="L486" s="303"/>
      <c r="M486" s="303"/>
      <c r="N486" s="303"/>
      <c r="O486" s="303"/>
      <c r="P486" s="303"/>
      <c r="Q486" s="303"/>
      <c r="R486" s="303"/>
      <c r="S486" s="303"/>
      <c r="T486" s="303"/>
      <c r="U486" s="303"/>
      <c r="V486" s="303"/>
      <c r="W486" s="303"/>
      <c r="X486" s="303"/>
      <c r="Y486" s="303"/>
      <c r="Z486" s="303"/>
    </row>
    <row r="487" spans="1:26" ht="12.75" customHeight="1">
      <c r="A487" s="303"/>
      <c r="B487" s="307"/>
      <c r="C487" s="303"/>
      <c r="D487" s="306"/>
      <c r="E487" s="305"/>
      <c r="F487" s="304"/>
      <c r="G487" s="303"/>
      <c r="H487" s="303"/>
      <c r="I487" s="303"/>
      <c r="J487" s="303"/>
      <c r="K487" s="303"/>
      <c r="L487" s="303"/>
      <c r="M487" s="303"/>
      <c r="N487" s="303"/>
      <c r="O487" s="303"/>
      <c r="P487" s="303"/>
      <c r="Q487" s="303"/>
      <c r="R487" s="303"/>
      <c r="S487" s="303"/>
      <c r="T487" s="303"/>
      <c r="U487" s="303"/>
      <c r="V487" s="303"/>
      <c r="W487" s="303"/>
      <c r="X487" s="303"/>
      <c r="Y487" s="303"/>
      <c r="Z487" s="303"/>
    </row>
    <row r="488" spans="1:26" ht="12.75" customHeight="1">
      <c r="A488" s="303"/>
      <c r="B488" s="307"/>
      <c r="C488" s="303"/>
      <c r="D488" s="306"/>
      <c r="E488" s="305"/>
      <c r="F488" s="304"/>
      <c r="G488" s="303"/>
      <c r="H488" s="303"/>
      <c r="I488" s="303"/>
      <c r="J488" s="303"/>
      <c r="K488" s="303"/>
      <c r="L488" s="303"/>
      <c r="M488" s="303"/>
      <c r="N488" s="303"/>
      <c r="O488" s="303"/>
      <c r="P488" s="303"/>
      <c r="Q488" s="303"/>
      <c r="R488" s="303"/>
      <c r="S488" s="303"/>
      <c r="T488" s="303"/>
      <c r="U488" s="303"/>
      <c r="V488" s="303"/>
      <c r="W488" s="303"/>
      <c r="X488" s="303"/>
      <c r="Y488" s="303"/>
      <c r="Z488" s="303"/>
    </row>
    <row r="489" spans="1:26" ht="12.75" customHeight="1">
      <c r="A489" s="303"/>
      <c r="B489" s="307"/>
      <c r="C489" s="303"/>
      <c r="D489" s="306"/>
      <c r="E489" s="305"/>
      <c r="F489" s="304"/>
      <c r="G489" s="303"/>
      <c r="H489" s="303"/>
      <c r="I489" s="303"/>
      <c r="J489" s="303"/>
      <c r="K489" s="303"/>
      <c r="L489" s="303"/>
      <c r="M489" s="303"/>
      <c r="N489" s="303"/>
      <c r="O489" s="303"/>
      <c r="P489" s="303"/>
      <c r="Q489" s="303"/>
      <c r="R489" s="303"/>
      <c r="S489" s="303"/>
      <c r="T489" s="303"/>
      <c r="U489" s="303"/>
      <c r="V489" s="303"/>
      <c r="W489" s="303"/>
      <c r="X489" s="303"/>
      <c r="Y489" s="303"/>
      <c r="Z489" s="303"/>
    </row>
    <row r="490" spans="1:26" ht="12.75" customHeight="1">
      <c r="A490" s="303"/>
      <c r="B490" s="307"/>
      <c r="C490" s="303"/>
      <c r="D490" s="306"/>
      <c r="E490" s="305"/>
      <c r="F490" s="304"/>
      <c r="G490" s="303"/>
      <c r="H490" s="303"/>
      <c r="I490" s="303"/>
      <c r="J490" s="303"/>
      <c r="K490" s="303"/>
      <c r="L490" s="303"/>
      <c r="M490" s="303"/>
      <c r="N490" s="303"/>
      <c r="O490" s="303"/>
      <c r="P490" s="303"/>
      <c r="Q490" s="303"/>
      <c r="R490" s="303"/>
      <c r="S490" s="303"/>
      <c r="T490" s="303"/>
      <c r="U490" s="303"/>
      <c r="V490" s="303"/>
      <c r="W490" s="303"/>
      <c r="X490" s="303"/>
      <c r="Y490" s="303"/>
      <c r="Z490" s="303"/>
    </row>
    <row r="491" spans="1:26" ht="12.75" customHeight="1">
      <c r="A491" s="303"/>
      <c r="B491" s="307"/>
      <c r="C491" s="303"/>
      <c r="D491" s="306"/>
      <c r="E491" s="305"/>
      <c r="F491" s="304"/>
      <c r="G491" s="303"/>
      <c r="H491" s="303"/>
      <c r="I491" s="303"/>
      <c r="J491" s="303"/>
      <c r="K491" s="303"/>
      <c r="L491" s="303"/>
      <c r="M491" s="303"/>
      <c r="N491" s="303"/>
      <c r="O491" s="303"/>
      <c r="P491" s="303"/>
      <c r="Q491" s="303"/>
      <c r="R491" s="303"/>
      <c r="S491" s="303"/>
      <c r="T491" s="303"/>
      <c r="U491" s="303"/>
      <c r="V491" s="303"/>
      <c r="W491" s="303"/>
      <c r="X491" s="303"/>
      <c r="Y491" s="303"/>
      <c r="Z491" s="303"/>
    </row>
    <row r="492" spans="1:26" ht="12.75" customHeight="1">
      <c r="A492" s="303"/>
      <c r="B492" s="307"/>
      <c r="C492" s="303"/>
      <c r="D492" s="306"/>
      <c r="E492" s="305"/>
      <c r="F492" s="304"/>
      <c r="G492" s="303"/>
      <c r="H492" s="303"/>
      <c r="I492" s="303"/>
      <c r="J492" s="303"/>
      <c r="K492" s="303"/>
      <c r="L492" s="303"/>
      <c r="M492" s="303"/>
      <c r="N492" s="303"/>
      <c r="O492" s="303"/>
      <c r="P492" s="303"/>
      <c r="Q492" s="303"/>
      <c r="R492" s="303"/>
      <c r="S492" s="303"/>
      <c r="T492" s="303"/>
      <c r="U492" s="303"/>
      <c r="V492" s="303"/>
      <c r="W492" s="303"/>
      <c r="X492" s="303"/>
      <c r="Y492" s="303"/>
      <c r="Z492" s="303"/>
    </row>
    <row r="493" spans="1:26" ht="12.75" customHeight="1">
      <c r="A493" s="303"/>
      <c r="B493" s="307"/>
      <c r="C493" s="303"/>
      <c r="D493" s="306"/>
      <c r="E493" s="305"/>
      <c r="F493" s="304"/>
      <c r="G493" s="303"/>
      <c r="H493" s="303"/>
      <c r="I493" s="303"/>
      <c r="J493" s="303"/>
      <c r="K493" s="303"/>
      <c r="L493" s="303"/>
      <c r="M493" s="303"/>
      <c r="N493" s="303"/>
      <c r="O493" s="303"/>
      <c r="P493" s="303"/>
      <c r="Q493" s="303"/>
      <c r="R493" s="303"/>
      <c r="S493" s="303"/>
      <c r="T493" s="303"/>
      <c r="U493" s="303"/>
      <c r="V493" s="303"/>
      <c r="W493" s="303"/>
      <c r="X493" s="303"/>
      <c r="Y493" s="303"/>
      <c r="Z493" s="303"/>
    </row>
    <row r="494" spans="1:26" ht="12.75" customHeight="1">
      <c r="A494" s="303"/>
      <c r="B494" s="307"/>
      <c r="C494" s="303"/>
      <c r="D494" s="306"/>
      <c r="E494" s="305"/>
      <c r="F494" s="304"/>
      <c r="G494" s="303"/>
      <c r="H494" s="303"/>
      <c r="I494" s="303"/>
      <c r="J494" s="303"/>
      <c r="K494" s="303"/>
      <c r="L494" s="303"/>
      <c r="M494" s="303"/>
      <c r="N494" s="303"/>
      <c r="O494" s="303"/>
      <c r="P494" s="303"/>
      <c r="Q494" s="303"/>
      <c r="R494" s="303"/>
      <c r="S494" s="303"/>
      <c r="T494" s="303"/>
      <c r="U494" s="303"/>
      <c r="V494" s="303"/>
      <c r="W494" s="303"/>
      <c r="X494" s="303"/>
      <c r="Y494" s="303"/>
      <c r="Z494" s="303"/>
    </row>
    <row r="495" spans="1:26" ht="12.75" customHeight="1">
      <c r="A495" s="303"/>
      <c r="B495" s="307"/>
      <c r="C495" s="303"/>
      <c r="D495" s="306"/>
      <c r="E495" s="305"/>
      <c r="F495" s="304"/>
      <c r="G495" s="303"/>
      <c r="H495" s="303"/>
      <c r="I495" s="303"/>
      <c r="J495" s="303"/>
      <c r="K495" s="303"/>
      <c r="L495" s="303"/>
      <c r="M495" s="303"/>
      <c r="N495" s="303"/>
      <c r="O495" s="303"/>
      <c r="P495" s="303"/>
      <c r="Q495" s="303"/>
      <c r="R495" s="303"/>
      <c r="S495" s="303"/>
      <c r="T495" s="303"/>
      <c r="U495" s="303"/>
      <c r="V495" s="303"/>
      <c r="W495" s="303"/>
      <c r="X495" s="303"/>
      <c r="Y495" s="303"/>
      <c r="Z495" s="303"/>
    </row>
    <row r="496" spans="1:26" ht="12.75" customHeight="1">
      <c r="A496" s="303"/>
      <c r="B496" s="307"/>
      <c r="C496" s="303"/>
      <c r="D496" s="306"/>
      <c r="E496" s="305"/>
      <c r="F496" s="304"/>
      <c r="G496" s="303"/>
      <c r="H496" s="303"/>
      <c r="I496" s="303"/>
      <c r="J496" s="303"/>
      <c r="K496" s="303"/>
      <c r="L496" s="303"/>
      <c r="M496" s="303"/>
      <c r="N496" s="303"/>
      <c r="O496" s="303"/>
      <c r="P496" s="303"/>
      <c r="Q496" s="303"/>
      <c r="R496" s="303"/>
      <c r="S496" s="303"/>
      <c r="T496" s="303"/>
      <c r="U496" s="303"/>
      <c r="V496" s="303"/>
      <c r="W496" s="303"/>
      <c r="X496" s="303"/>
      <c r="Y496" s="303"/>
      <c r="Z496" s="303"/>
    </row>
    <row r="497" spans="1:26" ht="12.75" customHeight="1">
      <c r="A497" s="303"/>
      <c r="B497" s="307"/>
      <c r="C497" s="303"/>
      <c r="D497" s="306"/>
      <c r="E497" s="305"/>
      <c r="F497" s="304"/>
      <c r="G497" s="303"/>
      <c r="H497" s="303"/>
      <c r="I497" s="303"/>
      <c r="J497" s="303"/>
      <c r="K497" s="303"/>
      <c r="L497" s="303"/>
      <c r="M497" s="303"/>
      <c r="N497" s="303"/>
      <c r="O497" s="303"/>
      <c r="P497" s="303"/>
      <c r="Q497" s="303"/>
      <c r="R497" s="303"/>
      <c r="S497" s="303"/>
      <c r="T497" s="303"/>
      <c r="U497" s="303"/>
      <c r="V497" s="303"/>
      <c r="W497" s="303"/>
      <c r="X497" s="303"/>
      <c r="Y497" s="303"/>
      <c r="Z497" s="303"/>
    </row>
    <row r="498" spans="1:26" ht="12.75" customHeight="1">
      <c r="A498" s="303"/>
      <c r="B498" s="307"/>
      <c r="C498" s="303"/>
      <c r="D498" s="306"/>
      <c r="E498" s="305"/>
      <c r="F498" s="304"/>
      <c r="G498" s="303"/>
      <c r="H498" s="303"/>
      <c r="I498" s="303"/>
      <c r="J498" s="303"/>
      <c r="K498" s="303"/>
      <c r="L498" s="303"/>
      <c r="M498" s="303"/>
      <c r="N498" s="303"/>
      <c r="O498" s="303"/>
      <c r="P498" s="303"/>
      <c r="Q498" s="303"/>
      <c r="R498" s="303"/>
      <c r="S498" s="303"/>
      <c r="T498" s="303"/>
      <c r="U498" s="303"/>
      <c r="V498" s="303"/>
      <c r="W498" s="303"/>
      <c r="X498" s="303"/>
      <c r="Y498" s="303"/>
      <c r="Z498" s="303"/>
    </row>
    <row r="499" spans="1:26" ht="12.75" customHeight="1">
      <c r="A499" s="303"/>
      <c r="B499" s="307"/>
      <c r="C499" s="303"/>
      <c r="D499" s="306"/>
      <c r="E499" s="305"/>
      <c r="F499" s="304"/>
      <c r="G499" s="303"/>
      <c r="H499" s="303"/>
      <c r="I499" s="303"/>
      <c r="J499" s="303"/>
      <c r="K499" s="303"/>
      <c r="L499" s="303"/>
      <c r="M499" s="303"/>
      <c r="N499" s="303"/>
      <c r="O499" s="303"/>
      <c r="P499" s="303"/>
      <c r="Q499" s="303"/>
      <c r="R499" s="303"/>
      <c r="S499" s="303"/>
      <c r="T499" s="303"/>
      <c r="U499" s="303"/>
      <c r="V499" s="303"/>
      <c r="W499" s="303"/>
      <c r="X499" s="303"/>
      <c r="Y499" s="303"/>
      <c r="Z499" s="303"/>
    </row>
    <row r="500" spans="1:26" ht="12.75" customHeight="1">
      <c r="A500" s="303"/>
      <c r="B500" s="307"/>
      <c r="C500" s="303"/>
      <c r="D500" s="306"/>
      <c r="E500" s="305"/>
      <c r="F500" s="304"/>
      <c r="G500" s="303"/>
      <c r="H500" s="303"/>
      <c r="I500" s="303"/>
      <c r="J500" s="303"/>
      <c r="K500" s="303"/>
      <c r="L500" s="303"/>
      <c r="M500" s="303"/>
      <c r="N500" s="303"/>
      <c r="O500" s="303"/>
      <c r="P500" s="303"/>
      <c r="Q500" s="303"/>
      <c r="R500" s="303"/>
      <c r="S500" s="303"/>
      <c r="T500" s="303"/>
      <c r="U500" s="303"/>
      <c r="V500" s="303"/>
      <c r="W500" s="303"/>
      <c r="X500" s="303"/>
      <c r="Y500" s="303"/>
      <c r="Z500" s="303"/>
    </row>
    <row r="501" spans="1:26" ht="12.75" customHeight="1">
      <c r="A501" s="303"/>
      <c r="B501" s="307"/>
      <c r="C501" s="303"/>
      <c r="D501" s="306"/>
      <c r="E501" s="305"/>
      <c r="F501" s="304"/>
      <c r="G501" s="303"/>
      <c r="H501" s="303"/>
      <c r="I501" s="303"/>
      <c r="J501" s="303"/>
      <c r="K501" s="303"/>
      <c r="L501" s="303"/>
      <c r="M501" s="303"/>
      <c r="N501" s="303"/>
      <c r="O501" s="303"/>
      <c r="P501" s="303"/>
      <c r="Q501" s="303"/>
      <c r="R501" s="303"/>
      <c r="S501" s="303"/>
      <c r="T501" s="303"/>
      <c r="U501" s="303"/>
      <c r="V501" s="303"/>
      <c r="W501" s="303"/>
      <c r="X501" s="303"/>
      <c r="Y501" s="303"/>
      <c r="Z501" s="303"/>
    </row>
    <row r="502" spans="1:26" ht="12.75" customHeight="1">
      <c r="A502" s="303"/>
      <c r="B502" s="307"/>
      <c r="C502" s="303"/>
      <c r="D502" s="306"/>
      <c r="E502" s="305"/>
      <c r="F502" s="304"/>
      <c r="G502" s="303"/>
      <c r="H502" s="303"/>
      <c r="I502" s="303"/>
      <c r="J502" s="303"/>
      <c r="K502" s="303"/>
      <c r="L502" s="303"/>
      <c r="M502" s="303"/>
      <c r="N502" s="303"/>
      <c r="O502" s="303"/>
      <c r="P502" s="303"/>
      <c r="Q502" s="303"/>
      <c r="R502" s="303"/>
      <c r="S502" s="303"/>
      <c r="T502" s="303"/>
      <c r="U502" s="303"/>
      <c r="V502" s="303"/>
      <c r="W502" s="303"/>
      <c r="X502" s="303"/>
      <c r="Y502" s="303"/>
      <c r="Z502" s="303"/>
    </row>
    <row r="503" spans="1:26" ht="12.75" customHeight="1">
      <c r="A503" s="303"/>
      <c r="B503" s="307"/>
      <c r="C503" s="303"/>
      <c r="D503" s="306"/>
      <c r="E503" s="305"/>
      <c r="F503" s="304"/>
      <c r="G503" s="303"/>
      <c r="H503" s="303"/>
      <c r="I503" s="303"/>
      <c r="J503" s="303"/>
      <c r="K503" s="303"/>
      <c r="L503" s="303"/>
      <c r="M503" s="303"/>
      <c r="N503" s="303"/>
      <c r="O503" s="303"/>
      <c r="P503" s="303"/>
      <c r="Q503" s="303"/>
      <c r="R503" s="303"/>
      <c r="S503" s="303"/>
      <c r="T503" s="303"/>
      <c r="U503" s="303"/>
      <c r="V503" s="303"/>
      <c r="W503" s="303"/>
      <c r="X503" s="303"/>
      <c r="Y503" s="303"/>
      <c r="Z503" s="303"/>
    </row>
    <row r="504" spans="1:26" ht="12.75" customHeight="1">
      <c r="A504" s="303"/>
      <c r="B504" s="307"/>
      <c r="C504" s="303"/>
      <c r="D504" s="306"/>
      <c r="E504" s="305"/>
      <c r="F504" s="304"/>
      <c r="G504" s="303"/>
      <c r="H504" s="303"/>
      <c r="I504" s="303"/>
      <c r="J504" s="303"/>
      <c r="K504" s="303"/>
      <c r="L504" s="303"/>
      <c r="M504" s="303"/>
      <c r="N504" s="303"/>
      <c r="O504" s="303"/>
      <c r="P504" s="303"/>
      <c r="Q504" s="303"/>
      <c r="R504" s="303"/>
      <c r="S504" s="303"/>
      <c r="T504" s="303"/>
      <c r="U504" s="303"/>
      <c r="V504" s="303"/>
      <c r="W504" s="303"/>
      <c r="X504" s="303"/>
      <c r="Y504" s="303"/>
      <c r="Z504" s="303"/>
    </row>
    <row r="505" spans="1:26" ht="12.75" customHeight="1">
      <c r="A505" s="303"/>
      <c r="B505" s="307"/>
      <c r="C505" s="303"/>
      <c r="D505" s="306"/>
      <c r="E505" s="305"/>
      <c r="F505" s="304"/>
      <c r="G505" s="303"/>
      <c r="H505" s="303"/>
      <c r="I505" s="303"/>
      <c r="J505" s="303"/>
      <c r="K505" s="303"/>
      <c r="L505" s="303"/>
      <c r="M505" s="303"/>
      <c r="N505" s="303"/>
      <c r="O505" s="303"/>
      <c r="P505" s="303"/>
      <c r="Q505" s="303"/>
      <c r="R505" s="303"/>
      <c r="S505" s="303"/>
      <c r="T505" s="303"/>
      <c r="U505" s="303"/>
      <c r="V505" s="303"/>
      <c r="W505" s="303"/>
      <c r="X505" s="303"/>
      <c r="Y505" s="303"/>
      <c r="Z505" s="303"/>
    </row>
    <row r="506" spans="1:26" ht="12.75" customHeight="1">
      <c r="A506" s="303"/>
      <c r="B506" s="307"/>
      <c r="C506" s="303"/>
      <c r="D506" s="306"/>
      <c r="E506" s="305"/>
      <c r="F506" s="304"/>
      <c r="G506" s="303"/>
      <c r="H506" s="303"/>
      <c r="I506" s="303"/>
      <c r="J506" s="303"/>
      <c r="K506" s="303"/>
      <c r="L506" s="303"/>
      <c r="M506" s="303"/>
      <c r="N506" s="303"/>
      <c r="O506" s="303"/>
      <c r="P506" s="303"/>
      <c r="Q506" s="303"/>
      <c r="R506" s="303"/>
      <c r="S506" s="303"/>
      <c r="T506" s="303"/>
      <c r="U506" s="303"/>
      <c r="V506" s="303"/>
      <c r="W506" s="303"/>
      <c r="X506" s="303"/>
      <c r="Y506" s="303"/>
      <c r="Z506" s="303"/>
    </row>
    <row r="507" spans="1:26" ht="12.75" customHeight="1">
      <c r="A507" s="303"/>
      <c r="B507" s="307"/>
      <c r="C507" s="303"/>
      <c r="D507" s="306"/>
      <c r="E507" s="305"/>
      <c r="F507" s="304"/>
      <c r="G507" s="303"/>
      <c r="H507" s="303"/>
      <c r="I507" s="303"/>
      <c r="J507" s="303"/>
      <c r="K507" s="303"/>
      <c r="L507" s="303"/>
      <c r="M507" s="303"/>
      <c r="N507" s="303"/>
      <c r="O507" s="303"/>
      <c r="P507" s="303"/>
      <c r="Q507" s="303"/>
      <c r="R507" s="303"/>
      <c r="S507" s="303"/>
      <c r="T507" s="303"/>
      <c r="U507" s="303"/>
      <c r="V507" s="303"/>
      <c r="W507" s="303"/>
      <c r="X507" s="303"/>
      <c r="Y507" s="303"/>
      <c r="Z507" s="303"/>
    </row>
    <row r="508" spans="1:26" ht="12.75" customHeight="1">
      <c r="A508" s="303"/>
      <c r="B508" s="307"/>
      <c r="C508" s="303"/>
      <c r="D508" s="306"/>
      <c r="E508" s="305"/>
      <c r="F508" s="304"/>
      <c r="G508" s="303"/>
      <c r="H508" s="303"/>
      <c r="I508" s="303"/>
      <c r="J508" s="303"/>
      <c r="K508" s="303"/>
      <c r="L508" s="303"/>
      <c r="M508" s="303"/>
      <c r="N508" s="303"/>
      <c r="O508" s="303"/>
      <c r="P508" s="303"/>
      <c r="Q508" s="303"/>
      <c r="R508" s="303"/>
      <c r="S508" s="303"/>
      <c r="T508" s="303"/>
      <c r="U508" s="303"/>
      <c r="V508" s="303"/>
      <c r="W508" s="303"/>
      <c r="X508" s="303"/>
      <c r="Y508" s="303"/>
      <c r="Z508" s="303"/>
    </row>
    <row r="509" spans="1:26" ht="12.75" customHeight="1">
      <c r="A509" s="303"/>
      <c r="B509" s="307"/>
      <c r="C509" s="303"/>
      <c r="D509" s="306"/>
      <c r="E509" s="305"/>
      <c r="F509" s="304"/>
      <c r="G509" s="303"/>
      <c r="H509" s="303"/>
      <c r="I509" s="303"/>
      <c r="J509" s="303"/>
      <c r="K509" s="303"/>
      <c r="L509" s="303"/>
      <c r="M509" s="303"/>
      <c r="N509" s="303"/>
      <c r="O509" s="303"/>
      <c r="P509" s="303"/>
      <c r="Q509" s="303"/>
      <c r="R509" s="303"/>
      <c r="S509" s="303"/>
      <c r="T509" s="303"/>
      <c r="U509" s="303"/>
      <c r="V509" s="303"/>
      <c r="W509" s="303"/>
      <c r="X509" s="303"/>
      <c r="Y509" s="303"/>
      <c r="Z509" s="303"/>
    </row>
    <row r="510" spans="1:26" ht="12.75" customHeight="1">
      <c r="A510" s="303"/>
      <c r="B510" s="307"/>
      <c r="C510" s="303"/>
      <c r="D510" s="306"/>
      <c r="E510" s="305"/>
      <c r="F510" s="304"/>
      <c r="G510" s="303"/>
      <c r="H510" s="303"/>
      <c r="I510" s="303"/>
      <c r="J510" s="303"/>
      <c r="K510" s="303"/>
      <c r="L510" s="303"/>
      <c r="M510" s="303"/>
      <c r="N510" s="303"/>
      <c r="O510" s="303"/>
      <c r="P510" s="303"/>
      <c r="Q510" s="303"/>
      <c r="R510" s="303"/>
      <c r="S510" s="303"/>
      <c r="T510" s="303"/>
      <c r="U510" s="303"/>
      <c r="V510" s="303"/>
      <c r="W510" s="303"/>
      <c r="X510" s="303"/>
      <c r="Y510" s="303"/>
      <c r="Z510" s="303"/>
    </row>
    <row r="511" spans="1:26" ht="12.75" customHeight="1">
      <c r="A511" s="303"/>
      <c r="B511" s="307"/>
      <c r="C511" s="303"/>
      <c r="D511" s="306"/>
      <c r="E511" s="305"/>
      <c r="F511" s="304"/>
      <c r="G511" s="303"/>
      <c r="H511" s="303"/>
      <c r="I511" s="303"/>
      <c r="J511" s="303"/>
      <c r="K511" s="303"/>
      <c r="L511" s="303"/>
      <c r="M511" s="303"/>
      <c r="N511" s="303"/>
      <c r="O511" s="303"/>
      <c r="P511" s="303"/>
      <c r="Q511" s="303"/>
      <c r="R511" s="303"/>
      <c r="S511" s="303"/>
      <c r="T511" s="303"/>
      <c r="U511" s="303"/>
      <c r="V511" s="303"/>
      <c r="W511" s="303"/>
      <c r="X511" s="303"/>
      <c r="Y511" s="303"/>
      <c r="Z511" s="303"/>
    </row>
    <row r="512" spans="1:26" ht="12.75" customHeight="1">
      <c r="A512" s="303"/>
      <c r="B512" s="307"/>
      <c r="C512" s="303"/>
      <c r="D512" s="306"/>
      <c r="E512" s="305"/>
      <c r="F512" s="304"/>
      <c r="G512" s="303"/>
      <c r="H512" s="303"/>
      <c r="I512" s="303"/>
      <c r="J512" s="303"/>
      <c r="K512" s="303"/>
      <c r="L512" s="303"/>
      <c r="M512" s="303"/>
      <c r="N512" s="303"/>
      <c r="O512" s="303"/>
      <c r="P512" s="303"/>
      <c r="Q512" s="303"/>
      <c r="R512" s="303"/>
      <c r="S512" s="303"/>
      <c r="T512" s="303"/>
      <c r="U512" s="303"/>
      <c r="V512" s="303"/>
      <c r="W512" s="303"/>
      <c r="X512" s="303"/>
      <c r="Y512" s="303"/>
      <c r="Z512" s="303"/>
    </row>
    <row r="513" spans="1:26" ht="12.75" customHeight="1">
      <c r="A513" s="303"/>
      <c r="B513" s="307"/>
      <c r="C513" s="303"/>
      <c r="D513" s="306"/>
      <c r="E513" s="305"/>
      <c r="F513" s="304"/>
      <c r="G513" s="303"/>
      <c r="H513" s="303"/>
      <c r="I513" s="303"/>
      <c r="J513" s="303"/>
      <c r="K513" s="303"/>
      <c r="L513" s="303"/>
      <c r="M513" s="303"/>
      <c r="N513" s="303"/>
      <c r="O513" s="303"/>
      <c r="P513" s="303"/>
      <c r="Q513" s="303"/>
      <c r="R513" s="303"/>
      <c r="S513" s="303"/>
      <c r="T513" s="303"/>
      <c r="U513" s="303"/>
      <c r="V513" s="303"/>
      <c r="W513" s="303"/>
      <c r="X513" s="303"/>
      <c r="Y513" s="303"/>
      <c r="Z513" s="303"/>
    </row>
    <row r="514" spans="1:26" ht="12.75" customHeight="1">
      <c r="A514" s="303"/>
      <c r="B514" s="307"/>
      <c r="C514" s="303"/>
      <c r="D514" s="306"/>
      <c r="E514" s="305"/>
      <c r="F514" s="304"/>
      <c r="G514" s="303"/>
      <c r="H514" s="303"/>
      <c r="I514" s="303"/>
      <c r="J514" s="303"/>
      <c r="K514" s="303"/>
      <c r="L514" s="303"/>
      <c r="M514" s="303"/>
      <c r="N514" s="303"/>
      <c r="O514" s="303"/>
      <c r="P514" s="303"/>
      <c r="Q514" s="303"/>
      <c r="R514" s="303"/>
      <c r="S514" s="303"/>
      <c r="T514" s="303"/>
      <c r="U514" s="303"/>
      <c r="V514" s="303"/>
      <c r="W514" s="303"/>
      <c r="X514" s="303"/>
      <c r="Y514" s="303"/>
      <c r="Z514" s="303"/>
    </row>
    <row r="515" spans="1:26" ht="12.75" customHeight="1">
      <c r="A515" s="303"/>
      <c r="B515" s="307"/>
      <c r="C515" s="303"/>
      <c r="D515" s="306"/>
      <c r="E515" s="305"/>
      <c r="F515" s="304"/>
      <c r="G515" s="303"/>
      <c r="H515" s="303"/>
      <c r="I515" s="303"/>
      <c r="J515" s="303"/>
      <c r="K515" s="303"/>
      <c r="L515" s="303"/>
      <c r="M515" s="303"/>
      <c r="N515" s="303"/>
      <c r="O515" s="303"/>
      <c r="P515" s="303"/>
      <c r="Q515" s="303"/>
      <c r="R515" s="303"/>
      <c r="S515" s="303"/>
      <c r="T515" s="303"/>
      <c r="U515" s="303"/>
      <c r="V515" s="303"/>
      <c r="W515" s="303"/>
      <c r="X515" s="303"/>
      <c r="Y515" s="303"/>
      <c r="Z515" s="303"/>
    </row>
    <row r="516" spans="1:26" ht="12.75" customHeight="1">
      <c r="A516" s="303"/>
      <c r="B516" s="307"/>
      <c r="C516" s="303"/>
      <c r="D516" s="306"/>
      <c r="E516" s="305"/>
      <c r="F516" s="304"/>
      <c r="G516" s="303"/>
      <c r="H516" s="303"/>
      <c r="I516" s="303"/>
      <c r="J516" s="303"/>
      <c r="K516" s="303"/>
      <c r="L516" s="303"/>
      <c r="M516" s="303"/>
      <c r="N516" s="303"/>
      <c r="O516" s="303"/>
      <c r="P516" s="303"/>
      <c r="Q516" s="303"/>
      <c r="R516" s="303"/>
      <c r="S516" s="303"/>
      <c r="T516" s="303"/>
      <c r="U516" s="303"/>
      <c r="V516" s="303"/>
      <c r="W516" s="303"/>
      <c r="X516" s="303"/>
      <c r="Y516" s="303"/>
      <c r="Z516" s="303"/>
    </row>
    <row r="517" spans="1:26" ht="12.75" customHeight="1">
      <c r="A517" s="303"/>
      <c r="B517" s="307"/>
      <c r="C517" s="303"/>
      <c r="D517" s="306"/>
      <c r="E517" s="305"/>
      <c r="F517" s="304"/>
      <c r="G517" s="303"/>
      <c r="H517" s="303"/>
      <c r="I517" s="303"/>
      <c r="J517" s="303"/>
      <c r="K517" s="303"/>
      <c r="L517" s="303"/>
      <c r="M517" s="303"/>
      <c r="N517" s="303"/>
      <c r="O517" s="303"/>
      <c r="P517" s="303"/>
      <c r="Q517" s="303"/>
      <c r="R517" s="303"/>
      <c r="S517" s="303"/>
      <c r="T517" s="303"/>
      <c r="U517" s="303"/>
      <c r="V517" s="303"/>
      <c r="W517" s="303"/>
      <c r="X517" s="303"/>
      <c r="Y517" s="303"/>
      <c r="Z517" s="303"/>
    </row>
    <row r="518" spans="1:26" ht="12.75" customHeight="1">
      <c r="A518" s="303"/>
      <c r="B518" s="307"/>
      <c r="C518" s="303"/>
      <c r="D518" s="306"/>
      <c r="E518" s="305"/>
      <c r="F518" s="304"/>
      <c r="G518" s="303"/>
      <c r="H518" s="303"/>
      <c r="I518" s="303"/>
      <c r="J518" s="303"/>
      <c r="K518" s="303"/>
      <c r="L518" s="303"/>
      <c r="M518" s="303"/>
      <c r="N518" s="303"/>
      <c r="O518" s="303"/>
      <c r="P518" s="303"/>
      <c r="Q518" s="303"/>
      <c r="R518" s="303"/>
      <c r="S518" s="303"/>
      <c r="T518" s="303"/>
      <c r="U518" s="303"/>
      <c r="V518" s="303"/>
      <c r="W518" s="303"/>
      <c r="X518" s="303"/>
      <c r="Y518" s="303"/>
      <c r="Z518" s="303"/>
    </row>
    <row r="519" spans="1:26" ht="12.75" customHeight="1">
      <c r="A519" s="303"/>
      <c r="B519" s="307"/>
      <c r="C519" s="303"/>
      <c r="D519" s="306"/>
      <c r="E519" s="305"/>
      <c r="F519" s="304"/>
      <c r="G519" s="303"/>
      <c r="H519" s="303"/>
      <c r="I519" s="303"/>
      <c r="J519" s="303"/>
      <c r="K519" s="303"/>
      <c r="L519" s="303"/>
      <c r="M519" s="303"/>
      <c r="N519" s="303"/>
      <c r="O519" s="303"/>
      <c r="P519" s="303"/>
      <c r="Q519" s="303"/>
      <c r="R519" s="303"/>
      <c r="S519" s="303"/>
      <c r="T519" s="303"/>
      <c r="U519" s="303"/>
      <c r="V519" s="303"/>
      <c r="W519" s="303"/>
      <c r="X519" s="303"/>
      <c r="Y519" s="303"/>
      <c r="Z519" s="303"/>
    </row>
    <row r="520" spans="1:26" ht="12.75" customHeight="1">
      <c r="A520" s="303"/>
      <c r="B520" s="307"/>
      <c r="C520" s="303"/>
      <c r="D520" s="306"/>
      <c r="E520" s="305"/>
      <c r="F520" s="304"/>
      <c r="G520" s="303"/>
      <c r="H520" s="303"/>
      <c r="I520" s="303"/>
      <c r="J520" s="303"/>
      <c r="K520" s="303"/>
      <c r="L520" s="303"/>
      <c r="M520" s="303"/>
      <c r="N520" s="303"/>
      <c r="O520" s="303"/>
      <c r="P520" s="303"/>
      <c r="Q520" s="303"/>
      <c r="R520" s="303"/>
      <c r="S520" s="303"/>
      <c r="T520" s="303"/>
      <c r="U520" s="303"/>
      <c r="V520" s="303"/>
      <c r="W520" s="303"/>
      <c r="X520" s="303"/>
      <c r="Y520" s="303"/>
      <c r="Z520" s="303"/>
    </row>
    <row r="521" spans="1:26" ht="12.75" customHeight="1">
      <c r="A521" s="303"/>
      <c r="B521" s="307"/>
      <c r="C521" s="303"/>
      <c r="D521" s="306"/>
      <c r="E521" s="305"/>
      <c r="F521" s="304"/>
      <c r="G521" s="303"/>
      <c r="H521" s="303"/>
      <c r="I521" s="303"/>
      <c r="J521" s="303"/>
      <c r="K521" s="303"/>
      <c r="L521" s="303"/>
      <c r="M521" s="303"/>
      <c r="N521" s="303"/>
      <c r="O521" s="303"/>
      <c r="P521" s="303"/>
      <c r="Q521" s="303"/>
      <c r="R521" s="303"/>
      <c r="S521" s="303"/>
      <c r="T521" s="303"/>
      <c r="U521" s="303"/>
      <c r="V521" s="303"/>
      <c r="W521" s="303"/>
      <c r="X521" s="303"/>
      <c r="Y521" s="303"/>
      <c r="Z521" s="303"/>
    </row>
    <row r="522" spans="1:26" ht="12.75" customHeight="1">
      <c r="A522" s="303"/>
      <c r="B522" s="307"/>
      <c r="C522" s="303"/>
      <c r="D522" s="306"/>
      <c r="E522" s="305"/>
      <c r="F522" s="304"/>
      <c r="G522" s="303"/>
      <c r="H522" s="303"/>
      <c r="I522" s="303"/>
      <c r="J522" s="303"/>
      <c r="K522" s="303"/>
      <c r="L522" s="303"/>
      <c r="M522" s="303"/>
      <c r="N522" s="303"/>
      <c r="O522" s="303"/>
      <c r="P522" s="303"/>
      <c r="Q522" s="303"/>
      <c r="R522" s="303"/>
      <c r="S522" s="303"/>
      <c r="T522" s="303"/>
      <c r="U522" s="303"/>
      <c r="V522" s="303"/>
      <c r="W522" s="303"/>
      <c r="X522" s="303"/>
      <c r="Y522" s="303"/>
      <c r="Z522" s="303"/>
    </row>
    <row r="523" spans="1:26" ht="12.75" customHeight="1">
      <c r="A523" s="303"/>
      <c r="B523" s="307"/>
      <c r="C523" s="303"/>
      <c r="D523" s="306"/>
      <c r="E523" s="305"/>
      <c r="F523" s="304"/>
      <c r="G523" s="303"/>
      <c r="H523" s="303"/>
      <c r="I523" s="303"/>
      <c r="J523" s="303"/>
      <c r="K523" s="303"/>
      <c r="L523" s="303"/>
      <c r="M523" s="303"/>
      <c r="N523" s="303"/>
      <c r="O523" s="303"/>
      <c r="P523" s="303"/>
      <c r="Q523" s="303"/>
      <c r="R523" s="303"/>
      <c r="S523" s="303"/>
      <c r="T523" s="303"/>
      <c r="U523" s="303"/>
      <c r="V523" s="303"/>
      <c r="W523" s="303"/>
      <c r="X523" s="303"/>
      <c r="Y523" s="303"/>
      <c r="Z523" s="303"/>
    </row>
    <row r="524" spans="1:26" ht="12.75" customHeight="1">
      <c r="A524" s="303"/>
      <c r="B524" s="307"/>
      <c r="C524" s="303"/>
      <c r="D524" s="306"/>
      <c r="E524" s="305"/>
      <c r="F524" s="304"/>
      <c r="G524" s="303"/>
      <c r="H524" s="303"/>
      <c r="I524" s="303"/>
      <c r="J524" s="303"/>
      <c r="K524" s="303"/>
      <c r="L524" s="303"/>
      <c r="M524" s="303"/>
      <c r="N524" s="303"/>
      <c r="O524" s="303"/>
      <c r="P524" s="303"/>
      <c r="Q524" s="303"/>
      <c r="R524" s="303"/>
      <c r="S524" s="303"/>
      <c r="T524" s="303"/>
      <c r="U524" s="303"/>
      <c r="V524" s="303"/>
      <c r="W524" s="303"/>
      <c r="X524" s="303"/>
      <c r="Y524" s="303"/>
      <c r="Z524" s="303"/>
    </row>
    <row r="525" spans="1:26" ht="12.75" customHeight="1">
      <c r="A525" s="303"/>
      <c r="B525" s="307"/>
      <c r="C525" s="303"/>
      <c r="D525" s="306"/>
      <c r="E525" s="305"/>
      <c r="F525" s="304"/>
      <c r="G525" s="303"/>
      <c r="H525" s="303"/>
      <c r="I525" s="303"/>
      <c r="J525" s="303"/>
      <c r="K525" s="303"/>
      <c r="L525" s="303"/>
      <c r="M525" s="303"/>
      <c r="N525" s="303"/>
      <c r="O525" s="303"/>
      <c r="P525" s="303"/>
      <c r="Q525" s="303"/>
      <c r="R525" s="303"/>
      <c r="S525" s="303"/>
      <c r="T525" s="303"/>
      <c r="U525" s="303"/>
      <c r="V525" s="303"/>
      <c r="W525" s="303"/>
      <c r="X525" s="303"/>
      <c r="Y525" s="303"/>
      <c r="Z525" s="303"/>
    </row>
    <row r="526" spans="1:26" ht="12.75" customHeight="1">
      <c r="A526" s="303"/>
      <c r="B526" s="307"/>
      <c r="C526" s="303"/>
      <c r="D526" s="306"/>
      <c r="E526" s="305"/>
      <c r="F526" s="304"/>
      <c r="G526" s="303"/>
      <c r="H526" s="303"/>
      <c r="I526" s="303"/>
      <c r="J526" s="303"/>
      <c r="K526" s="303"/>
      <c r="L526" s="303"/>
      <c r="M526" s="303"/>
      <c r="N526" s="303"/>
      <c r="O526" s="303"/>
      <c r="P526" s="303"/>
      <c r="Q526" s="303"/>
      <c r="R526" s="303"/>
      <c r="S526" s="303"/>
      <c r="T526" s="303"/>
      <c r="U526" s="303"/>
      <c r="V526" s="303"/>
      <c r="W526" s="303"/>
      <c r="X526" s="303"/>
      <c r="Y526" s="303"/>
      <c r="Z526" s="303"/>
    </row>
    <row r="527" spans="1:26" ht="12.75" customHeight="1">
      <c r="A527" s="303"/>
      <c r="B527" s="307"/>
      <c r="C527" s="303"/>
      <c r="D527" s="306"/>
      <c r="E527" s="305"/>
      <c r="F527" s="304"/>
      <c r="G527" s="303"/>
      <c r="H527" s="303"/>
      <c r="I527" s="303"/>
      <c r="J527" s="303"/>
      <c r="K527" s="303"/>
      <c r="L527" s="303"/>
      <c r="M527" s="303"/>
      <c r="N527" s="303"/>
      <c r="O527" s="303"/>
      <c r="P527" s="303"/>
      <c r="Q527" s="303"/>
      <c r="R527" s="303"/>
      <c r="S527" s="303"/>
      <c r="T527" s="303"/>
      <c r="U527" s="303"/>
      <c r="V527" s="303"/>
      <c r="W527" s="303"/>
      <c r="X527" s="303"/>
      <c r="Y527" s="303"/>
      <c r="Z527" s="303"/>
    </row>
    <row r="528" spans="1:26" ht="12.75" customHeight="1">
      <c r="A528" s="303"/>
      <c r="B528" s="307"/>
      <c r="C528" s="303"/>
      <c r="D528" s="306"/>
      <c r="E528" s="305"/>
      <c r="F528" s="304"/>
      <c r="G528" s="303"/>
      <c r="H528" s="303"/>
      <c r="I528" s="303"/>
      <c r="J528" s="303"/>
      <c r="K528" s="303"/>
      <c r="L528" s="303"/>
      <c r="M528" s="303"/>
      <c r="N528" s="303"/>
      <c r="O528" s="303"/>
      <c r="P528" s="303"/>
      <c r="Q528" s="303"/>
      <c r="R528" s="303"/>
      <c r="S528" s="303"/>
      <c r="T528" s="303"/>
      <c r="U528" s="303"/>
      <c r="V528" s="303"/>
      <c r="W528" s="303"/>
      <c r="X528" s="303"/>
      <c r="Y528" s="303"/>
      <c r="Z528" s="303"/>
    </row>
    <row r="529" spans="1:26" ht="12.75" customHeight="1">
      <c r="A529" s="303"/>
      <c r="B529" s="307"/>
      <c r="C529" s="303"/>
      <c r="D529" s="306"/>
      <c r="E529" s="305"/>
      <c r="F529" s="304"/>
      <c r="G529" s="303"/>
      <c r="H529" s="303"/>
      <c r="I529" s="303"/>
      <c r="J529" s="303"/>
      <c r="K529" s="303"/>
      <c r="L529" s="303"/>
      <c r="M529" s="303"/>
      <c r="N529" s="303"/>
      <c r="O529" s="303"/>
      <c r="P529" s="303"/>
      <c r="Q529" s="303"/>
      <c r="R529" s="303"/>
      <c r="S529" s="303"/>
      <c r="T529" s="303"/>
      <c r="U529" s="303"/>
      <c r="V529" s="303"/>
      <c r="W529" s="303"/>
      <c r="X529" s="303"/>
      <c r="Y529" s="303"/>
      <c r="Z529" s="303"/>
    </row>
    <row r="530" spans="1:26" ht="12.75" customHeight="1">
      <c r="A530" s="303"/>
      <c r="B530" s="307"/>
      <c r="C530" s="303"/>
      <c r="D530" s="306"/>
      <c r="E530" s="305"/>
      <c r="F530" s="304"/>
      <c r="G530" s="303"/>
      <c r="H530" s="303"/>
      <c r="I530" s="303"/>
      <c r="J530" s="303"/>
      <c r="K530" s="303"/>
      <c r="L530" s="303"/>
      <c r="M530" s="303"/>
      <c r="N530" s="303"/>
      <c r="O530" s="303"/>
      <c r="P530" s="303"/>
      <c r="Q530" s="303"/>
      <c r="R530" s="303"/>
      <c r="S530" s="303"/>
      <c r="T530" s="303"/>
      <c r="U530" s="303"/>
      <c r="V530" s="303"/>
      <c r="W530" s="303"/>
      <c r="X530" s="303"/>
      <c r="Y530" s="303"/>
      <c r="Z530" s="303"/>
    </row>
    <row r="531" spans="1:26" ht="12.75" customHeight="1">
      <c r="A531" s="303"/>
      <c r="B531" s="307"/>
      <c r="C531" s="303"/>
      <c r="D531" s="306"/>
      <c r="E531" s="305"/>
      <c r="F531" s="304"/>
      <c r="G531" s="303"/>
      <c r="H531" s="303"/>
      <c r="I531" s="303"/>
      <c r="J531" s="303"/>
      <c r="K531" s="303"/>
      <c r="L531" s="303"/>
      <c r="M531" s="303"/>
      <c r="N531" s="303"/>
      <c r="O531" s="303"/>
      <c r="P531" s="303"/>
      <c r="Q531" s="303"/>
      <c r="R531" s="303"/>
      <c r="S531" s="303"/>
      <c r="T531" s="303"/>
      <c r="U531" s="303"/>
      <c r="V531" s="303"/>
      <c r="W531" s="303"/>
      <c r="X531" s="303"/>
      <c r="Y531" s="303"/>
      <c r="Z531" s="303"/>
    </row>
    <row r="532" spans="1:26" ht="12.75" customHeight="1">
      <c r="A532" s="303"/>
      <c r="B532" s="307"/>
      <c r="C532" s="303"/>
      <c r="D532" s="306"/>
      <c r="E532" s="305"/>
      <c r="F532" s="304"/>
      <c r="G532" s="303"/>
      <c r="H532" s="303"/>
      <c r="I532" s="303"/>
      <c r="J532" s="303"/>
      <c r="K532" s="303"/>
      <c r="L532" s="303"/>
      <c r="M532" s="303"/>
      <c r="N532" s="303"/>
      <c r="O532" s="303"/>
      <c r="P532" s="303"/>
      <c r="Q532" s="303"/>
      <c r="R532" s="303"/>
      <c r="S532" s="303"/>
      <c r="T532" s="303"/>
      <c r="U532" s="303"/>
      <c r="V532" s="303"/>
      <c r="W532" s="303"/>
      <c r="X532" s="303"/>
      <c r="Y532" s="303"/>
      <c r="Z532" s="303"/>
    </row>
    <row r="533" spans="1:26" ht="12.75" customHeight="1">
      <c r="A533" s="303"/>
      <c r="B533" s="307"/>
      <c r="C533" s="303"/>
      <c r="D533" s="306"/>
      <c r="E533" s="305"/>
      <c r="F533" s="304"/>
      <c r="G533" s="303"/>
      <c r="H533" s="303"/>
      <c r="I533" s="303"/>
      <c r="J533" s="303"/>
      <c r="K533" s="303"/>
      <c r="L533" s="303"/>
      <c r="M533" s="303"/>
      <c r="N533" s="303"/>
      <c r="O533" s="303"/>
      <c r="P533" s="303"/>
      <c r="Q533" s="303"/>
      <c r="R533" s="303"/>
      <c r="S533" s="303"/>
      <c r="T533" s="303"/>
      <c r="U533" s="303"/>
      <c r="V533" s="303"/>
      <c r="W533" s="303"/>
      <c r="X533" s="303"/>
      <c r="Y533" s="303"/>
      <c r="Z533" s="303"/>
    </row>
    <row r="534" spans="1:26" ht="12.75" customHeight="1">
      <c r="A534" s="303"/>
      <c r="B534" s="307"/>
      <c r="C534" s="303"/>
      <c r="D534" s="306"/>
      <c r="E534" s="305"/>
      <c r="F534" s="304"/>
      <c r="G534" s="303"/>
      <c r="H534" s="303"/>
      <c r="I534" s="303"/>
      <c r="J534" s="303"/>
      <c r="K534" s="303"/>
      <c r="L534" s="303"/>
      <c r="M534" s="303"/>
      <c r="N534" s="303"/>
      <c r="O534" s="303"/>
      <c r="P534" s="303"/>
      <c r="Q534" s="303"/>
      <c r="R534" s="303"/>
      <c r="S534" s="303"/>
      <c r="T534" s="303"/>
      <c r="U534" s="303"/>
      <c r="V534" s="303"/>
      <c r="W534" s="303"/>
      <c r="X534" s="303"/>
      <c r="Y534" s="303"/>
      <c r="Z534" s="303"/>
    </row>
    <row r="535" spans="1:26" ht="12.75" customHeight="1">
      <c r="A535" s="303"/>
      <c r="B535" s="307"/>
      <c r="C535" s="303"/>
      <c r="D535" s="306"/>
      <c r="E535" s="305"/>
      <c r="F535" s="304"/>
      <c r="G535" s="303"/>
      <c r="H535" s="303"/>
      <c r="I535" s="303"/>
      <c r="J535" s="303"/>
      <c r="K535" s="303"/>
      <c r="L535" s="303"/>
      <c r="M535" s="303"/>
      <c r="N535" s="303"/>
      <c r="O535" s="303"/>
      <c r="P535" s="303"/>
      <c r="Q535" s="303"/>
      <c r="R535" s="303"/>
      <c r="S535" s="303"/>
      <c r="T535" s="303"/>
      <c r="U535" s="303"/>
      <c r="V535" s="303"/>
      <c r="W535" s="303"/>
      <c r="X535" s="303"/>
      <c r="Y535" s="303"/>
      <c r="Z535" s="303"/>
    </row>
    <row r="536" spans="1:26" ht="12.75" customHeight="1">
      <c r="A536" s="303"/>
      <c r="B536" s="307"/>
      <c r="C536" s="303"/>
      <c r="D536" s="306"/>
      <c r="E536" s="305"/>
      <c r="F536" s="304"/>
      <c r="G536" s="303"/>
      <c r="H536" s="303"/>
      <c r="I536" s="303"/>
      <c r="J536" s="303"/>
      <c r="K536" s="303"/>
      <c r="L536" s="303"/>
      <c r="M536" s="303"/>
      <c r="N536" s="303"/>
      <c r="O536" s="303"/>
      <c r="P536" s="303"/>
      <c r="Q536" s="303"/>
      <c r="R536" s="303"/>
      <c r="S536" s="303"/>
      <c r="T536" s="303"/>
      <c r="U536" s="303"/>
      <c r="V536" s="303"/>
      <c r="W536" s="303"/>
      <c r="X536" s="303"/>
      <c r="Y536" s="303"/>
      <c r="Z536" s="303"/>
    </row>
    <row r="537" spans="1:26" ht="12.75" customHeight="1">
      <c r="A537" s="303"/>
      <c r="B537" s="307"/>
      <c r="C537" s="303"/>
      <c r="D537" s="306"/>
      <c r="E537" s="305"/>
      <c r="F537" s="304"/>
      <c r="G537" s="303"/>
      <c r="H537" s="303"/>
      <c r="I537" s="303"/>
      <c r="J537" s="303"/>
      <c r="K537" s="303"/>
      <c r="L537" s="303"/>
      <c r="M537" s="303"/>
      <c r="N537" s="303"/>
      <c r="O537" s="303"/>
      <c r="P537" s="303"/>
      <c r="Q537" s="303"/>
      <c r="R537" s="303"/>
      <c r="S537" s="303"/>
      <c r="T537" s="303"/>
      <c r="U537" s="303"/>
      <c r="V537" s="303"/>
      <c r="W537" s="303"/>
      <c r="X537" s="303"/>
      <c r="Y537" s="303"/>
      <c r="Z537" s="303"/>
    </row>
    <row r="538" spans="1:26" ht="12.75" customHeight="1">
      <c r="A538" s="303"/>
      <c r="B538" s="307"/>
      <c r="C538" s="303"/>
      <c r="D538" s="306"/>
      <c r="E538" s="305"/>
      <c r="F538" s="304"/>
      <c r="G538" s="303"/>
      <c r="H538" s="303"/>
      <c r="I538" s="303"/>
      <c r="J538" s="303"/>
      <c r="K538" s="303"/>
      <c r="L538" s="303"/>
      <c r="M538" s="303"/>
      <c r="N538" s="303"/>
      <c r="O538" s="303"/>
      <c r="P538" s="303"/>
      <c r="Q538" s="303"/>
      <c r="R538" s="303"/>
      <c r="S538" s="303"/>
      <c r="T538" s="303"/>
      <c r="U538" s="303"/>
      <c r="V538" s="303"/>
      <c r="W538" s="303"/>
      <c r="X538" s="303"/>
      <c r="Y538" s="303"/>
      <c r="Z538" s="303"/>
    </row>
    <row r="539" spans="1:26" ht="12.75" customHeight="1">
      <c r="A539" s="303"/>
      <c r="B539" s="307"/>
      <c r="C539" s="303"/>
      <c r="D539" s="306"/>
      <c r="E539" s="305"/>
      <c r="F539" s="304"/>
      <c r="G539" s="303"/>
      <c r="H539" s="303"/>
      <c r="I539" s="303"/>
      <c r="J539" s="303"/>
      <c r="K539" s="303"/>
      <c r="L539" s="303"/>
      <c r="M539" s="303"/>
      <c r="N539" s="303"/>
      <c r="O539" s="303"/>
      <c r="P539" s="303"/>
      <c r="Q539" s="303"/>
      <c r="R539" s="303"/>
      <c r="S539" s="303"/>
      <c r="T539" s="303"/>
      <c r="U539" s="303"/>
      <c r="V539" s="303"/>
      <c r="W539" s="303"/>
      <c r="X539" s="303"/>
      <c r="Y539" s="303"/>
      <c r="Z539" s="303"/>
    </row>
    <row r="540" spans="1:26" ht="12.75" customHeight="1">
      <c r="A540" s="303"/>
      <c r="B540" s="307"/>
      <c r="C540" s="303"/>
      <c r="D540" s="306"/>
      <c r="E540" s="305"/>
      <c r="F540" s="304"/>
      <c r="G540" s="303"/>
      <c r="H540" s="303"/>
      <c r="I540" s="303"/>
      <c r="J540" s="303"/>
      <c r="K540" s="303"/>
      <c r="L540" s="303"/>
      <c r="M540" s="303"/>
      <c r="N540" s="303"/>
      <c r="O540" s="303"/>
      <c r="P540" s="303"/>
      <c r="Q540" s="303"/>
      <c r="R540" s="303"/>
      <c r="S540" s="303"/>
      <c r="T540" s="303"/>
      <c r="U540" s="303"/>
      <c r="V540" s="303"/>
      <c r="W540" s="303"/>
      <c r="X540" s="303"/>
      <c r="Y540" s="303"/>
      <c r="Z540" s="303"/>
    </row>
    <row r="541" spans="1:26" ht="12.75" customHeight="1">
      <c r="A541" s="303"/>
      <c r="B541" s="307"/>
      <c r="C541" s="303"/>
      <c r="D541" s="306"/>
      <c r="E541" s="305"/>
      <c r="F541" s="304"/>
      <c r="G541" s="303"/>
      <c r="H541" s="303"/>
      <c r="I541" s="303"/>
      <c r="J541" s="303"/>
      <c r="K541" s="303"/>
      <c r="L541" s="303"/>
      <c r="M541" s="303"/>
      <c r="N541" s="303"/>
      <c r="O541" s="303"/>
      <c r="P541" s="303"/>
      <c r="Q541" s="303"/>
      <c r="R541" s="303"/>
      <c r="S541" s="303"/>
      <c r="T541" s="303"/>
      <c r="U541" s="303"/>
      <c r="V541" s="303"/>
      <c r="W541" s="303"/>
      <c r="X541" s="303"/>
      <c r="Y541" s="303"/>
      <c r="Z541" s="303"/>
    </row>
    <row r="542" spans="1:26" ht="12.75" customHeight="1">
      <c r="A542" s="303"/>
      <c r="B542" s="307"/>
      <c r="C542" s="303"/>
      <c r="D542" s="306"/>
      <c r="E542" s="305"/>
      <c r="F542" s="304"/>
      <c r="G542" s="303"/>
      <c r="H542" s="303"/>
      <c r="I542" s="303"/>
      <c r="J542" s="303"/>
      <c r="K542" s="303"/>
      <c r="L542" s="303"/>
      <c r="M542" s="303"/>
      <c r="N542" s="303"/>
      <c r="O542" s="303"/>
      <c r="P542" s="303"/>
      <c r="Q542" s="303"/>
      <c r="R542" s="303"/>
      <c r="S542" s="303"/>
      <c r="T542" s="303"/>
      <c r="U542" s="303"/>
      <c r="V542" s="303"/>
      <c r="W542" s="303"/>
      <c r="X542" s="303"/>
      <c r="Y542" s="303"/>
      <c r="Z542" s="303"/>
    </row>
    <row r="543" spans="1:26" ht="12.75" customHeight="1">
      <c r="A543" s="303"/>
      <c r="B543" s="307"/>
      <c r="C543" s="303"/>
      <c r="D543" s="306"/>
      <c r="E543" s="305"/>
      <c r="F543" s="304"/>
      <c r="G543" s="303"/>
      <c r="H543" s="303"/>
      <c r="I543" s="303"/>
      <c r="J543" s="303"/>
      <c r="K543" s="303"/>
      <c r="L543" s="303"/>
      <c r="M543" s="303"/>
      <c r="N543" s="303"/>
      <c r="O543" s="303"/>
      <c r="P543" s="303"/>
      <c r="Q543" s="303"/>
      <c r="R543" s="303"/>
      <c r="S543" s="303"/>
      <c r="T543" s="303"/>
      <c r="U543" s="303"/>
      <c r="V543" s="303"/>
      <c r="W543" s="303"/>
      <c r="X543" s="303"/>
      <c r="Y543" s="303"/>
      <c r="Z543" s="303"/>
    </row>
    <row r="544" spans="1:26" ht="12.75" customHeight="1">
      <c r="A544" s="303"/>
      <c r="B544" s="307"/>
      <c r="C544" s="303"/>
      <c r="D544" s="306"/>
      <c r="E544" s="305"/>
      <c r="F544" s="304"/>
      <c r="G544" s="303"/>
      <c r="H544" s="303"/>
      <c r="I544" s="303"/>
      <c r="J544" s="303"/>
      <c r="K544" s="303"/>
      <c r="L544" s="303"/>
      <c r="M544" s="303"/>
      <c r="N544" s="303"/>
      <c r="O544" s="303"/>
      <c r="P544" s="303"/>
      <c r="Q544" s="303"/>
      <c r="R544" s="303"/>
      <c r="S544" s="303"/>
      <c r="T544" s="303"/>
      <c r="U544" s="303"/>
      <c r="V544" s="303"/>
      <c r="W544" s="303"/>
      <c r="X544" s="303"/>
      <c r="Y544" s="303"/>
      <c r="Z544" s="303"/>
    </row>
    <row r="545" spans="1:26" ht="12.75" customHeight="1">
      <c r="A545" s="303"/>
      <c r="B545" s="307"/>
      <c r="C545" s="303"/>
      <c r="D545" s="306"/>
      <c r="E545" s="305"/>
      <c r="F545" s="304"/>
      <c r="G545" s="303"/>
      <c r="H545" s="303"/>
      <c r="I545" s="303"/>
      <c r="J545" s="303"/>
      <c r="K545" s="303"/>
      <c r="L545" s="303"/>
      <c r="M545" s="303"/>
      <c r="N545" s="303"/>
      <c r="O545" s="303"/>
      <c r="P545" s="303"/>
      <c r="Q545" s="303"/>
      <c r="R545" s="303"/>
      <c r="S545" s="303"/>
      <c r="T545" s="303"/>
      <c r="U545" s="303"/>
      <c r="V545" s="303"/>
      <c r="W545" s="303"/>
      <c r="X545" s="303"/>
      <c r="Y545" s="303"/>
      <c r="Z545" s="303"/>
    </row>
    <row r="546" spans="1:26" ht="12.75" customHeight="1">
      <c r="A546" s="303"/>
      <c r="B546" s="307"/>
      <c r="C546" s="303"/>
      <c r="D546" s="306"/>
      <c r="E546" s="305"/>
      <c r="F546" s="304"/>
      <c r="G546" s="303"/>
      <c r="H546" s="303"/>
      <c r="I546" s="303"/>
      <c r="J546" s="303"/>
      <c r="K546" s="303"/>
      <c r="L546" s="303"/>
      <c r="M546" s="303"/>
      <c r="N546" s="303"/>
      <c r="O546" s="303"/>
      <c r="P546" s="303"/>
      <c r="Q546" s="303"/>
      <c r="R546" s="303"/>
      <c r="S546" s="303"/>
      <c r="T546" s="303"/>
      <c r="U546" s="303"/>
      <c r="V546" s="303"/>
      <c r="W546" s="303"/>
      <c r="X546" s="303"/>
      <c r="Y546" s="303"/>
      <c r="Z546" s="303"/>
    </row>
    <row r="547" spans="1:26" ht="12.75" customHeight="1">
      <c r="A547" s="303"/>
      <c r="B547" s="307"/>
      <c r="C547" s="303"/>
      <c r="D547" s="306"/>
      <c r="E547" s="305"/>
      <c r="F547" s="304"/>
      <c r="G547" s="303"/>
      <c r="H547" s="303"/>
      <c r="I547" s="303"/>
      <c r="J547" s="303"/>
      <c r="K547" s="303"/>
      <c r="L547" s="303"/>
      <c r="M547" s="303"/>
      <c r="N547" s="303"/>
      <c r="O547" s="303"/>
      <c r="P547" s="303"/>
      <c r="Q547" s="303"/>
      <c r="R547" s="303"/>
      <c r="S547" s="303"/>
      <c r="T547" s="303"/>
      <c r="U547" s="303"/>
      <c r="V547" s="303"/>
      <c r="W547" s="303"/>
      <c r="X547" s="303"/>
      <c r="Y547" s="303"/>
      <c r="Z547" s="303"/>
    </row>
    <row r="548" spans="1:26" ht="12.75" customHeight="1">
      <c r="A548" s="303"/>
      <c r="B548" s="307"/>
      <c r="C548" s="303"/>
      <c r="D548" s="306"/>
      <c r="E548" s="305"/>
      <c r="F548" s="304"/>
      <c r="G548" s="303"/>
      <c r="H548" s="303"/>
      <c r="I548" s="303"/>
      <c r="J548" s="303"/>
      <c r="K548" s="303"/>
      <c r="L548" s="303"/>
      <c r="M548" s="303"/>
      <c r="N548" s="303"/>
      <c r="O548" s="303"/>
      <c r="P548" s="303"/>
      <c r="Q548" s="303"/>
      <c r="R548" s="303"/>
      <c r="S548" s="303"/>
      <c r="T548" s="303"/>
      <c r="U548" s="303"/>
      <c r="V548" s="303"/>
      <c r="W548" s="303"/>
      <c r="X548" s="303"/>
      <c r="Y548" s="303"/>
      <c r="Z548" s="303"/>
    </row>
    <row r="549" spans="1:26" ht="12.75" customHeight="1">
      <c r="A549" s="303"/>
      <c r="B549" s="307"/>
      <c r="C549" s="303"/>
      <c r="D549" s="306"/>
      <c r="E549" s="305"/>
      <c r="F549" s="304"/>
      <c r="G549" s="303"/>
      <c r="H549" s="303"/>
      <c r="I549" s="303"/>
      <c r="J549" s="303"/>
      <c r="K549" s="303"/>
      <c r="L549" s="303"/>
      <c r="M549" s="303"/>
      <c r="N549" s="303"/>
      <c r="O549" s="303"/>
      <c r="P549" s="303"/>
      <c r="Q549" s="303"/>
      <c r="R549" s="303"/>
      <c r="S549" s="303"/>
      <c r="T549" s="303"/>
      <c r="U549" s="303"/>
      <c r="V549" s="303"/>
      <c r="W549" s="303"/>
      <c r="X549" s="303"/>
      <c r="Y549" s="303"/>
      <c r="Z549" s="303"/>
    </row>
    <row r="550" spans="1:26" ht="12.75" customHeight="1">
      <c r="A550" s="303"/>
      <c r="B550" s="307"/>
      <c r="C550" s="303"/>
      <c r="D550" s="306"/>
      <c r="E550" s="305"/>
      <c r="F550" s="304"/>
      <c r="G550" s="303"/>
      <c r="H550" s="303"/>
      <c r="I550" s="303"/>
      <c r="J550" s="303"/>
      <c r="K550" s="303"/>
      <c r="L550" s="303"/>
      <c r="M550" s="303"/>
      <c r="N550" s="303"/>
      <c r="O550" s="303"/>
      <c r="P550" s="303"/>
      <c r="Q550" s="303"/>
      <c r="R550" s="303"/>
      <c r="S550" s="303"/>
      <c r="T550" s="303"/>
      <c r="U550" s="303"/>
      <c r="V550" s="303"/>
      <c r="W550" s="303"/>
      <c r="X550" s="303"/>
      <c r="Y550" s="303"/>
      <c r="Z550" s="303"/>
    </row>
    <row r="551" spans="1:26" ht="12.75" customHeight="1">
      <c r="A551" s="303"/>
      <c r="B551" s="307"/>
      <c r="C551" s="303"/>
      <c r="D551" s="306"/>
      <c r="E551" s="305"/>
      <c r="F551" s="304"/>
      <c r="G551" s="303"/>
      <c r="H551" s="303"/>
      <c r="I551" s="303"/>
      <c r="J551" s="303"/>
      <c r="K551" s="303"/>
      <c r="L551" s="303"/>
      <c r="M551" s="303"/>
      <c r="N551" s="303"/>
      <c r="O551" s="303"/>
      <c r="P551" s="303"/>
      <c r="Q551" s="303"/>
      <c r="R551" s="303"/>
      <c r="S551" s="303"/>
      <c r="T551" s="303"/>
      <c r="U551" s="303"/>
      <c r="V551" s="303"/>
      <c r="W551" s="303"/>
      <c r="X551" s="303"/>
      <c r="Y551" s="303"/>
      <c r="Z551" s="303"/>
    </row>
    <row r="552" spans="1:26" ht="12.75" customHeight="1">
      <c r="A552" s="303"/>
      <c r="B552" s="307"/>
      <c r="C552" s="303"/>
      <c r="D552" s="306"/>
      <c r="E552" s="305"/>
      <c r="F552" s="304"/>
      <c r="G552" s="303"/>
      <c r="H552" s="303"/>
      <c r="I552" s="303"/>
      <c r="J552" s="303"/>
      <c r="K552" s="303"/>
      <c r="L552" s="303"/>
      <c r="M552" s="303"/>
      <c r="N552" s="303"/>
      <c r="O552" s="303"/>
      <c r="P552" s="303"/>
      <c r="Q552" s="303"/>
      <c r="R552" s="303"/>
      <c r="S552" s="303"/>
      <c r="T552" s="303"/>
      <c r="U552" s="303"/>
      <c r="V552" s="303"/>
      <c r="W552" s="303"/>
      <c r="X552" s="303"/>
      <c r="Y552" s="303"/>
      <c r="Z552" s="303"/>
    </row>
    <row r="553" spans="1:26" ht="12.75" customHeight="1">
      <c r="A553" s="303"/>
      <c r="B553" s="307"/>
      <c r="C553" s="303"/>
      <c r="D553" s="306"/>
      <c r="E553" s="305"/>
      <c r="F553" s="304"/>
      <c r="G553" s="303"/>
      <c r="H553" s="303"/>
      <c r="I553" s="303"/>
      <c r="J553" s="303"/>
      <c r="K553" s="303"/>
      <c r="L553" s="303"/>
      <c r="M553" s="303"/>
      <c r="N553" s="303"/>
      <c r="O553" s="303"/>
      <c r="P553" s="303"/>
      <c r="Q553" s="303"/>
      <c r="R553" s="303"/>
      <c r="S553" s="303"/>
      <c r="T553" s="303"/>
      <c r="U553" s="303"/>
      <c r="V553" s="303"/>
      <c r="W553" s="303"/>
      <c r="X553" s="303"/>
      <c r="Y553" s="303"/>
      <c r="Z553" s="303"/>
    </row>
    <row r="554" spans="1:26" ht="12.75" customHeight="1">
      <c r="A554" s="303"/>
      <c r="B554" s="307"/>
      <c r="C554" s="303"/>
      <c r="D554" s="306"/>
      <c r="E554" s="305"/>
      <c r="F554" s="304"/>
      <c r="G554" s="303"/>
      <c r="H554" s="303"/>
      <c r="I554" s="303"/>
      <c r="J554" s="303"/>
      <c r="K554" s="303"/>
      <c r="L554" s="303"/>
      <c r="M554" s="303"/>
      <c r="N554" s="303"/>
      <c r="O554" s="303"/>
      <c r="P554" s="303"/>
      <c r="Q554" s="303"/>
      <c r="R554" s="303"/>
      <c r="S554" s="303"/>
      <c r="T554" s="303"/>
      <c r="U554" s="303"/>
      <c r="V554" s="303"/>
      <c r="W554" s="303"/>
      <c r="X554" s="303"/>
      <c r="Y554" s="303"/>
      <c r="Z554" s="303"/>
    </row>
    <row r="555" spans="1:26" ht="12.75" customHeight="1">
      <c r="A555" s="303"/>
      <c r="B555" s="307"/>
      <c r="C555" s="303"/>
      <c r="D555" s="306"/>
      <c r="E555" s="305"/>
      <c r="F555" s="304"/>
      <c r="G555" s="303"/>
      <c r="H555" s="303"/>
      <c r="I555" s="303"/>
      <c r="J555" s="303"/>
      <c r="K555" s="303"/>
      <c r="L555" s="303"/>
      <c r="M555" s="303"/>
      <c r="N555" s="303"/>
      <c r="O555" s="303"/>
      <c r="P555" s="303"/>
      <c r="Q555" s="303"/>
      <c r="R555" s="303"/>
      <c r="S555" s="303"/>
      <c r="T555" s="303"/>
      <c r="U555" s="303"/>
      <c r="V555" s="303"/>
      <c r="W555" s="303"/>
      <c r="X555" s="303"/>
      <c r="Y555" s="303"/>
      <c r="Z555" s="303"/>
    </row>
    <row r="556" spans="1:26" ht="12.75" customHeight="1">
      <c r="A556" s="303"/>
      <c r="B556" s="307"/>
      <c r="C556" s="303"/>
      <c r="D556" s="306"/>
      <c r="E556" s="305"/>
      <c r="F556" s="304"/>
      <c r="G556" s="303"/>
      <c r="H556" s="303"/>
      <c r="I556" s="303"/>
      <c r="J556" s="303"/>
      <c r="K556" s="303"/>
      <c r="L556" s="303"/>
      <c r="M556" s="303"/>
      <c r="N556" s="303"/>
      <c r="O556" s="303"/>
      <c r="P556" s="303"/>
      <c r="Q556" s="303"/>
      <c r="R556" s="303"/>
      <c r="S556" s="303"/>
      <c r="T556" s="303"/>
      <c r="U556" s="303"/>
      <c r="V556" s="303"/>
      <c r="W556" s="303"/>
      <c r="X556" s="303"/>
      <c r="Y556" s="303"/>
      <c r="Z556" s="303"/>
    </row>
    <row r="557" spans="1:26" ht="12.75" customHeight="1">
      <c r="A557" s="303"/>
      <c r="B557" s="307"/>
      <c r="C557" s="303"/>
      <c r="D557" s="306"/>
      <c r="E557" s="305"/>
      <c r="F557" s="304"/>
      <c r="G557" s="303"/>
      <c r="H557" s="303"/>
      <c r="I557" s="303"/>
      <c r="J557" s="303"/>
      <c r="K557" s="303"/>
      <c r="L557" s="303"/>
      <c r="M557" s="303"/>
      <c r="N557" s="303"/>
      <c r="O557" s="303"/>
      <c r="P557" s="303"/>
      <c r="Q557" s="303"/>
      <c r="R557" s="303"/>
      <c r="S557" s="303"/>
      <c r="T557" s="303"/>
      <c r="U557" s="303"/>
      <c r="V557" s="303"/>
      <c r="W557" s="303"/>
      <c r="X557" s="303"/>
      <c r="Y557" s="303"/>
      <c r="Z557" s="303"/>
    </row>
    <row r="558" spans="1:26" ht="12.75" customHeight="1">
      <c r="A558" s="303"/>
      <c r="B558" s="307"/>
      <c r="C558" s="303"/>
      <c r="D558" s="306"/>
      <c r="E558" s="305"/>
      <c r="F558" s="304"/>
      <c r="G558" s="303"/>
      <c r="H558" s="303"/>
      <c r="I558" s="303"/>
      <c r="J558" s="303"/>
      <c r="K558" s="303"/>
      <c r="L558" s="303"/>
      <c r="M558" s="303"/>
      <c r="N558" s="303"/>
      <c r="O558" s="303"/>
      <c r="P558" s="303"/>
      <c r="Q558" s="303"/>
      <c r="R558" s="303"/>
      <c r="S558" s="303"/>
      <c r="T558" s="303"/>
      <c r="U558" s="303"/>
      <c r="V558" s="303"/>
      <c r="W558" s="303"/>
      <c r="X558" s="303"/>
      <c r="Y558" s="303"/>
      <c r="Z558" s="303"/>
    </row>
    <row r="559" spans="1:26" ht="12.75" customHeight="1">
      <c r="A559" s="303"/>
      <c r="B559" s="307"/>
      <c r="C559" s="303"/>
      <c r="D559" s="306"/>
      <c r="E559" s="305"/>
      <c r="F559" s="304"/>
      <c r="G559" s="303"/>
      <c r="H559" s="303"/>
      <c r="I559" s="303"/>
      <c r="J559" s="303"/>
      <c r="K559" s="303"/>
      <c r="L559" s="303"/>
      <c r="M559" s="303"/>
      <c r="N559" s="303"/>
      <c r="O559" s="303"/>
      <c r="P559" s="303"/>
      <c r="Q559" s="303"/>
      <c r="R559" s="303"/>
      <c r="S559" s="303"/>
      <c r="T559" s="303"/>
      <c r="U559" s="303"/>
      <c r="V559" s="303"/>
      <c r="W559" s="303"/>
      <c r="X559" s="303"/>
      <c r="Y559" s="303"/>
      <c r="Z559" s="303"/>
    </row>
    <row r="560" spans="1:26" ht="12.75" customHeight="1">
      <c r="A560" s="303"/>
      <c r="B560" s="307"/>
      <c r="C560" s="303"/>
      <c r="D560" s="306"/>
      <c r="E560" s="305"/>
      <c r="F560" s="304"/>
      <c r="G560" s="303"/>
      <c r="H560" s="303"/>
      <c r="I560" s="303"/>
      <c r="J560" s="303"/>
      <c r="K560" s="303"/>
      <c r="L560" s="303"/>
      <c r="M560" s="303"/>
      <c r="N560" s="303"/>
      <c r="O560" s="303"/>
      <c r="P560" s="303"/>
      <c r="Q560" s="303"/>
      <c r="R560" s="303"/>
      <c r="S560" s="303"/>
      <c r="T560" s="303"/>
      <c r="U560" s="303"/>
      <c r="V560" s="303"/>
      <c r="W560" s="303"/>
      <c r="X560" s="303"/>
      <c r="Y560" s="303"/>
      <c r="Z560" s="303"/>
    </row>
    <row r="561" spans="1:26" ht="12.75" customHeight="1">
      <c r="A561" s="303"/>
      <c r="B561" s="307"/>
      <c r="C561" s="303"/>
      <c r="D561" s="306"/>
      <c r="E561" s="305"/>
      <c r="F561" s="304"/>
      <c r="G561" s="303"/>
      <c r="H561" s="303"/>
      <c r="I561" s="303"/>
      <c r="J561" s="303"/>
      <c r="K561" s="303"/>
      <c r="L561" s="303"/>
      <c r="M561" s="303"/>
      <c r="N561" s="303"/>
      <c r="O561" s="303"/>
      <c r="P561" s="303"/>
      <c r="Q561" s="303"/>
      <c r="R561" s="303"/>
      <c r="S561" s="303"/>
      <c r="T561" s="303"/>
      <c r="U561" s="303"/>
      <c r="V561" s="303"/>
      <c r="W561" s="303"/>
      <c r="X561" s="303"/>
      <c r="Y561" s="303"/>
      <c r="Z561" s="303"/>
    </row>
    <row r="562" spans="1:26" ht="12.75" customHeight="1">
      <c r="A562" s="303"/>
      <c r="B562" s="307"/>
      <c r="C562" s="303"/>
      <c r="D562" s="306"/>
      <c r="E562" s="305"/>
      <c r="F562" s="304"/>
      <c r="G562" s="303"/>
      <c r="H562" s="303"/>
      <c r="I562" s="303"/>
      <c r="J562" s="303"/>
      <c r="K562" s="303"/>
      <c r="L562" s="303"/>
      <c r="M562" s="303"/>
      <c r="N562" s="303"/>
      <c r="O562" s="303"/>
      <c r="P562" s="303"/>
      <c r="Q562" s="303"/>
      <c r="R562" s="303"/>
      <c r="S562" s="303"/>
      <c r="T562" s="303"/>
      <c r="U562" s="303"/>
      <c r="V562" s="303"/>
      <c r="W562" s="303"/>
      <c r="X562" s="303"/>
      <c r="Y562" s="303"/>
      <c r="Z562" s="303"/>
    </row>
    <row r="563" spans="1:26" ht="12.75" customHeight="1">
      <c r="A563" s="303"/>
      <c r="B563" s="307"/>
      <c r="C563" s="303"/>
      <c r="D563" s="306"/>
      <c r="E563" s="305"/>
      <c r="F563" s="304"/>
      <c r="G563" s="303"/>
      <c r="H563" s="303"/>
      <c r="I563" s="303"/>
      <c r="J563" s="303"/>
      <c r="K563" s="303"/>
      <c r="L563" s="303"/>
      <c r="M563" s="303"/>
      <c r="N563" s="303"/>
      <c r="O563" s="303"/>
      <c r="P563" s="303"/>
      <c r="Q563" s="303"/>
      <c r="R563" s="303"/>
      <c r="S563" s="303"/>
      <c r="T563" s="303"/>
      <c r="U563" s="303"/>
      <c r="V563" s="303"/>
      <c r="W563" s="303"/>
      <c r="X563" s="303"/>
      <c r="Y563" s="303"/>
      <c r="Z563" s="303"/>
    </row>
    <row r="564" spans="1:26" ht="12.75" customHeight="1">
      <c r="A564" s="303"/>
      <c r="B564" s="307"/>
      <c r="C564" s="303"/>
      <c r="D564" s="306"/>
      <c r="E564" s="305"/>
      <c r="F564" s="304"/>
      <c r="G564" s="303"/>
      <c r="H564" s="303"/>
      <c r="I564" s="303"/>
      <c r="J564" s="303"/>
      <c r="K564" s="303"/>
      <c r="L564" s="303"/>
      <c r="M564" s="303"/>
      <c r="N564" s="303"/>
      <c r="O564" s="303"/>
      <c r="P564" s="303"/>
      <c r="Q564" s="303"/>
      <c r="R564" s="303"/>
      <c r="S564" s="303"/>
      <c r="T564" s="303"/>
      <c r="U564" s="303"/>
      <c r="V564" s="303"/>
      <c r="W564" s="303"/>
      <c r="X564" s="303"/>
      <c r="Y564" s="303"/>
      <c r="Z564" s="303"/>
    </row>
    <row r="565" spans="1:26" ht="12.75" customHeight="1">
      <c r="A565" s="303"/>
      <c r="B565" s="307"/>
      <c r="C565" s="303"/>
      <c r="D565" s="306"/>
      <c r="E565" s="305"/>
      <c r="F565" s="304"/>
      <c r="G565" s="303"/>
      <c r="H565" s="303"/>
      <c r="I565" s="303"/>
      <c r="J565" s="303"/>
      <c r="K565" s="303"/>
      <c r="L565" s="303"/>
      <c r="M565" s="303"/>
      <c r="N565" s="303"/>
      <c r="O565" s="303"/>
      <c r="P565" s="303"/>
      <c r="Q565" s="303"/>
      <c r="R565" s="303"/>
      <c r="S565" s="303"/>
      <c r="T565" s="303"/>
      <c r="U565" s="303"/>
      <c r="V565" s="303"/>
      <c r="W565" s="303"/>
      <c r="X565" s="303"/>
      <c r="Y565" s="303"/>
      <c r="Z565" s="303"/>
    </row>
    <row r="566" spans="1:26" ht="12.75" customHeight="1">
      <c r="A566" s="303"/>
      <c r="B566" s="307"/>
      <c r="C566" s="303"/>
      <c r="D566" s="306"/>
      <c r="E566" s="305"/>
      <c r="F566" s="304"/>
      <c r="G566" s="303"/>
      <c r="H566" s="303"/>
      <c r="I566" s="303"/>
      <c r="J566" s="303"/>
      <c r="K566" s="303"/>
      <c r="L566" s="303"/>
      <c r="M566" s="303"/>
      <c r="N566" s="303"/>
      <c r="O566" s="303"/>
      <c r="P566" s="303"/>
      <c r="Q566" s="303"/>
      <c r="R566" s="303"/>
      <c r="S566" s="303"/>
      <c r="T566" s="303"/>
      <c r="U566" s="303"/>
      <c r="V566" s="303"/>
      <c r="W566" s="303"/>
      <c r="X566" s="303"/>
      <c r="Y566" s="303"/>
      <c r="Z566" s="303"/>
    </row>
    <row r="567" spans="1:26" ht="12.75" customHeight="1">
      <c r="A567" s="303"/>
      <c r="B567" s="307"/>
      <c r="C567" s="303"/>
      <c r="D567" s="306"/>
      <c r="E567" s="305"/>
      <c r="F567" s="304"/>
      <c r="G567" s="303"/>
      <c r="H567" s="303"/>
      <c r="I567" s="303"/>
      <c r="J567" s="303"/>
      <c r="K567" s="303"/>
      <c r="L567" s="303"/>
      <c r="M567" s="303"/>
      <c r="N567" s="303"/>
      <c r="O567" s="303"/>
      <c r="P567" s="303"/>
      <c r="Q567" s="303"/>
      <c r="R567" s="303"/>
      <c r="S567" s="303"/>
      <c r="T567" s="303"/>
      <c r="U567" s="303"/>
      <c r="V567" s="303"/>
      <c r="W567" s="303"/>
      <c r="X567" s="303"/>
      <c r="Y567" s="303"/>
      <c r="Z567" s="303"/>
    </row>
    <row r="568" spans="1:26" ht="12.75" customHeight="1">
      <c r="A568" s="303"/>
      <c r="B568" s="307"/>
      <c r="C568" s="303"/>
      <c r="D568" s="306"/>
      <c r="E568" s="305"/>
      <c r="F568" s="304"/>
      <c r="G568" s="303"/>
      <c r="H568" s="303"/>
      <c r="I568" s="303"/>
      <c r="J568" s="303"/>
      <c r="K568" s="303"/>
      <c r="L568" s="303"/>
      <c r="M568" s="303"/>
      <c r="N568" s="303"/>
      <c r="O568" s="303"/>
      <c r="P568" s="303"/>
      <c r="Q568" s="303"/>
      <c r="R568" s="303"/>
      <c r="S568" s="303"/>
      <c r="T568" s="303"/>
      <c r="U568" s="303"/>
      <c r="V568" s="303"/>
      <c r="W568" s="303"/>
      <c r="X568" s="303"/>
      <c r="Y568" s="303"/>
      <c r="Z568" s="303"/>
    </row>
    <row r="569" spans="1:26" ht="12.75" customHeight="1">
      <c r="A569" s="303"/>
      <c r="B569" s="307"/>
      <c r="C569" s="303"/>
      <c r="D569" s="306"/>
      <c r="E569" s="305"/>
      <c r="F569" s="304"/>
      <c r="G569" s="303"/>
      <c r="H569" s="303"/>
      <c r="I569" s="303"/>
      <c r="J569" s="303"/>
      <c r="K569" s="303"/>
      <c r="L569" s="303"/>
      <c r="M569" s="303"/>
      <c r="N569" s="303"/>
      <c r="O569" s="303"/>
      <c r="P569" s="303"/>
      <c r="Q569" s="303"/>
      <c r="R569" s="303"/>
      <c r="S569" s="303"/>
      <c r="T569" s="303"/>
      <c r="U569" s="303"/>
      <c r="V569" s="303"/>
      <c r="W569" s="303"/>
      <c r="X569" s="303"/>
      <c r="Y569" s="303"/>
      <c r="Z569" s="303"/>
    </row>
    <row r="570" spans="1:26" ht="12.75" customHeight="1">
      <c r="A570" s="303"/>
      <c r="B570" s="307"/>
      <c r="C570" s="303"/>
      <c r="D570" s="306"/>
      <c r="E570" s="305"/>
      <c r="F570" s="304"/>
      <c r="G570" s="303"/>
      <c r="H570" s="303"/>
      <c r="I570" s="303"/>
      <c r="J570" s="303"/>
      <c r="K570" s="303"/>
      <c r="L570" s="303"/>
      <c r="M570" s="303"/>
      <c r="N570" s="303"/>
      <c r="O570" s="303"/>
      <c r="P570" s="303"/>
      <c r="Q570" s="303"/>
      <c r="R570" s="303"/>
      <c r="S570" s="303"/>
      <c r="T570" s="303"/>
      <c r="U570" s="303"/>
      <c r="V570" s="303"/>
      <c r="W570" s="303"/>
      <c r="X570" s="303"/>
      <c r="Y570" s="303"/>
      <c r="Z570" s="303"/>
    </row>
    <row r="571" spans="1:26" ht="12.75" customHeight="1">
      <c r="A571" s="303"/>
      <c r="B571" s="307"/>
      <c r="C571" s="303"/>
      <c r="D571" s="306"/>
      <c r="E571" s="305"/>
      <c r="F571" s="304"/>
      <c r="G571" s="303"/>
      <c r="H571" s="303"/>
      <c r="I571" s="303"/>
      <c r="J571" s="303"/>
      <c r="K571" s="303"/>
      <c r="L571" s="303"/>
      <c r="M571" s="303"/>
      <c r="N571" s="303"/>
      <c r="O571" s="303"/>
      <c r="P571" s="303"/>
      <c r="Q571" s="303"/>
      <c r="R571" s="303"/>
      <c r="S571" s="303"/>
      <c r="T571" s="303"/>
      <c r="U571" s="303"/>
      <c r="V571" s="303"/>
      <c r="W571" s="303"/>
      <c r="X571" s="303"/>
      <c r="Y571" s="303"/>
      <c r="Z571" s="303"/>
    </row>
    <row r="572" spans="1:26" ht="12.75" customHeight="1">
      <c r="A572" s="303"/>
      <c r="B572" s="307"/>
      <c r="C572" s="303"/>
      <c r="D572" s="306"/>
      <c r="E572" s="305"/>
      <c r="F572" s="304"/>
      <c r="G572" s="303"/>
      <c r="H572" s="303"/>
      <c r="I572" s="303"/>
      <c r="J572" s="303"/>
      <c r="K572" s="303"/>
      <c r="L572" s="303"/>
      <c r="M572" s="303"/>
      <c r="N572" s="303"/>
      <c r="O572" s="303"/>
      <c r="P572" s="303"/>
      <c r="Q572" s="303"/>
      <c r="R572" s="303"/>
      <c r="S572" s="303"/>
      <c r="T572" s="303"/>
      <c r="U572" s="303"/>
      <c r="V572" s="303"/>
      <c r="W572" s="303"/>
      <c r="X572" s="303"/>
      <c r="Y572" s="303"/>
      <c r="Z572" s="303"/>
    </row>
    <row r="573" spans="1:26" ht="12.75" customHeight="1">
      <c r="A573" s="303"/>
      <c r="B573" s="307"/>
      <c r="C573" s="303"/>
      <c r="D573" s="306"/>
      <c r="E573" s="305"/>
      <c r="F573" s="304"/>
      <c r="G573" s="303"/>
      <c r="H573" s="303"/>
      <c r="I573" s="303"/>
      <c r="J573" s="303"/>
      <c r="K573" s="303"/>
      <c r="L573" s="303"/>
      <c r="M573" s="303"/>
      <c r="N573" s="303"/>
      <c r="O573" s="303"/>
      <c r="P573" s="303"/>
      <c r="Q573" s="303"/>
      <c r="R573" s="303"/>
      <c r="S573" s="303"/>
      <c r="T573" s="303"/>
      <c r="U573" s="303"/>
      <c r="V573" s="303"/>
      <c r="W573" s="303"/>
      <c r="X573" s="303"/>
      <c r="Y573" s="303"/>
      <c r="Z573" s="303"/>
    </row>
    <row r="574" spans="1:26" ht="12.75" customHeight="1">
      <c r="A574" s="303"/>
      <c r="B574" s="307"/>
      <c r="C574" s="303"/>
      <c r="D574" s="306"/>
      <c r="E574" s="305"/>
      <c r="F574" s="304"/>
      <c r="G574" s="303"/>
      <c r="H574" s="303"/>
      <c r="I574" s="303"/>
      <c r="J574" s="303"/>
      <c r="K574" s="303"/>
      <c r="L574" s="303"/>
      <c r="M574" s="303"/>
      <c r="N574" s="303"/>
      <c r="O574" s="303"/>
      <c r="P574" s="303"/>
      <c r="Q574" s="303"/>
      <c r="R574" s="303"/>
      <c r="S574" s="303"/>
      <c r="T574" s="303"/>
      <c r="U574" s="303"/>
      <c r="V574" s="303"/>
      <c r="W574" s="303"/>
      <c r="X574" s="303"/>
      <c r="Y574" s="303"/>
      <c r="Z574" s="303"/>
    </row>
    <row r="575" spans="1:26" ht="12.75" customHeight="1">
      <c r="A575" s="303"/>
      <c r="B575" s="307"/>
      <c r="C575" s="303"/>
      <c r="D575" s="306"/>
      <c r="E575" s="305"/>
      <c r="F575" s="304"/>
      <c r="G575" s="303"/>
      <c r="H575" s="303"/>
      <c r="I575" s="303"/>
      <c r="J575" s="303"/>
      <c r="K575" s="303"/>
      <c r="L575" s="303"/>
      <c r="M575" s="303"/>
      <c r="N575" s="303"/>
      <c r="O575" s="303"/>
      <c r="P575" s="303"/>
      <c r="Q575" s="303"/>
      <c r="R575" s="303"/>
      <c r="S575" s="303"/>
      <c r="T575" s="303"/>
      <c r="U575" s="303"/>
      <c r="V575" s="303"/>
      <c r="W575" s="303"/>
      <c r="X575" s="303"/>
      <c r="Y575" s="303"/>
      <c r="Z575" s="303"/>
    </row>
    <row r="576" spans="1:26" ht="12.75" customHeight="1">
      <c r="A576" s="303"/>
      <c r="B576" s="307"/>
      <c r="C576" s="303"/>
      <c r="D576" s="306"/>
      <c r="E576" s="305"/>
      <c r="F576" s="304"/>
      <c r="G576" s="303"/>
      <c r="H576" s="303"/>
      <c r="I576" s="303"/>
      <c r="J576" s="303"/>
      <c r="K576" s="303"/>
      <c r="L576" s="303"/>
      <c r="M576" s="303"/>
      <c r="N576" s="303"/>
      <c r="O576" s="303"/>
      <c r="P576" s="303"/>
      <c r="Q576" s="303"/>
      <c r="R576" s="303"/>
      <c r="S576" s="303"/>
      <c r="T576" s="303"/>
      <c r="U576" s="303"/>
      <c r="V576" s="303"/>
      <c r="W576" s="303"/>
      <c r="X576" s="303"/>
      <c r="Y576" s="303"/>
      <c r="Z576" s="303"/>
    </row>
    <row r="577" spans="1:26" ht="12.75" customHeight="1">
      <c r="A577" s="303"/>
      <c r="B577" s="307"/>
      <c r="C577" s="303"/>
      <c r="D577" s="306"/>
      <c r="E577" s="305"/>
      <c r="F577" s="304"/>
      <c r="G577" s="303"/>
      <c r="H577" s="303"/>
      <c r="I577" s="303"/>
      <c r="J577" s="303"/>
      <c r="K577" s="303"/>
      <c r="L577" s="303"/>
      <c r="M577" s="303"/>
      <c r="N577" s="303"/>
      <c r="O577" s="303"/>
      <c r="P577" s="303"/>
      <c r="Q577" s="303"/>
      <c r="R577" s="303"/>
      <c r="S577" s="303"/>
      <c r="T577" s="303"/>
      <c r="U577" s="303"/>
      <c r="V577" s="303"/>
      <c r="W577" s="303"/>
      <c r="X577" s="303"/>
      <c r="Y577" s="303"/>
      <c r="Z577" s="303"/>
    </row>
    <row r="578" spans="1:26" ht="12.75" customHeight="1">
      <c r="A578" s="303"/>
      <c r="B578" s="307"/>
      <c r="C578" s="303"/>
      <c r="D578" s="306"/>
      <c r="E578" s="305"/>
      <c r="F578" s="304"/>
      <c r="G578" s="303"/>
      <c r="H578" s="303"/>
      <c r="I578" s="303"/>
      <c r="J578" s="303"/>
      <c r="K578" s="303"/>
      <c r="L578" s="303"/>
      <c r="M578" s="303"/>
      <c r="N578" s="303"/>
      <c r="O578" s="303"/>
      <c r="P578" s="303"/>
      <c r="Q578" s="303"/>
      <c r="R578" s="303"/>
      <c r="S578" s="303"/>
      <c r="T578" s="303"/>
      <c r="U578" s="303"/>
      <c r="V578" s="303"/>
      <c r="W578" s="303"/>
      <c r="X578" s="303"/>
      <c r="Y578" s="303"/>
      <c r="Z578" s="303"/>
    </row>
    <row r="579" spans="1:26" ht="12.75" customHeight="1">
      <c r="A579" s="303"/>
      <c r="B579" s="307"/>
      <c r="C579" s="303"/>
      <c r="D579" s="306"/>
      <c r="E579" s="305"/>
      <c r="F579" s="304"/>
      <c r="G579" s="303"/>
      <c r="H579" s="303"/>
      <c r="I579" s="303"/>
      <c r="J579" s="303"/>
      <c r="K579" s="303"/>
      <c r="L579" s="303"/>
      <c r="M579" s="303"/>
      <c r="N579" s="303"/>
      <c r="O579" s="303"/>
      <c r="P579" s="303"/>
      <c r="Q579" s="303"/>
      <c r="R579" s="303"/>
      <c r="S579" s="303"/>
      <c r="T579" s="303"/>
      <c r="U579" s="303"/>
      <c r="V579" s="303"/>
      <c r="W579" s="303"/>
      <c r="X579" s="303"/>
      <c r="Y579" s="303"/>
      <c r="Z579" s="303"/>
    </row>
    <row r="580" spans="1:26" ht="12.75" customHeight="1">
      <c r="A580" s="303"/>
      <c r="B580" s="307"/>
      <c r="C580" s="303"/>
      <c r="D580" s="306"/>
      <c r="E580" s="305"/>
      <c r="F580" s="304"/>
      <c r="G580" s="303"/>
      <c r="H580" s="303"/>
      <c r="I580" s="303"/>
      <c r="J580" s="303"/>
      <c r="K580" s="303"/>
      <c r="L580" s="303"/>
      <c r="M580" s="303"/>
      <c r="N580" s="303"/>
      <c r="O580" s="303"/>
      <c r="P580" s="303"/>
      <c r="Q580" s="303"/>
      <c r="R580" s="303"/>
      <c r="S580" s="303"/>
      <c r="T580" s="303"/>
      <c r="U580" s="303"/>
      <c r="V580" s="303"/>
      <c r="W580" s="303"/>
      <c r="X580" s="303"/>
      <c r="Y580" s="303"/>
      <c r="Z580" s="303"/>
    </row>
    <row r="581" spans="1:26" ht="12.75" customHeight="1">
      <c r="A581" s="303"/>
      <c r="B581" s="307"/>
      <c r="C581" s="303"/>
      <c r="D581" s="306"/>
      <c r="E581" s="305"/>
      <c r="F581" s="304"/>
      <c r="G581" s="303"/>
      <c r="H581" s="303"/>
      <c r="I581" s="303"/>
      <c r="J581" s="303"/>
      <c r="K581" s="303"/>
      <c r="L581" s="303"/>
      <c r="M581" s="303"/>
      <c r="N581" s="303"/>
      <c r="O581" s="303"/>
      <c r="P581" s="303"/>
      <c r="Q581" s="303"/>
      <c r="R581" s="303"/>
      <c r="S581" s="303"/>
      <c r="T581" s="303"/>
      <c r="U581" s="303"/>
      <c r="V581" s="303"/>
      <c r="W581" s="303"/>
      <c r="X581" s="303"/>
      <c r="Y581" s="303"/>
      <c r="Z581" s="303"/>
    </row>
    <row r="582" spans="1:26" ht="12.75" customHeight="1">
      <c r="A582" s="303"/>
      <c r="B582" s="307"/>
      <c r="C582" s="303"/>
      <c r="D582" s="306"/>
      <c r="E582" s="305"/>
      <c r="F582" s="304"/>
      <c r="G582" s="303"/>
      <c r="H582" s="303"/>
      <c r="I582" s="303"/>
      <c r="J582" s="303"/>
      <c r="K582" s="303"/>
      <c r="L582" s="303"/>
      <c r="M582" s="303"/>
      <c r="N582" s="303"/>
      <c r="O582" s="303"/>
      <c r="P582" s="303"/>
      <c r="Q582" s="303"/>
      <c r="R582" s="303"/>
      <c r="S582" s="303"/>
      <c r="T582" s="303"/>
      <c r="U582" s="303"/>
      <c r="V582" s="303"/>
      <c r="W582" s="303"/>
      <c r="X582" s="303"/>
      <c r="Y582" s="303"/>
      <c r="Z582" s="303"/>
    </row>
    <row r="583" spans="1:26" ht="12.75" customHeight="1">
      <c r="A583" s="303"/>
      <c r="B583" s="307"/>
      <c r="C583" s="303"/>
      <c r="D583" s="306"/>
      <c r="E583" s="305"/>
      <c r="F583" s="304"/>
      <c r="G583" s="303"/>
      <c r="H583" s="303"/>
      <c r="I583" s="303"/>
      <c r="J583" s="303"/>
      <c r="K583" s="303"/>
      <c r="L583" s="303"/>
      <c r="M583" s="303"/>
      <c r="N583" s="303"/>
      <c r="O583" s="303"/>
      <c r="P583" s="303"/>
      <c r="Q583" s="303"/>
      <c r="R583" s="303"/>
      <c r="S583" s="303"/>
      <c r="T583" s="303"/>
      <c r="U583" s="303"/>
      <c r="V583" s="303"/>
      <c r="W583" s="303"/>
      <c r="X583" s="303"/>
      <c r="Y583" s="303"/>
      <c r="Z583" s="303"/>
    </row>
    <row r="584" spans="1:26" ht="12.75" customHeight="1">
      <c r="A584" s="303"/>
      <c r="B584" s="307"/>
      <c r="C584" s="303"/>
      <c r="D584" s="306"/>
      <c r="E584" s="305"/>
      <c r="F584" s="304"/>
      <c r="G584" s="303"/>
      <c r="H584" s="303"/>
      <c r="I584" s="303"/>
      <c r="J584" s="303"/>
      <c r="K584" s="303"/>
      <c r="L584" s="303"/>
      <c r="M584" s="303"/>
      <c r="N584" s="303"/>
      <c r="O584" s="303"/>
      <c r="P584" s="303"/>
      <c r="Q584" s="303"/>
      <c r="R584" s="303"/>
      <c r="S584" s="303"/>
      <c r="T584" s="303"/>
      <c r="U584" s="303"/>
      <c r="V584" s="303"/>
      <c r="W584" s="303"/>
      <c r="X584" s="303"/>
      <c r="Y584" s="303"/>
      <c r="Z584" s="303"/>
    </row>
    <row r="585" spans="1:26" ht="12.75" customHeight="1">
      <c r="A585" s="303"/>
      <c r="B585" s="307"/>
      <c r="C585" s="303"/>
      <c r="D585" s="306"/>
      <c r="E585" s="305"/>
      <c r="F585" s="304"/>
      <c r="G585" s="303"/>
      <c r="H585" s="303"/>
      <c r="I585" s="303"/>
      <c r="J585" s="303"/>
      <c r="K585" s="303"/>
      <c r="L585" s="303"/>
      <c r="M585" s="303"/>
      <c r="N585" s="303"/>
      <c r="O585" s="303"/>
      <c r="P585" s="303"/>
      <c r="Q585" s="303"/>
      <c r="R585" s="303"/>
      <c r="S585" s="303"/>
      <c r="T585" s="303"/>
      <c r="U585" s="303"/>
      <c r="V585" s="303"/>
      <c r="W585" s="303"/>
      <c r="X585" s="303"/>
      <c r="Y585" s="303"/>
      <c r="Z585" s="303"/>
    </row>
    <row r="586" spans="1:26" ht="12.75" customHeight="1">
      <c r="A586" s="303"/>
      <c r="B586" s="307"/>
      <c r="C586" s="303"/>
      <c r="D586" s="306"/>
      <c r="E586" s="305"/>
      <c r="F586" s="304"/>
      <c r="G586" s="303"/>
      <c r="H586" s="303"/>
      <c r="I586" s="303"/>
      <c r="J586" s="303"/>
      <c r="K586" s="303"/>
      <c r="L586" s="303"/>
      <c r="M586" s="303"/>
      <c r="N586" s="303"/>
      <c r="O586" s="303"/>
      <c r="P586" s="303"/>
      <c r="Q586" s="303"/>
      <c r="R586" s="303"/>
      <c r="S586" s="303"/>
      <c r="T586" s="303"/>
      <c r="U586" s="303"/>
      <c r="V586" s="303"/>
      <c r="W586" s="303"/>
      <c r="X586" s="303"/>
      <c r="Y586" s="303"/>
      <c r="Z586" s="303"/>
    </row>
    <row r="587" spans="1:26" ht="12.75" customHeight="1">
      <c r="A587" s="303"/>
      <c r="B587" s="307"/>
      <c r="C587" s="303"/>
      <c r="D587" s="306"/>
      <c r="E587" s="305"/>
      <c r="F587" s="304"/>
      <c r="G587" s="303"/>
      <c r="H587" s="303"/>
      <c r="I587" s="303"/>
      <c r="J587" s="303"/>
      <c r="K587" s="303"/>
      <c r="L587" s="303"/>
      <c r="M587" s="303"/>
      <c r="N587" s="303"/>
      <c r="O587" s="303"/>
      <c r="P587" s="303"/>
      <c r="Q587" s="303"/>
      <c r="R587" s="303"/>
      <c r="S587" s="303"/>
      <c r="T587" s="303"/>
      <c r="U587" s="303"/>
      <c r="V587" s="303"/>
      <c r="W587" s="303"/>
      <c r="X587" s="303"/>
      <c r="Y587" s="303"/>
      <c r="Z587" s="303"/>
    </row>
    <row r="588" spans="1:26" ht="12.75" customHeight="1">
      <c r="A588" s="303"/>
      <c r="B588" s="307"/>
      <c r="C588" s="303"/>
      <c r="D588" s="306"/>
      <c r="E588" s="305"/>
      <c r="F588" s="304"/>
      <c r="G588" s="303"/>
      <c r="H588" s="303"/>
      <c r="I588" s="303"/>
      <c r="J588" s="303"/>
      <c r="K588" s="303"/>
      <c r="L588" s="303"/>
      <c r="M588" s="303"/>
      <c r="N588" s="303"/>
      <c r="O588" s="303"/>
      <c r="P588" s="303"/>
      <c r="Q588" s="303"/>
      <c r="R588" s="303"/>
      <c r="S588" s="303"/>
      <c r="T588" s="303"/>
      <c r="U588" s="303"/>
      <c r="V588" s="303"/>
      <c r="W588" s="303"/>
      <c r="X588" s="303"/>
      <c r="Y588" s="303"/>
      <c r="Z588" s="303"/>
    </row>
    <row r="589" spans="1:26" ht="12.75" customHeight="1">
      <c r="A589" s="303"/>
      <c r="B589" s="307"/>
      <c r="C589" s="303"/>
      <c r="D589" s="306"/>
      <c r="E589" s="305"/>
      <c r="F589" s="304"/>
      <c r="G589" s="303"/>
      <c r="H589" s="303"/>
      <c r="I589" s="303"/>
      <c r="J589" s="303"/>
      <c r="K589" s="303"/>
      <c r="L589" s="303"/>
      <c r="M589" s="303"/>
      <c r="N589" s="303"/>
      <c r="O589" s="303"/>
      <c r="P589" s="303"/>
      <c r="Q589" s="303"/>
      <c r="R589" s="303"/>
      <c r="S589" s="303"/>
      <c r="T589" s="303"/>
      <c r="U589" s="303"/>
      <c r="V589" s="303"/>
      <c r="W589" s="303"/>
      <c r="X589" s="303"/>
      <c r="Y589" s="303"/>
      <c r="Z589" s="303"/>
    </row>
    <row r="590" spans="1:26" ht="12.75" customHeight="1">
      <c r="A590" s="303"/>
      <c r="B590" s="307"/>
      <c r="C590" s="303"/>
      <c r="D590" s="306"/>
      <c r="E590" s="305"/>
      <c r="F590" s="304"/>
      <c r="G590" s="303"/>
      <c r="H590" s="303"/>
      <c r="I590" s="303"/>
      <c r="J590" s="303"/>
      <c r="K590" s="303"/>
      <c r="L590" s="303"/>
      <c r="M590" s="303"/>
      <c r="N590" s="303"/>
      <c r="O590" s="303"/>
      <c r="P590" s="303"/>
      <c r="Q590" s="303"/>
      <c r="R590" s="303"/>
      <c r="S590" s="303"/>
      <c r="T590" s="303"/>
      <c r="U590" s="303"/>
      <c r="V590" s="303"/>
      <c r="W590" s="303"/>
      <c r="X590" s="303"/>
      <c r="Y590" s="303"/>
      <c r="Z590" s="303"/>
    </row>
    <row r="591" spans="1:26" ht="12.75" customHeight="1">
      <c r="A591" s="303"/>
      <c r="B591" s="307"/>
      <c r="C591" s="303"/>
      <c r="D591" s="306"/>
      <c r="E591" s="305"/>
      <c r="F591" s="304"/>
      <c r="G591" s="303"/>
      <c r="H591" s="303"/>
      <c r="I591" s="303"/>
      <c r="J591" s="303"/>
      <c r="K591" s="303"/>
      <c r="L591" s="303"/>
      <c r="M591" s="303"/>
      <c r="N591" s="303"/>
      <c r="O591" s="303"/>
      <c r="P591" s="303"/>
      <c r="Q591" s="303"/>
      <c r="R591" s="303"/>
      <c r="S591" s="303"/>
      <c r="T591" s="303"/>
      <c r="U591" s="303"/>
      <c r="V591" s="303"/>
      <c r="W591" s="303"/>
      <c r="X591" s="303"/>
      <c r="Y591" s="303"/>
      <c r="Z591" s="303"/>
    </row>
    <row r="592" spans="1:26" ht="12.75" customHeight="1">
      <c r="A592" s="303"/>
      <c r="B592" s="307"/>
      <c r="C592" s="303"/>
      <c r="D592" s="306"/>
      <c r="E592" s="305"/>
      <c r="F592" s="304"/>
      <c r="G592" s="303"/>
      <c r="H592" s="303"/>
      <c r="I592" s="303"/>
      <c r="J592" s="303"/>
      <c r="K592" s="303"/>
      <c r="L592" s="303"/>
      <c r="M592" s="303"/>
      <c r="N592" s="303"/>
      <c r="O592" s="303"/>
      <c r="P592" s="303"/>
      <c r="Q592" s="303"/>
      <c r="R592" s="303"/>
      <c r="S592" s="303"/>
      <c r="T592" s="303"/>
      <c r="U592" s="303"/>
      <c r="V592" s="303"/>
      <c r="W592" s="303"/>
      <c r="X592" s="303"/>
      <c r="Y592" s="303"/>
      <c r="Z592" s="303"/>
    </row>
    <row r="593" spans="1:26" ht="12.75" customHeight="1">
      <c r="A593" s="303"/>
      <c r="B593" s="307"/>
      <c r="C593" s="303"/>
      <c r="D593" s="306"/>
      <c r="E593" s="305"/>
      <c r="F593" s="304"/>
      <c r="G593" s="303"/>
      <c r="H593" s="303"/>
      <c r="I593" s="303"/>
      <c r="J593" s="303"/>
      <c r="K593" s="303"/>
      <c r="L593" s="303"/>
      <c r="M593" s="303"/>
      <c r="N593" s="303"/>
      <c r="O593" s="303"/>
      <c r="P593" s="303"/>
      <c r="Q593" s="303"/>
      <c r="R593" s="303"/>
      <c r="S593" s="303"/>
      <c r="T593" s="303"/>
      <c r="U593" s="303"/>
      <c r="V593" s="303"/>
      <c r="W593" s="303"/>
      <c r="X593" s="303"/>
      <c r="Y593" s="303"/>
      <c r="Z593" s="303"/>
    </row>
    <row r="594" spans="1:26" ht="12.75" customHeight="1">
      <c r="A594" s="303"/>
      <c r="B594" s="307"/>
      <c r="C594" s="303"/>
      <c r="D594" s="306"/>
      <c r="E594" s="305"/>
      <c r="F594" s="304"/>
      <c r="G594" s="303"/>
      <c r="H594" s="303"/>
      <c r="I594" s="303"/>
      <c r="J594" s="303"/>
      <c r="K594" s="303"/>
      <c r="L594" s="303"/>
      <c r="M594" s="303"/>
      <c r="N594" s="303"/>
      <c r="O594" s="303"/>
      <c r="P594" s="303"/>
      <c r="Q594" s="303"/>
      <c r="R594" s="303"/>
      <c r="S594" s="303"/>
      <c r="T594" s="303"/>
      <c r="U594" s="303"/>
      <c r="V594" s="303"/>
      <c r="W594" s="303"/>
      <c r="X594" s="303"/>
      <c r="Y594" s="303"/>
      <c r="Z594" s="303"/>
    </row>
    <row r="595" spans="1:26" ht="12.75" customHeight="1">
      <c r="A595" s="303"/>
      <c r="B595" s="307"/>
      <c r="C595" s="303"/>
      <c r="D595" s="306"/>
      <c r="E595" s="305"/>
      <c r="F595" s="304"/>
      <c r="G595" s="303"/>
      <c r="H595" s="303"/>
      <c r="I595" s="303"/>
      <c r="J595" s="303"/>
      <c r="K595" s="303"/>
      <c r="L595" s="303"/>
      <c r="M595" s="303"/>
      <c r="N595" s="303"/>
      <c r="O595" s="303"/>
      <c r="P595" s="303"/>
      <c r="Q595" s="303"/>
      <c r="R595" s="303"/>
      <c r="S595" s="303"/>
      <c r="T595" s="303"/>
      <c r="U595" s="303"/>
      <c r="V595" s="303"/>
      <c r="W595" s="303"/>
      <c r="X595" s="303"/>
      <c r="Y595" s="303"/>
      <c r="Z595" s="303"/>
    </row>
    <row r="596" spans="1:26" ht="12.75" customHeight="1">
      <c r="A596" s="303"/>
      <c r="B596" s="307"/>
      <c r="C596" s="303"/>
      <c r="D596" s="306"/>
      <c r="E596" s="305"/>
      <c r="F596" s="304"/>
      <c r="G596" s="303"/>
      <c r="H596" s="303"/>
      <c r="I596" s="303"/>
      <c r="J596" s="303"/>
      <c r="K596" s="303"/>
      <c r="L596" s="303"/>
      <c r="M596" s="303"/>
      <c r="N596" s="303"/>
      <c r="O596" s="303"/>
      <c r="P596" s="303"/>
      <c r="Q596" s="303"/>
      <c r="R596" s="303"/>
      <c r="S596" s="303"/>
      <c r="T596" s="303"/>
      <c r="U596" s="303"/>
      <c r="V596" s="303"/>
      <c r="W596" s="303"/>
      <c r="X596" s="303"/>
      <c r="Y596" s="303"/>
      <c r="Z596" s="303"/>
    </row>
    <row r="597" spans="1:26" ht="12.75" customHeight="1">
      <c r="A597" s="303"/>
      <c r="B597" s="307"/>
      <c r="C597" s="303"/>
      <c r="D597" s="306"/>
      <c r="E597" s="305"/>
      <c r="F597" s="304"/>
      <c r="G597" s="303"/>
      <c r="H597" s="303"/>
      <c r="I597" s="303"/>
      <c r="J597" s="303"/>
      <c r="K597" s="303"/>
      <c r="L597" s="303"/>
      <c r="M597" s="303"/>
      <c r="N597" s="303"/>
      <c r="O597" s="303"/>
      <c r="P597" s="303"/>
      <c r="Q597" s="303"/>
      <c r="R597" s="303"/>
      <c r="S597" s="303"/>
      <c r="T597" s="303"/>
      <c r="U597" s="303"/>
      <c r="V597" s="303"/>
      <c r="W597" s="303"/>
      <c r="X597" s="303"/>
      <c r="Y597" s="303"/>
      <c r="Z597" s="303"/>
    </row>
    <row r="598" spans="1:26" ht="12.75" customHeight="1">
      <c r="A598" s="303"/>
      <c r="B598" s="307"/>
      <c r="C598" s="303"/>
      <c r="D598" s="306"/>
      <c r="E598" s="305"/>
      <c r="F598" s="304"/>
      <c r="G598" s="303"/>
      <c r="H598" s="303"/>
      <c r="I598" s="303"/>
      <c r="J598" s="303"/>
      <c r="K598" s="303"/>
      <c r="L598" s="303"/>
      <c r="M598" s="303"/>
      <c r="N598" s="303"/>
      <c r="O598" s="303"/>
      <c r="P598" s="303"/>
      <c r="Q598" s="303"/>
      <c r="R598" s="303"/>
      <c r="S598" s="303"/>
      <c r="T598" s="303"/>
      <c r="U598" s="303"/>
      <c r="V598" s="303"/>
      <c r="W598" s="303"/>
      <c r="X598" s="303"/>
      <c r="Y598" s="303"/>
      <c r="Z598" s="303"/>
    </row>
    <row r="599" spans="1:26" ht="12.75" customHeight="1">
      <c r="A599" s="303"/>
      <c r="B599" s="307"/>
      <c r="C599" s="303"/>
      <c r="D599" s="306"/>
      <c r="E599" s="305"/>
      <c r="F599" s="304"/>
      <c r="G599" s="303"/>
      <c r="H599" s="303"/>
      <c r="I599" s="303"/>
      <c r="J599" s="303"/>
      <c r="K599" s="303"/>
      <c r="L599" s="303"/>
      <c r="M599" s="303"/>
      <c r="N599" s="303"/>
      <c r="O599" s="303"/>
      <c r="P599" s="303"/>
      <c r="Q599" s="303"/>
      <c r="R599" s="303"/>
      <c r="S599" s="303"/>
      <c r="T599" s="303"/>
      <c r="U599" s="303"/>
      <c r="V599" s="303"/>
      <c r="W599" s="303"/>
      <c r="X599" s="303"/>
      <c r="Y599" s="303"/>
      <c r="Z599" s="303"/>
    </row>
    <row r="600" spans="1:26" ht="12.75" customHeight="1">
      <c r="A600" s="303"/>
      <c r="B600" s="307"/>
      <c r="C600" s="303"/>
      <c r="D600" s="306"/>
      <c r="E600" s="305"/>
      <c r="F600" s="304"/>
      <c r="G600" s="303"/>
      <c r="H600" s="303"/>
      <c r="I600" s="303"/>
      <c r="J600" s="303"/>
      <c r="K600" s="303"/>
      <c r="L600" s="303"/>
      <c r="M600" s="303"/>
      <c r="N600" s="303"/>
      <c r="O600" s="303"/>
      <c r="P600" s="303"/>
      <c r="Q600" s="303"/>
      <c r="R600" s="303"/>
      <c r="S600" s="303"/>
      <c r="T600" s="303"/>
      <c r="U600" s="303"/>
      <c r="V600" s="303"/>
      <c r="W600" s="303"/>
      <c r="X600" s="303"/>
      <c r="Y600" s="303"/>
      <c r="Z600" s="303"/>
    </row>
    <row r="601" spans="1:26" ht="12.75" customHeight="1">
      <c r="A601" s="303"/>
      <c r="B601" s="307"/>
      <c r="C601" s="303"/>
      <c r="D601" s="306"/>
      <c r="E601" s="305"/>
      <c r="F601" s="304"/>
      <c r="G601" s="303"/>
      <c r="H601" s="303"/>
      <c r="I601" s="303"/>
      <c r="J601" s="303"/>
      <c r="K601" s="303"/>
      <c r="L601" s="303"/>
      <c r="M601" s="303"/>
      <c r="N601" s="303"/>
      <c r="O601" s="303"/>
      <c r="P601" s="303"/>
      <c r="Q601" s="303"/>
      <c r="R601" s="303"/>
      <c r="S601" s="303"/>
      <c r="T601" s="303"/>
      <c r="U601" s="303"/>
      <c r="V601" s="303"/>
      <c r="W601" s="303"/>
      <c r="X601" s="303"/>
      <c r="Y601" s="303"/>
      <c r="Z601" s="303"/>
    </row>
    <row r="602" spans="1:26" ht="12.75" customHeight="1">
      <c r="A602" s="303"/>
      <c r="B602" s="307"/>
      <c r="C602" s="303"/>
      <c r="D602" s="306"/>
      <c r="E602" s="305"/>
      <c r="F602" s="304"/>
      <c r="G602" s="303"/>
      <c r="H602" s="303"/>
      <c r="I602" s="303"/>
      <c r="J602" s="303"/>
      <c r="K602" s="303"/>
      <c r="L602" s="303"/>
      <c r="M602" s="303"/>
      <c r="N602" s="303"/>
      <c r="O602" s="303"/>
      <c r="P602" s="303"/>
      <c r="Q602" s="303"/>
      <c r="R602" s="303"/>
      <c r="S602" s="303"/>
      <c r="T602" s="303"/>
      <c r="U602" s="303"/>
      <c r="V602" s="303"/>
      <c r="W602" s="303"/>
      <c r="X602" s="303"/>
      <c r="Y602" s="303"/>
      <c r="Z602" s="303"/>
    </row>
    <row r="603" spans="1:26" ht="12.75" customHeight="1">
      <c r="A603" s="303"/>
      <c r="B603" s="307"/>
      <c r="C603" s="303"/>
      <c r="D603" s="306"/>
      <c r="E603" s="305"/>
      <c r="F603" s="304"/>
      <c r="G603" s="303"/>
      <c r="H603" s="303"/>
      <c r="I603" s="303"/>
      <c r="J603" s="303"/>
      <c r="K603" s="303"/>
      <c r="L603" s="303"/>
      <c r="M603" s="303"/>
      <c r="N603" s="303"/>
      <c r="O603" s="303"/>
      <c r="P603" s="303"/>
      <c r="Q603" s="303"/>
      <c r="R603" s="303"/>
      <c r="S603" s="303"/>
      <c r="T603" s="303"/>
      <c r="U603" s="303"/>
      <c r="V603" s="303"/>
      <c r="W603" s="303"/>
      <c r="X603" s="303"/>
      <c r="Y603" s="303"/>
      <c r="Z603" s="303"/>
    </row>
    <row r="604" spans="1:26" ht="12.75" customHeight="1">
      <c r="A604" s="303"/>
      <c r="B604" s="307"/>
      <c r="C604" s="303"/>
      <c r="D604" s="306"/>
      <c r="E604" s="305"/>
      <c r="F604" s="304"/>
      <c r="G604" s="303"/>
      <c r="H604" s="303"/>
      <c r="I604" s="303"/>
      <c r="J604" s="303"/>
      <c r="K604" s="303"/>
      <c r="L604" s="303"/>
      <c r="M604" s="303"/>
      <c r="N604" s="303"/>
      <c r="O604" s="303"/>
      <c r="P604" s="303"/>
      <c r="Q604" s="303"/>
      <c r="R604" s="303"/>
      <c r="S604" s="303"/>
      <c r="T604" s="303"/>
      <c r="U604" s="303"/>
      <c r="V604" s="303"/>
      <c r="W604" s="303"/>
      <c r="X604" s="303"/>
      <c r="Y604" s="303"/>
      <c r="Z604" s="303"/>
    </row>
    <row r="605" spans="1:26" ht="12.75" customHeight="1">
      <c r="A605" s="303"/>
      <c r="B605" s="307"/>
      <c r="C605" s="303"/>
      <c r="D605" s="306"/>
      <c r="E605" s="305"/>
      <c r="F605" s="304"/>
      <c r="G605" s="303"/>
      <c r="H605" s="303"/>
      <c r="I605" s="303"/>
      <c r="J605" s="303"/>
      <c r="K605" s="303"/>
      <c r="L605" s="303"/>
      <c r="M605" s="303"/>
      <c r="N605" s="303"/>
      <c r="O605" s="303"/>
      <c r="P605" s="303"/>
      <c r="Q605" s="303"/>
      <c r="R605" s="303"/>
      <c r="S605" s="303"/>
      <c r="T605" s="303"/>
      <c r="U605" s="303"/>
      <c r="V605" s="303"/>
      <c r="W605" s="303"/>
      <c r="X605" s="303"/>
      <c r="Y605" s="303"/>
      <c r="Z605" s="303"/>
    </row>
    <row r="606" spans="1:26" ht="12.75" customHeight="1">
      <c r="A606" s="303"/>
      <c r="B606" s="307"/>
      <c r="C606" s="303"/>
      <c r="D606" s="306"/>
      <c r="E606" s="305"/>
      <c r="F606" s="304"/>
      <c r="G606" s="303"/>
      <c r="H606" s="303"/>
      <c r="I606" s="303"/>
      <c r="J606" s="303"/>
      <c r="K606" s="303"/>
      <c r="L606" s="303"/>
      <c r="M606" s="303"/>
      <c r="N606" s="303"/>
      <c r="O606" s="303"/>
      <c r="P606" s="303"/>
      <c r="Q606" s="303"/>
      <c r="R606" s="303"/>
      <c r="S606" s="303"/>
      <c r="T606" s="303"/>
      <c r="U606" s="303"/>
      <c r="V606" s="303"/>
      <c r="W606" s="303"/>
      <c r="X606" s="303"/>
      <c r="Y606" s="303"/>
      <c r="Z606" s="303"/>
    </row>
    <row r="607" spans="1:26" ht="12.75" customHeight="1">
      <c r="A607" s="303"/>
      <c r="B607" s="307"/>
      <c r="C607" s="303"/>
      <c r="D607" s="306"/>
      <c r="E607" s="305"/>
      <c r="F607" s="304"/>
      <c r="G607" s="303"/>
      <c r="H607" s="303"/>
      <c r="I607" s="303"/>
      <c r="J607" s="303"/>
      <c r="K607" s="303"/>
      <c r="L607" s="303"/>
      <c r="M607" s="303"/>
      <c r="N607" s="303"/>
      <c r="O607" s="303"/>
      <c r="P607" s="303"/>
      <c r="Q607" s="303"/>
      <c r="R607" s="303"/>
      <c r="S607" s="303"/>
      <c r="T607" s="303"/>
      <c r="U607" s="303"/>
      <c r="V607" s="303"/>
      <c r="W607" s="303"/>
      <c r="X607" s="303"/>
      <c r="Y607" s="303"/>
      <c r="Z607" s="303"/>
    </row>
    <row r="608" spans="1:26" ht="12.75" customHeight="1">
      <c r="A608" s="303"/>
      <c r="B608" s="307"/>
      <c r="C608" s="303"/>
      <c r="D608" s="306"/>
      <c r="E608" s="305"/>
      <c r="F608" s="304"/>
      <c r="G608" s="303"/>
      <c r="H608" s="303"/>
      <c r="I608" s="303"/>
      <c r="J608" s="303"/>
      <c r="K608" s="303"/>
      <c r="L608" s="303"/>
      <c r="M608" s="303"/>
      <c r="N608" s="303"/>
      <c r="O608" s="303"/>
      <c r="P608" s="303"/>
      <c r="Q608" s="303"/>
      <c r="R608" s="303"/>
      <c r="S608" s="303"/>
      <c r="T608" s="303"/>
      <c r="U608" s="303"/>
      <c r="V608" s="303"/>
      <c r="W608" s="303"/>
      <c r="X608" s="303"/>
      <c r="Y608" s="303"/>
      <c r="Z608" s="303"/>
    </row>
    <row r="609" spans="1:26" ht="12.75" customHeight="1">
      <c r="A609" s="303"/>
      <c r="B609" s="307"/>
      <c r="C609" s="303"/>
      <c r="D609" s="306"/>
      <c r="E609" s="305"/>
      <c r="F609" s="304"/>
      <c r="G609" s="303"/>
      <c r="H609" s="303"/>
      <c r="I609" s="303"/>
      <c r="J609" s="303"/>
      <c r="K609" s="303"/>
      <c r="L609" s="303"/>
      <c r="M609" s="303"/>
      <c r="N609" s="303"/>
      <c r="O609" s="303"/>
      <c r="P609" s="303"/>
      <c r="Q609" s="303"/>
      <c r="R609" s="303"/>
      <c r="S609" s="303"/>
      <c r="T609" s="303"/>
      <c r="U609" s="303"/>
      <c r="V609" s="303"/>
      <c r="W609" s="303"/>
      <c r="X609" s="303"/>
      <c r="Y609" s="303"/>
      <c r="Z609" s="303"/>
    </row>
    <row r="610" spans="1:26" ht="12.75" customHeight="1">
      <c r="A610" s="303"/>
      <c r="B610" s="307"/>
      <c r="C610" s="303"/>
      <c r="D610" s="306"/>
      <c r="E610" s="305"/>
      <c r="F610" s="304"/>
      <c r="G610" s="303"/>
      <c r="H610" s="303"/>
      <c r="I610" s="303"/>
      <c r="J610" s="303"/>
      <c r="K610" s="303"/>
      <c r="L610" s="303"/>
      <c r="M610" s="303"/>
      <c r="N610" s="303"/>
      <c r="O610" s="303"/>
      <c r="P610" s="303"/>
      <c r="Q610" s="303"/>
      <c r="R610" s="303"/>
      <c r="S610" s="303"/>
      <c r="T610" s="303"/>
      <c r="U610" s="303"/>
      <c r="V610" s="303"/>
      <c r="W610" s="303"/>
      <c r="X610" s="303"/>
      <c r="Y610" s="303"/>
      <c r="Z610" s="303"/>
    </row>
    <row r="611" spans="1:26" ht="12.75" customHeight="1">
      <c r="A611" s="303"/>
      <c r="B611" s="307"/>
      <c r="C611" s="303"/>
      <c r="D611" s="306"/>
      <c r="E611" s="305"/>
      <c r="F611" s="304"/>
      <c r="G611" s="303"/>
      <c r="H611" s="303"/>
      <c r="I611" s="303"/>
      <c r="J611" s="303"/>
      <c r="K611" s="303"/>
      <c r="L611" s="303"/>
      <c r="M611" s="303"/>
      <c r="N611" s="303"/>
      <c r="O611" s="303"/>
      <c r="P611" s="303"/>
      <c r="Q611" s="303"/>
      <c r="R611" s="303"/>
      <c r="S611" s="303"/>
      <c r="T611" s="303"/>
      <c r="U611" s="303"/>
      <c r="V611" s="303"/>
      <c r="W611" s="303"/>
      <c r="X611" s="303"/>
      <c r="Y611" s="303"/>
      <c r="Z611" s="303"/>
    </row>
    <row r="612" spans="1:26" ht="12.75" customHeight="1">
      <c r="A612" s="303"/>
      <c r="B612" s="307"/>
      <c r="C612" s="303"/>
      <c r="D612" s="306"/>
      <c r="E612" s="305"/>
      <c r="F612" s="304"/>
      <c r="G612" s="303"/>
      <c r="H612" s="303"/>
      <c r="I612" s="303"/>
      <c r="J612" s="303"/>
      <c r="K612" s="303"/>
      <c r="L612" s="303"/>
      <c r="M612" s="303"/>
      <c r="N612" s="303"/>
      <c r="O612" s="303"/>
      <c r="P612" s="303"/>
      <c r="Q612" s="303"/>
      <c r="R612" s="303"/>
      <c r="S612" s="303"/>
      <c r="T612" s="303"/>
      <c r="U612" s="303"/>
      <c r="V612" s="303"/>
      <c r="W612" s="303"/>
      <c r="X612" s="303"/>
      <c r="Y612" s="303"/>
      <c r="Z612" s="303"/>
    </row>
    <row r="613" spans="1:26" ht="12.75" customHeight="1">
      <c r="A613" s="303"/>
      <c r="B613" s="307"/>
      <c r="C613" s="303"/>
      <c r="D613" s="306"/>
      <c r="E613" s="305"/>
      <c r="F613" s="304"/>
      <c r="G613" s="303"/>
      <c r="H613" s="303"/>
      <c r="I613" s="303"/>
      <c r="J613" s="303"/>
      <c r="K613" s="303"/>
      <c r="L613" s="303"/>
      <c r="M613" s="303"/>
      <c r="N613" s="303"/>
      <c r="O613" s="303"/>
      <c r="P613" s="303"/>
      <c r="Q613" s="303"/>
      <c r="R613" s="303"/>
      <c r="S613" s="303"/>
      <c r="T613" s="303"/>
      <c r="U613" s="303"/>
      <c r="V613" s="303"/>
      <c r="W613" s="303"/>
      <c r="X613" s="303"/>
      <c r="Y613" s="303"/>
      <c r="Z613" s="303"/>
    </row>
    <row r="614" spans="1:26" ht="12.75" customHeight="1">
      <c r="A614" s="303"/>
      <c r="B614" s="307"/>
      <c r="C614" s="303"/>
      <c r="D614" s="306"/>
      <c r="E614" s="305"/>
      <c r="F614" s="304"/>
      <c r="G614" s="303"/>
      <c r="H614" s="303"/>
      <c r="I614" s="303"/>
      <c r="J614" s="303"/>
      <c r="K614" s="303"/>
      <c r="L614" s="303"/>
      <c r="M614" s="303"/>
      <c r="N614" s="303"/>
      <c r="O614" s="303"/>
      <c r="P614" s="303"/>
      <c r="Q614" s="303"/>
      <c r="R614" s="303"/>
      <c r="S614" s="303"/>
      <c r="T614" s="303"/>
      <c r="U614" s="303"/>
      <c r="V614" s="303"/>
      <c r="W614" s="303"/>
      <c r="X614" s="303"/>
      <c r="Y614" s="303"/>
      <c r="Z614" s="303"/>
    </row>
    <row r="615" spans="1:26" ht="12.75" customHeight="1">
      <c r="A615" s="303"/>
      <c r="B615" s="307"/>
      <c r="C615" s="303"/>
      <c r="D615" s="306"/>
      <c r="E615" s="305"/>
      <c r="F615" s="304"/>
      <c r="G615" s="303"/>
      <c r="H615" s="303"/>
      <c r="I615" s="303"/>
      <c r="J615" s="303"/>
      <c r="K615" s="303"/>
      <c r="L615" s="303"/>
      <c r="M615" s="303"/>
      <c r="N615" s="303"/>
      <c r="O615" s="303"/>
      <c r="P615" s="303"/>
      <c r="Q615" s="303"/>
      <c r="R615" s="303"/>
      <c r="S615" s="303"/>
      <c r="T615" s="303"/>
      <c r="U615" s="303"/>
      <c r="V615" s="303"/>
      <c r="W615" s="303"/>
      <c r="X615" s="303"/>
      <c r="Y615" s="303"/>
      <c r="Z615" s="303"/>
    </row>
    <row r="616" spans="1:26" ht="12.75" customHeight="1">
      <c r="A616" s="303"/>
      <c r="B616" s="307"/>
      <c r="C616" s="303"/>
      <c r="D616" s="306"/>
      <c r="E616" s="305"/>
      <c r="F616" s="304"/>
      <c r="G616" s="303"/>
      <c r="H616" s="303"/>
      <c r="I616" s="303"/>
      <c r="J616" s="303"/>
      <c r="K616" s="303"/>
      <c r="L616" s="303"/>
      <c r="M616" s="303"/>
      <c r="N616" s="303"/>
      <c r="O616" s="303"/>
      <c r="P616" s="303"/>
      <c r="Q616" s="303"/>
      <c r="R616" s="303"/>
      <c r="S616" s="303"/>
      <c r="T616" s="303"/>
      <c r="U616" s="303"/>
      <c r="V616" s="303"/>
      <c r="W616" s="303"/>
      <c r="X616" s="303"/>
      <c r="Y616" s="303"/>
      <c r="Z616" s="303"/>
    </row>
    <row r="617" spans="1:26" ht="12.75" customHeight="1">
      <c r="A617" s="303"/>
      <c r="B617" s="307"/>
      <c r="C617" s="303"/>
      <c r="D617" s="306"/>
      <c r="E617" s="305"/>
      <c r="F617" s="304"/>
      <c r="G617" s="303"/>
      <c r="H617" s="303"/>
      <c r="I617" s="303"/>
      <c r="J617" s="303"/>
      <c r="K617" s="303"/>
      <c r="L617" s="303"/>
      <c r="M617" s="303"/>
      <c r="N617" s="303"/>
      <c r="O617" s="303"/>
      <c r="P617" s="303"/>
      <c r="Q617" s="303"/>
      <c r="R617" s="303"/>
      <c r="S617" s="303"/>
      <c r="T617" s="303"/>
      <c r="U617" s="303"/>
      <c r="V617" s="303"/>
      <c r="W617" s="303"/>
      <c r="X617" s="303"/>
      <c r="Y617" s="303"/>
      <c r="Z617" s="303"/>
    </row>
    <row r="618" spans="1:26" ht="12.75" customHeight="1">
      <c r="A618" s="303"/>
      <c r="B618" s="307"/>
      <c r="C618" s="303"/>
      <c r="D618" s="306"/>
      <c r="E618" s="305"/>
      <c r="F618" s="304"/>
      <c r="G618" s="303"/>
      <c r="H618" s="303"/>
      <c r="I618" s="303"/>
      <c r="J618" s="303"/>
      <c r="K618" s="303"/>
      <c r="L618" s="303"/>
      <c r="M618" s="303"/>
      <c r="N618" s="303"/>
      <c r="O618" s="303"/>
      <c r="P618" s="303"/>
      <c r="Q618" s="303"/>
      <c r="R618" s="303"/>
      <c r="S618" s="303"/>
      <c r="T618" s="303"/>
      <c r="U618" s="303"/>
      <c r="V618" s="303"/>
      <c r="W618" s="303"/>
      <c r="X618" s="303"/>
      <c r="Y618" s="303"/>
      <c r="Z618" s="303"/>
    </row>
    <row r="619" spans="1:26" ht="12.75" customHeight="1">
      <c r="A619" s="303"/>
      <c r="B619" s="307"/>
      <c r="C619" s="303"/>
      <c r="D619" s="306"/>
      <c r="E619" s="305"/>
      <c r="F619" s="304"/>
      <c r="G619" s="303"/>
      <c r="H619" s="303"/>
      <c r="I619" s="303"/>
      <c r="J619" s="303"/>
      <c r="K619" s="303"/>
      <c r="L619" s="303"/>
      <c r="M619" s="303"/>
      <c r="N619" s="303"/>
      <c r="O619" s="303"/>
      <c r="P619" s="303"/>
      <c r="Q619" s="303"/>
      <c r="R619" s="303"/>
      <c r="S619" s="303"/>
      <c r="T619" s="303"/>
      <c r="U619" s="303"/>
      <c r="V619" s="303"/>
      <c r="W619" s="303"/>
      <c r="X619" s="303"/>
      <c r="Y619" s="303"/>
      <c r="Z619" s="303"/>
    </row>
    <row r="620" spans="1:26" ht="12.75" customHeight="1">
      <c r="A620" s="303"/>
      <c r="B620" s="307"/>
      <c r="C620" s="303"/>
      <c r="D620" s="306"/>
      <c r="E620" s="305"/>
      <c r="F620" s="304"/>
      <c r="G620" s="303"/>
      <c r="H620" s="303"/>
      <c r="I620" s="303"/>
      <c r="J620" s="303"/>
      <c r="K620" s="303"/>
      <c r="L620" s="303"/>
      <c r="M620" s="303"/>
      <c r="N620" s="303"/>
      <c r="O620" s="303"/>
      <c r="P620" s="303"/>
      <c r="Q620" s="303"/>
      <c r="R620" s="303"/>
      <c r="S620" s="303"/>
      <c r="T620" s="303"/>
      <c r="U620" s="303"/>
      <c r="V620" s="303"/>
      <c r="W620" s="303"/>
      <c r="X620" s="303"/>
      <c r="Y620" s="303"/>
      <c r="Z620" s="303"/>
    </row>
    <row r="621" spans="1:26" ht="12.75" customHeight="1">
      <c r="A621" s="303"/>
      <c r="B621" s="307"/>
      <c r="C621" s="303"/>
      <c r="D621" s="306"/>
      <c r="E621" s="305"/>
      <c r="F621" s="304"/>
      <c r="G621" s="303"/>
      <c r="H621" s="303"/>
      <c r="I621" s="303"/>
      <c r="J621" s="303"/>
      <c r="K621" s="303"/>
      <c r="L621" s="303"/>
      <c r="M621" s="303"/>
      <c r="N621" s="303"/>
      <c r="O621" s="303"/>
      <c r="P621" s="303"/>
      <c r="Q621" s="303"/>
      <c r="R621" s="303"/>
      <c r="S621" s="303"/>
      <c r="T621" s="303"/>
      <c r="U621" s="303"/>
      <c r="V621" s="303"/>
      <c r="W621" s="303"/>
      <c r="X621" s="303"/>
      <c r="Y621" s="303"/>
      <c r="Z621" s="303"/>
    </row>
    <row r="622" spans="1:26" ht="12.75" customHeight="1">
      <c r="A622" s="303"/>
      <c r="B622" s="307"/>
      <c r="C622" s="303"/>
      <c r="D622" s="306"/>
      <c r="E622" s="305"/>
      <c r="F622" s="304"/>
      <c r="G622" s="303"/>
      <c r="H622" s="303"/>
      <c r="I622" s="303"/>
      <c r="J622" s="303"/>
      <c r="K622" s="303"/>
      <c r="L622" s="303"/>
      <c r="M622" s="303"/>
      <c r="N622" s="303"/>
      <c r="O622" s="303"/>
      <c r="P622" s="303"/>
      <c r="Q622" s="303"/>
      <c r="R622" s="303"/>
      <c r="S622" s="303"/>
      <c r="T622" s="303"/>
      <c r="U622" s="303"/>
      <c r="V622" s="303"/>
      <c r="W622" s="303"/>
      <c r="X622" s="303"/>
      <c r="Y622" s="303"/>
      <c r="Z622" s="303"/>
    </row>
    <row r="623" spans="1:26" ht="12.75" customHeight="1">
      <c r="A623" s="303"/>
      <c r="B623" s="307"/>
      <c r="C623" s="303"/>
      <c r="D623" s="306"/>
      <c r="E623" s="305"/>
      <c r="F623" s="304"/>
      <c r="G623" s="303"/>
      <c r="H623" s="303"/>
      <c r="I623" s="303"/>
      <c r="J623" s="303"/>
      <c r="K623" s="303"/>
      <c r="L623" s="303"/>
      <c r="M623" s="303"/>
      <c r="N623" s="303"/>
      <c r="O623" s="303"/>
      <c r="P623" s="303"/>
      <c r="Q623" s="303"/>
      <c r="R623" s="303"/>
      <c r="S623" s="303"/>
      <c r="T623" s="303"/>
      <c r="U623" s="303"/>
      <c r="V623" s="303"/>
      <c r="W623" s="303"/>
      <c r="X623" s="303"/>
      <c r="Y623" s="303"/>
      <c r="Z623" s="303"/>
    </row>
    <row r="624" spans="1:26" ht="12.75" customHeight="1">
      <c r="A624" s="303"/>
      <c r="B624" s="307"/>
      <c r="C624" s="303"/>
      <c r="D624" s="306"/>
      <c r="E624" s="305"/>
      <c r="F624" s="304"/>
      <c r="G624" s="303"/>
      <c r="H624" s="303"/>
      <c r="I624" s="303"/>
      <c r="J624" s="303"/>
      <c r="K624" s="303"/>
      <c r="L624" s="303"/>
      <c r="M624" s="303"/>
      <c r="N624" s="303"/>
      <c r="O624" s="303"/>
      <c r="P624" s="303"/>
      <c r="Q624" s="303"/>
      <c r="R624" s="303"/>
      <c r="S624" s="303"/>
      <c r="T624" s="303"/>
      <c r="U624" s="303"/>
      <c r="V624" s="303"/>
      <c r="W624" s="303"/>
      <c r="X624" s="303"/>
      <c r="Y624" s="303"/>
      <c r="Z624" s="303"/>
    </row>
    <row r="625" spans="1:26" ht="12.75" customHeight="1">
      <c r="A625" s="303"/>
      <c r="B625" s="307"/>
      <c r="C625" s="303"/>
      <c r="D625" s="306"/>
      <c r="E625" s="305"/>
      <c r="F625" s="304"/>
      <c r="G625" s="303"/>
      <c r="H625" s="303"/>
      <c r="I625" s="303"/>
      <c r="J625" s="303"/>
      <c r="K625" s="303"/>
      <c r="L625" s="303"/>
      <c r="M625" s="303"/>
      <c r="N625" s="303"/>
      <c r="O625" s="303"/>
      <c r="P625" s="303"/>
      <c r="Q625" s="303"/>
      <c r="R625" s="303"/>
      <c r="S625" s="303"/>
      <c r="T625" s="303"/>
      <c r="U625" s="303"/>
      <c r="V625" s="303"/>
      <c r="W625" s="303"/>
      <c r="X625" s="303"/>
      <c r="Y625" s="303"/>
      <c r="Z625" s="303"/>
    </row>
    <row r="626" spans="1:26" ht="12.75" customHeight="1">
      <c r="A626" s="303"/>
      <c r="B626" s="307"/>
      <c r="C626" s="303"/>
      <c r="D626" s="306"/>
      <c r="E626" s="305"/>
      <c r="F626" s="304"/>
      <c r="G626" s="303"/>
      <c r="H626" s="303"/>
      <c r="I626" s="303"/>
      <c r="J626" s="303"/>
      <c r="K626" s="303"/>
      <c r="L626" s="303"/>
      <c r="M626" s="303"/>
      <c r="N626" s="303"/>
      <c r="O626" s="303"/>
      <c r="P626" s="303"/>
      <c r="Q626" s="303"/>
      <c r="R626" s="303"/>
      <c r="S626" s="303"/>
      <c r="T626" s="303"/>
      <c r="U626" s="303"/>
      <c r="V626" s="303"/>
      <c r="W626" s="303"/>
      <c r="X626" s="303"/>
      <c r="Y626" s="303"/>
      <c r="Z626" s="303"/>
    </row>
    <row r="627" spans="1:26" ht="12.75" customHeight="1">
      <c r="A627" s="303"/>
      <c r="B627" s="307"/>
      <c r="C627" s="303"/>
      <c r="D627" s="306"/>
      <c r="E627" s="305"/>
      <c r="F627" s="304"/>
      <c r="G627" s="303"/>
      <c r="H627" s="303"/>
      <c r="I627" s="303"/>
      <c r="J627" s="303"/>
      <c r="K627" s="303"/>
      <c r="L627" s="303"/>
      <c r="M627" s="303"/>
      <c r="N627" s="303"/>
      <c r="O627" s="303"/>
      <c r="P627" s="303"/>
      <c r="Q627" s="303"/>
      <c r="R627" s="303"/>
      <c r="S627" s="303"/>
      <c r="T627" s="303"/>
      <c r="U627" s="303"/>
      <c r="V627" s="303"/>
      <c r="W627" s="303"/>
      <c r="X627" s="303"/>
      <c r="Y627" s="303"/>
      <c r="Z627" s="303"/>
    </row>
    <row r="628" spans="1:26" ht="12.75" customHeight="1">
      <c r="A628" s="303"/>
      <c r="B628" s="307"/>
      <c r="C628" s="303"/>
      <c r="D628" s="306"/>
      <c r="E628" s="305"/>
      <c r="F628" s="304"/>
      <c r="G628" s="303"/>
      <c r="H628" s="303"/>
      <c r="I628" s="303"/>
      <c r="J628" s="303"/>
      <c r="K628" s="303"/>
      <c r="L628" s="303"/>
      <c r="M628" s="303"/>
      <c r="N628" s="303"/>
      <c r="O628" s="303"/>
      <c r="P628" s="303"/>
      <c r="Q628" s="303"/>
      <c r="R628" s="303"/>
      <c r="S628" s="303"/>
      <c r="T628" s="303"/>
      <c r="U628" s="303"/>
      <c r="V628" s="303"/>
      <c r="W628" s="303"/>
      <c r="X628" s="303"/>
      <c r="Y628" s="303"/>
      <c r="Z628" s="303"/>
    </row>
    <row r="629" spans="1:26" ht="12.75" customHeight="1">
      <c r="A629" s="303"/>
      <c r="B629" s="307"/>
      <c r="C629" s="303"/>
      <c r="D629" s="306"/>
      <c r="E629" s="305"/>
      <c r="F629" s="304"/>
      <c r="G629" s="303"/>
      <c r="H629" s="303"/>
      <c r="I629" s="303"/>
      <c r="J629" s="303"/>
      <c r="K629" s="303"/>
      <c r="L629" s="303"/>
      <c r="M629" s="303"/>
      <c r="N629" s="303"/>
      <c r="O629" s="303"/>
      <c r="P629" s="303"/>
      <c r="Q629" s="303"/>
      <c r="R629" s="303"/>
      <c r="S629" s="303"/>
      <c r="T629" s="303"/>
      <c r="U629" s="303"/>
      <c r="V629" s="303"/>
      <c r="W629" s="303"/>
      <c r="X629" s="303"/>
      <c r="Y629" s="303"/>
      <c r="Z629" s="303"/>
    </row>
    <row r="630" spans="1:26" ht="12.75" customHeight="1">
      <c r="A630" s="303"/>
      <c r="B630" s="307"/>
      <c r="C630" s="303"/>
      <c r="D630" s="306"/>
      <c r="E630" s="305"/>
      <c r="F630" s="304"/>
      <c r="G630" s="303"/>
      <c r="H630" s="303"/>
      <c r="I630" s="303"/>
      <c r="J630" s="303"/>
      <c r="K630" s="303"/>
      <c r="L630" s="303"/>
      <c r="M630" s="303"/>
      <c r="N630" s="303"/>
      <c r="O630" s="303"/>
      <c r="P630" s="303"/>
      <c r="Q630" s="303"/>
      <c r="R630" s="303"/>
      <c r="S630" s="303"/>
      <c r="T630" s="303"/>
      <c r="U630" s="303"/>
      <c r="V630" s="303"/>
      <c r="W630" s="303"/>
      <c r="X630" s="303"/>
      <c r="Y630" s="303"/>
      <c r="Z630" s="303"/>
    </row>
    <row r="631" spans="1:26" ht="12.75" customHeight="1">
      <c r="A631" s="303"/>
      <c r="B631" s="307"/>
      <c r="C631" s="303"/>
      <c r="D631" s="306"/>
      <c r="E631" s="305"/>
      <c r="F631" s="304"/>
      <c r="G631" s="303"/>
      <c r="H631" s="303"/>
      <c r="I631" s="303"/>
      <c r="J631" s="303"/>
      <c r="K631" s="303"/>
      <c r="L631" s="303"/>
      <c r="M631" s="303"/>
      <c r="N631" s="303"/>
      <c r="O631" s="303"/>
      <c r="P631" s="303"/>
      <c r="Q631" s="303"/>
      <c r="R631" s="303"/>
      <c r="S631" s="303"/>
      <c r="T631" s="303"/>
      <c r="U631" s="303"/>
      <c r="V631" s="303"/>
      <c r="W631" s="303"/>
      <c r="X631" s="303"/>
      <c r="Y631" s="303"/>
      <c r="Z631" s="303"/>
    </row>
    <row r="632" spans="1:26" ht="12.75" customHeight="1">
      <c r="A632" s="303"/>
      <c r="B632" s="307"/>
      <c r="C632" s="303"/>
      <c r="D632" s="306"/>
      <c r="E632" s="305"/>
      <c r="F632" s="304"/>
      <c r="G632" s="303"/>
      <c r="H632" s="303"/>
      <c r="I632" s="303"/>
      <c r="J632" s="303"/>
      <c r="K632" s="303"/>
      <c r="L632" s="303"/>
      <c r="M632" s="303"/>
      <c r="N632" s="303"/>
      <c r="O632" s="303"/>
      <c r="P632" s="303"/>
      <c r="Q632" s="303"/>
      <c r="R632" s="303"/>
      <c r="S632" s="303"/>
      <c r="T632" s="303"/>
      <c r="U632" s="303"/>
      <c r="V632" s="303"/>
      <c r="W632" s="303"/>
      <c r="X632" s="303"/>
      <c r="Y632" s="303"/>
      <c r="Z632" s="303"/>
    </row>
    <row r="633" spans="1:26" ht="12.75" customHeight="1">
      <c r="A633" s="303"/>
      <c r="B633" s="307"/>
      <c r="C633" s="303"/>
      <c r="D633" s="306"/>
      <c r="E633" s="305"/>
      <c r="F633" s="304"/>
      <c r="G633" s="303"/>
      <c r="H633" s="303"/>
      <c r="I633" s="303"/>
      <c r="J633" s="303"/>
      <c r="K633" s="303"/>
      <c r="L633" s="303"/>
      <c r="M633" s="303"/>
      <c r="N633" s="303"/>
      <c r="O633" s="303"/>
      <c r="P633" s="303"/>
      <c r="Q633" s="303"/>
      <c r="R633" s="303"/>
      <c r="S633" s="303"/>
      <c r="T633" s="303"/>
      <c r="U633" s="303"/>
      <c r="V633" s="303"/>
      <c r="W633" s="303"/>
      <c r="X633" s="303"/>
      <c r="Y633" s="303"/>
      <c r="Z633" s="303"/>
    </row>
    <row r="634" spans="1:26" ht="12.75" customHeight="1">
      <c r="A634" s="303"/>
      <c r="B634" s="307"/>
      <c r="C634" s="303"/>
      <c r="D634" s="306"/>
      <c r="E634" s="305"/>
      <c r="F634" s="304"/>
      <c r="G634" s="303"/>
      <c r="H634" s="303"/>
      <c r="I634" s="303"/>
      <c r="J634" s="303"/>
      <c r="K634" s="303"/>
      <c r="L634" s="303"/>
      <c r="M634" s="303"/>
      <c r="N634" s="303"/>
      <c r="O634" s="303"/>
      <c r="P634" s="303"/>
      <c r="Q634" s="303"/>
      <c r="R634" s="303"/>
      <c r="S634" s="303"/>
      <c r="T634" s="303"/>
      <c r="U634" s="303"/>
      <c r="V634" s="303"/>
      <c r="W634" s="303"/>
      <c r="X634" s="303"/>
      <c r="Y634" s="303"/>
      <c r="Z634" s="303"/>
    </row>
    <row r="635" spans="1:26" ht="12.75" customHeight="1">
      <c r="A635" s="303"/>
      <c r="B635" s="307"/>
      <c r="C635" s="303"/>
      <c r="D635" s="306"/>
      <c r="E635" s="305"/>
      <c r="F635" s="304"/>
      <c r="G635" s="303"/>
      <c r="H635" s="303"/>
      <c r="I635" s="303"/>
      <c r="J635" s="303"/>
      <c r="K635" s="303"/>
      <c r="L635" s="303"/>
      <c r="M635" s="303"/>
      <c r="N635" s="303"/>
      <c r="O635" s="303"/>
      <c r="P635" s="303"/>
      <c r="Q635" s="303"/>
      <c r="R635" s="303"/>
      <c r="S635" s="303"/>
      <c r="T635" s="303"/>
      <c r="U635" s="303"/>
      <c r="V635" s="303"/>
      <c r="W635" s="303"/>
      <c r="X635" s="303"/>
      <c r="Y635" s="303"/>
      <c r="Z635" s="303"/>
    </row>
    <row r="636" spans="1:26" ht="12.75" customHeight="1">
      <c r="A636" s="303"/>
      <c r="B636" s="307"/>
      <c r="C636" s="303"/>
      <c r="D636" s="306"/>
      <c r="E636" s="305"/>
      <c r="F636" s="304"/>
      <c r="G636" s="303"/>
      <c r="H636" s="303"/>
      <c r="I636" s="303"/>
      <c r="J636" s="303"/>
      <c r="K636" s="303"/>
      <c r="L636" s="303"/>
      <c r="M636" s="303"/>
      <c r="N636" s="303"/>
      <c r="O636" s="303"/>
      <c r="P636" s="303"/>
      <c r="Q636" s="303"/>
      <c r="R636" s="303"/>
      <c r="S636" s="303"/>
      <c r="T636" s="303"/>
      <c r="U636" s="303"/>
      <c r="V636" s="303"/>
      <c r="W636" s="303"/>
      <c r="X636" s="303"/>
      <c r="Y636" s="303"/>
      <c r="Z636" s="303"/>
    </row>
    <row r="637" spans="1:26" ht="12.75" customHeight="1">
      <c r="A637" s="303"/>
      <c r="B637" s="307"/>
      <c r="C637" s="303"/>
      <c r="D637" s="306"/>
      <c r="E637" s="305"/>
      <c r="F637" s="304"/>
      <c r="G637" s="303"/>
      <c r="H637" s="303"/>
      <c r="I637" s="303"/>
      <c r="J637" s="303"/>
      <c r="K637" s="303"/>
      <c r="L637" s="303"/>
      <c r="M637" s="303"/>
      <c r="N637" s="303"/>
      <c r="O637" s="303"/>
      <c r="P637" s="303"/>
      <c r="Q637" s="303"/>
      <c r="R637" s="303"/>
      <c r="S637" s="303"/>
      <c r="T637" s="303"/>
      <c r="U637" s="303"/>
      <c r="V637" s="303"/>
      <c r="W637" s="303"/>
      <c r="X637" s="303"/>
      <c r="Y637" s="303"/>
      <c r="Z637" s="303"/>
    </row>
    <row r="638" spans="1:26" ht="12.75" customHeight="1">
      <c r="A638" s="303"/>
      <c r="B638" s="307"/>
      <c r="C638" s="303"/>
      <c r="D638" s="306"/>
      <c r="E638" s="305"/>
      <c r="F638" s="304"/>
      <c r="G638" s="303"/>
      <c r="H638" s="303"/>
      <c r="I638" s="303"/>
      <c r="J638" s="303"/>
      <c r="K638" s="303"/>
      <c r="L638" s="303"/>
      <c r="M638" s="303"/>
      <c r="N638" s="303"/>
      <c r="O638" s="303"/>
      <c r="P638" s="303"/>
      <c r="Q638" s="303"/>
      <c r="R638" s="303"/>
      <c r="S638" s="303"/>
      <c r="T638" s="303"/>
      <c r="U638" s="303"/>
      <c r="V638" s="303"/>
      <c r="W638" s="303"/>
      <c r="X638" s="303"/>
      <c r="Y638" s="303"/>
      <c r="Z638" s="303"/>
    </row>
    <row r="639" spans="1:26" ht="12.75" customHeight="1">
      <c r="A639" s="303"/>
      <c r="B639" s="307"/>
      <c r="C639" s="303"/>
      <c r="D639" s="306"/>
      <c r="E639" s="305"/>
      <c r="F639" s="304"/>
      <c r="G639" s="303"/>
      <c r="H639" s="303"/>
      <c r="I639" s="303"/>
      <c r="J639" s="303"/>
      <c r="K639" s="303"/>
      <c r="L639" s="303"/>
      <c r="M639" s="303"/>
      <c r="N639" s="303"/>
      <c r="O639" s="303"/>
      <c r="P639" s="303"/>
      <c r="Q639" s="303"/>
      <c r="R639" s="303"/>
      <c r="S639" s="303"/>
      <c r="T639" s="303"/>
      <c r="U639" s="303"/>
      <c r="V639" s="303"/>
      <c r="W639" s="303"/>
      <c r="X639" s="303"/>
      <c r="Y639" s="303"/>
      <c r="Z639" s="303"/>
    </row>
    <row r="640" spans="1:26" ht="12.75" customHeight="1">
      <c r="A640" s="303"/>
      <c r="B640" s="307"/>
      <c r="C640" s="303"/>
      <c r="D640" s="306"/>
      <c r="E640" s="305"/>
      <c r="F640" s="304"/>
      <c r="G640" s="303"/>
      <c r="H640" s="303"/>
      <c r="I640" s="303"/>
      <c r="J640" s="303"/>
      <c r="K640" s="303"/>
      <c r="L640" s="303"/>
      <c r="M640" s="303"/>
      <c r="N640" s="303"/>
      <c r="O640" s="303"/>
      <c r="P640" s="303"/>
      <c r="Q640" s="303"/>
      <c r="R640" s="303"/>
      <c r="S640" s="303"/>
      <c r="T640" s="303"/>
      <c r="U640" s="303"/>
      <c r="V640" s="303"/>
      <c r="W640" s="303"/>
      <c r="X640" s="303"/>
      <c r="Y640" s="303"/>
      <c r="Z640" s="303"/>
    </row>
    <row r="641" spans="1:26" ht="12.75" customHeight="1">
      <c r="A641" s="303"/>
      <c r="B641" s="307"/>
      <c r="C641" s="303"/>
      <c r="D641" s="306"/>
      <c r="E641" s="305"/>
      <c r="F641" s="304"/>
      <c r="G641" s="303"/>
      <c r="H641" s="303"/>
      <c r="I641" s="303"/>
      <c r="J641" s="303"/>
      <c r="K641" s="303"/>
      <c r="L641" s="303"/>
      <c r="M641" s="303"/>
      <c r="N641" s="303"/>
      <c r="O641" s="303"/>
      <c r="P641" s="303"/>
      <c r="Q641" s="303"/>
      <c r="R641" s="303"/>
      <c r="S641" s="303"/>
      <c r="T641" s="303"/>
      <c r="U641" s="303"/>
      <c r="V641" s="303"/>
      <c r="W641" s="303"/>
      <c r="X641" s="303"/>
      <c r="Y641" s="303"/>
      <c r="Z641" s="303"/>
    </row>
    <row r="642" spans="1:26" ht="12.75" customHeight="1">
      <c r="A642" s="303"/>
      <c r="B642" s="307"/>
      <c r="C642" s="303"/>
      <c r="D642" s="306"/>
      <c r="E642" s="305"/>
      <c r="F642" s="304"/>
      <c r="G642" s="303"/>
      <c r="H642" s="303"/>
      <c r="I642" s="303"/>
      <c r="J642" s="303"/>
      <c r="K642" s="303"/>
      <c r="L642" s="303"/>
      <c r="M642" s="303"/>
      <c r="N642" s="303"/>
      <c r="O642" s="303"/>
      <c r="P642" s="303"/>
      <c r="Q642" s="303"/>
      <c r="R642" s="303"/>
      <c r="S642" s="303"/>
      <c r="T642" s="303"/>
      <c r="U642" s="303"/>
      <c r="V642" s="303"/>
      <c r="W642" s="303"/>
      <c r="X642" s="303"/>
      <c r="Y642" s="303"/>
      <c r="Z642" s="303"/>
    </row>
    <row r="643" spans="1:26" ht="12.75" customHeight="1">
      <c r="A643" s="303"/>
      <c r="B643" s="307"/>
      <c r="C643" s="303"/>
      <c r="D643" s="306"/>
      <c r="E643" s="305"/>
      <c r="F643" s="304"/>
      <c r="G643" s="303"/>
      <c r="H643" s="303"/>
      <c r="I643" s="303"/>
      <c r="J643" s="303"/>
      <c r="K643" s="303"/>
      <c r="L643" s="303"/>
      <c r="M643" s="303"/>
      <c r="N643" s="303"/>
      <c r="O643" s="303"/>
      <c r="P643" s="303"/>
      <c r="Q643" s="303"/>
      <c r="R643" s="303"/>
      <c r="S643" s="303"/>
      <c r="T643" s="303"/>
      <c r="U643" s="303"/>
      <c r="V643" s="303"/>
      <c r="W643" s="303"/>
      <c r="X643" s="303"/>
      <c r="Y643" s="303"/>
      <c r="Z643" s="303"/>
    </row>
    <row r="644" spans="1:26" ht="12.75" customHeight="1">
      <c r="A644" s="303"/>
      <c r="B644" s="307"/>
      <c r="C644" s="303"/>
      <c r="D644" s="306"/>
      <c r="E644" s="305"/>
      <c r="F644" s="304"/>
      <c r="G644" s="303"/>
      <c r="H644" s="303"/>
      <c r="I644" s="303"/>
      <c r="J644" s="303"/>
      <c r="K644" s="303"/>
      <c r="L644" s="303"/>
      <c r="M644" s="303"/>
      <c r="N644" s="303"/>
      <c r="O644" s="303"/>
      <c r="P644" s="303"/>
      <c r="Q644" s="303"/>
      <c r="R644" s="303"/>
      <c r="S644" s="303"/>
      <c r="T644" s="303"/>
      <c r="U644" s="303"/>
      <c r="V644" s="303"/>
      <c r="W644" s="303"/>
      <c r="X644" s="303"/>
      <c r="Y644" s="303"/>
      <c r="Z644" s="303"/>
    </row>
    <row r="645" spans="1:26" ht="12.75" customHeight="1">
      <c r="A645" s="303"/>
      <c r="B645" s="307"/>
      <c r="C645" s="303"/>
      <c r="D645" s="306"/>
      <c r="E645" s="305"/>
      <c r="F645" s="304"/>
      <c r="G645" s="303"/>
      <c r="H645" s="303"/>
      <c r="I645" s="303"/>
      <c r="J645" s="303"/>
      <c r="K645" s="303"/>
      <c r="L645" s="303"/>
      <c r="M645" s="303"/>
      <c r="N645" s="303"/>
      <c r="O645" s="303"/>
      <c r="P645" s="303"/>
      <c r="Q645" s="303"/>
      <c r="R645" s="303"/>
      <c r="S645" s="303"/>
      <c r="T645" s="303"/>
      <c r="U645" s="303"/>
      <c r="V645" s="303"/>
      <c r="W645" s="303"/>
      <c r="X645" s="303"/>
      <c r="Y645" s="303"/>
      <c r="Z645" s="303"/>
    </row>
    <row r="646" spans="1:26" ht="12.75" customHeight="1">
      <c r="A646" s="303"/>
      <c r="B646" s="307"/>
      <c r="C646" s="303"/>
      <c r="D646" s="306"/>
      <c r="E646" s="305"/>
      <c r="F646" s="304"/>
      <c r="G646" s="303"/>
      <c r="H646" s="303"/>
      <c r="I646" s="303"/>
      <c r="J646" s="303"/>
      <c r="K646" s="303"/>
      <c r="L646" s="303"/>
      <c r="M646" s="303"/>
      <c r="N646" s="303"/>
      <c r="O646" s="303"/>
      <c r="P646" s="303"/>
      <c r="Q646" s="303"/>
      <c r="R646" s="303"/>
      <c r="S646" s="303"/>
      <c r="T646" s="303"/>
      <c r="U646" s="303"/>
      <c r="V646" s="303"/>
      <c r="W646" s="303"/>
      <c r="X646" s="303"/>
      <c r="Y646" s="303"/>
      <c r="Z646" s="303"/>
    </row>
    <row r="647" spans="1:26" ht="12.75" customHeight="1">
      <c r="A647" s="303"/>
      <c r="B647" s="307"/>
      <c r="C647" s="303"/>
      <c r="D647" s="306"/>
      <c r="E647" s="305"/>
      <c r="F647" s="304"/>
      <c r="G647" s="303"/>
      <c r="H647" s="303"/>
      <c r="I647" s="303"/>
      <c r="J647" s="303"/>
      <c r="K647" s="303"/>
      <c r="L647" s="303"/>
      <c r="M647" s="303"/>
      <c r="N647" s="303"/>
      <c r="O647" s="303"/>
      <c r="P647" s="303"/>
      <c r="Q647" s="303"/>
      <c r="R647" s="303"/>
      <c r="S647" s="303"/>
      <c r="T647" s="303"/>
      <c r="U647" s="303"/>
      <c r="V647" s="303"/>
      <c r="W647" s="303"/>
      <c r="X647" s="303"/>
      <c r="Y647" s="303"/>
      <c r="Z647" s="303"/>
    </row>
    <row r="648" spans="1:26" ht="12.75" customHeight="1">
      <c r="A648" s="303"/>
      <c r="B648" s="307"/>
      <c r="C648" s="303"/>
      <c r="D648" s="306"/>
      <c r="E648" s="305"/>
      <c r="F648" s="304"/>
      <c r="G648" s="303"/>
      <c r="H648" s="303"/>
      <c r="I648" s="303"/>
      <c r="J648" s="303"/>
      <c r="K648" s="303"/>
      <c r="L648" s="303"/>
      <c r="M648" s="303"/>
      <c r="N648" s="303"/>
      <c r="O648" s="303"/>
      <c r="P648" s="303"/>
      <c r="Q648" s="303"/>
      <c r="R648" s="303"/>
      <c r="S648" s="303"/>
      <c r="T648" s="303"/>
      <c r="U648" s="303"/>
      <c r="V648" s="303"/>
      <c r="W648" s="303"/>
      <c r="X648" s="303"/>
      <c r="Y648" s="303"/>
      <c r="Z648" s="303"/>
    </row>
    <row r="649" spans="1:26" ht="12.75" customHeight="1">
      <c r="A649" s="303"/>
      <c r="B649" s="307"/>
      <c r="C649" s="303"/>
      <c r="D649" s="306"/>
      <c r="E649" s="305"/>
      <c r="F649" s="304"/>
      <c r="G649" s="303"/>
      <c r="H649" s="303"/>
      <c r="I649" s="303"/>
      <c r="J649" s="303"/>
      <c r="K649" s="303"/>
      <c r="L649" s="303"/>
      <c r="M649" s="303"/>
      <c r="N649" s="303"/>
      <c r="O649" s="303"/>
      <c r="P649" s="303"/>
      <c r="Q649" s="303"/>
      <c r="R649" s="303"/>
      <c r="S649" s="303"/>
      <c r="T649" s="303"/>
      <c r="U649" s="303"/>
      <c r="V649" s="303"/>
      <c r="W649" s="303"/>
      <c r="X649" s="303"/>
      <c r="Y649" s="303"/>
      <c r="Z649" s="303"/>
    </row>
    <row r="650" spans="1:26" ht="12.75" customHeight="1">
      <c r="A650" s="303"/>
      <c r="B650" s="307"/>
      <c r="C650" s="303"/>
      <c r="D650" s="306"/>
      <c r="E650" s="305"/>
      <c r="F650" s="304"/>
      <c r="G650" s="303"/>
      <c r="H650" s="303"/>
      <c r="I650" s="303"/>
      <c r="J650" s="303"/>
      <c r="K650" s="303"/>
      <c r="L650" s="303"/>
      <c r="M650" s="303"/>
      <c r="N650" s="303"/>
      <c r="O650" s="303"/>
      <c r="P650" s="303"/>
      <c r="Q650" s="303"/>
      <c r="R650" s="303"/>
      <c r="S650" s="303"/>
      <c r="T650" s="303"/>
      <c r="U650" s="303"/>
      <c r="V650" s="303"/>
      <c r="W650" s="303"/>
      <c r="X650" s="303"/>
      <c r="Y650" s="303"/>
      <c r="Z650" s="303"/>
    </row>
    <row r="651" spans="1:26" ht="12.75" customHeight="1">
      <c r="A651" s="303"/>
      <c r="B651" s="307"/>
      <c r="C651" s="303"/>
      <c r="D651" s="306"/>
      <c r="E651" s="305"/>
      <c r="F651" s="304"/>
      <c r="G651" s="303"/>
      <c r="H651" s="303"/>
      <c r="I651" s="303"/>
      <c r="J651" s="303"/>
      <c r="K651" s="303"/>
      <c r="L651" s="303"/>
      <c r="M651" s="303"/>
      <c r="N651" s="303"/>
      <c r="O651" s="303"/>
      <c r="P651" s="303"/>
      <c r="Q651" s="303"/>
      <c r="R651" s="303"/>
      <c r="S651" s="303"/>
      <c r="T651" s="303"/>
      <c r="U651" s="303"/>
      <c r="V651" s="303"/>
      <c r="W651" s="303"/>
      <c r="X651" s="303"/>
      <c r="Y651" s="303"/>
      <c r="Z651" s="303"/>
    </row>
    <row r="652" spans="1:26" ht="12.75" customHeight="1">
      <c r="A652" s="303"/>
      <c r="B652" s="307"/>
      <c r="C652" s="303"/>
      <c r="D652" s="306"/>
      <c r="E652" s="305"/>
      <c r="F652" s="304"/>
      <c r="G652" s="303"/>
      <c r="H652" s="303"/>
      <c r="I652" s="303"/>
      <c r="J652" s="303"/>
      <c r="K652" s="303"/>
      <c r="L652" s="303"/>
      <c r="M652" s="303"/>
      <c r="N652" s="303"/>
      <c r="O652" s="303"/>
      <c r="P652" s="303"/>
      <c r="Q652" s="303"/>
      <c r="R652" s="303"/>
      <c r="S652" s="303"/>
      <c r="T652" s="303"/>
      <c r="U652" s="303"/>
      <c r="V652" s="303"/>
      <c r="W652" s="303"/>
      <c r="X652" s="303"/>
      <c r="Y652" s="303"/>
      <c r="Z652" s="303"/>
    </row>
    <row r="653" spans="1:26" ht="12.75" customHeight="1">
      <c r="A653" s="303"/>
      <c r="B653" s="307"/>
      <c r="C653" s="303"/>
      <c r="D653" s="306"/>
      <c r="E653" s="305"/>
      <c r="F653" s="304"/>
      <c r="G653" s="303"/>
      <c r="H653" s="303"/>
      <c r="I653" s="303"/>
      <c r="J653" s="303"/>
      <c r="K653" s="303"/>
      <c r="L653" s="303"/>
      <c r="M653" s="303"/>
      <c r="N653" s="303"/>
      <c r="O653" s="303"/>
      <c r="P653" s="303"/>
      <c r="Q653" s="303"/>
      <c r="R653" s="303"/>
      <c r="S653" s="303"/>
      <c r="T653" s="303"/>
      <c r="U653" s="303"/>
      <c r="V653" s="303"/>
      <c r="W653" s="303"/>
      <c r="X653" s="303"/>
      <c r="Y653" s="303"/>
      <c r="Z653" s="303"/>
    </row>
    <row r="654" spans="1:26" ht="12.75" customHeight="1">
      <c r="A654" s="303"/>
      <c r="B654" s="307"/>
      <c r="C654" s="303"/>
      <c r="D654" s="306"/>
      <c r="E654" s="305"/>
      <c r="F654" s="304"/>
      <c r="G654" s="303"/>
      <c r="H654" s="303"/>
      <c r="I654" s="303"/>
      <c r="J654" s="303"/>
      <c r="K654" s="303"/>
      <c r="L654" s="303"/>
      <c r="M654" s="303"/>
      <c r="N654" s="303"/>
      <c r="O654" s="303"/>
      <c r="P654" s="303"/>
      <c r="Q654" s="303"/>
      <c r="R654" s="303"/>
      <c r="S654" s="303"/>
      <c r="T654" s="303"/>
      <c r="U654" s="303"/>
      <c r="V654" s="303"/>
      <c r="W654" s="303"/>
      <c r="X654" s="303"/>
      <c r="Y654" s="303"/>
      <c r="Z654" s="303"/>
    </row>
    <row r="655" spans="1:26" ht="12.75" customHeight="1">
      <c r="A655" s="303"/>
      <c r="B655" s="307"/>
      <c r="C655" s="303"/>
      <c r="D655" s="306"/>
      <c r="E655" s="305"/>
      <c r="F655" s="304"/>
      <c r="G655" s="303"/>
      <c r="H655" s="303"/>
      <c r="I655" s="303"/>
      <c r="J655" s="303"/>
      <c r="K655" s="303"/>
      <c r="L655" s="303"/>
      <c r="M655" s="303"/>
      <c r="N655" s="303"/>
      <c r="O655" s="303"/>
      <c r="P655" s="303"/>
      <c r="Q655" s="303"/>
      <c r="R655" s="303"/>
      <c r="S655" s="303"/>
      <c r="T655" s="303"/>
      <c r="U655" s="303"/>
      <c r="V655" s="303"/>
      <c r="W655" s="303"/>
      <c r="X655" s="303"/>
      <c r="Y655" s="303"/>
      <c r="Z655" s="303"/>
    </row>
    <row r="656" spans="1:26" ht="12.75" customHeight="1">
      <c r="A656" s="303"/>
      <c r="B656" s="307"/>
      <c r="C656" s="303"/>
      <c r="D656" s="306"/>
      <c r="E656" s="305"/>
      <c r="F656" s="304"/>
      <c r="G656" s="303"/>
      <c r="H656" s="303"/>
      <c r="I656" s="303"/>
      <c r="J656" s="303"/>
      <c r="K656" s="303"/>
      <c r="L656" s="303"/>
      <c r="M656" s="303"/>
      <c r="N656" s="303"/>
      <c r="O656" s="303"/>
      <c r="P656" s="303"/>
      <c r="Q656" s="303"/>
      <c r="R656" s="303"/>
      <c r="S656" s="303"/>
      <c r="T656" s="303"/>
      <c r="U656" s="303"/>
      <c r="V656" s="303"/>
      <c r="W656" s="303"/>
      <c r="X656" s="303"/>
      <c r="Y656" s="303"/>
      <c r="Z656" s="303"/>
    </row>
    <row r="657" spans="1:26" ht="12.75" customHeight="1">
      <c r="A657" s="303"/>
      <c r="B657" s="307"/>
      <c r="C657" s="303"/>
      <c r="D657" s="306"/>
      <c r="E657" s="305"/>
      <c r="F657" s="304"/>
      <c r="G657" s="303"/>
      <c r="H657" s="303"/>
      <c r="I657" s="303"/>
      <c r="J657" s="303"/>
      <c r="K657" s="303"/>
      <c r="L657" s="303"/>
      <c r="M657" s="303"/>
      <c r="N657" s="303"/>
      <c r="O657" s="303"/>
      <c r="P657" s="303"/>
      <c r="Q657" s="303"/>
      <c r="R657" s="303"/>
      <c r="S657" s="303"/>
      <c r="T657" s="303"/>
      <c r="U657" s="303"/>
      <c r="V657" s="303"/>
      <c r="W657" s="303"/>
      <c r="X657" s="303"/>
      <c r="Y657" s="303"/>
      <c r="Z657" s="303"/>
    </row>
    <row r="658" spans="1:26" ht="12.75" customHeight="1">
      <c r="A658" s="303"/>
      <c r="B658" s="307"/>
      <c r="C658" s="303"/>
      <c r="D658" s="306"/>
      <c r="E658" s="305"/>
      <c r="F658" s="304"/>
      <c r="G658" s="303"/>
      <c r="H658" s="303"/>
      <c r="I658" s="303"/>
      <c r="J658" s="303"/>
      <c r="K658" s="303"/>
      <c r="L658" s="303"/>
      <c r="M658" s="303"/>
      <c r="N658" s="303"/>
      <c r="O658" s="303"/>
      <c r="P658" s="303"/>
      <c r="Q658" s="303"/>
      <c r="R658" s="303"/>
      <c r="S658" s="303"/>
      <c r="T658" s="303"/>
      <c r="U658" s="303"/>
      <c r="V658" s="303"/>
      <c r="W658" s="303"/>
      <c r="X658" s="303"/>
      <c r="Y658" s="303"/>
      <c r="Z658" s="303"/>
    </row>
    <row r="659" spans="1:26" ht="12.75" customHeight="1">
      <c r="A659" s="303"/>
      <c r="B659" s="307"/>
      <c r="C659" s="303"/>
      <c r="D659" s="306"/>
      <c r="E659" s="305"/>
      <c r="F659" s="304"/>
      <c r="G659" s="303"/>
      <c r="H659" s="303"/>
      <c r="I659" s="303"/>
      <c r="J659" s="303"/>
      <c r="K659" s="303"/>
      <c r="L659" s="303"/>
      <c r="M659" s="303"/>
      <c r="N659" s="303"/>
      <c r="O659" s="303"/>
      <c r="P659" s="303"/>
      <c r="Q659" s="303"/>
      <c r="R659" s="303"/>
      <c r="S659" s="303"/>
      <c r="T659" s="303"/>
      <c r="U659" s="303"/>
      <c r="V659" s="303"/>
      <c r="W659" s="303"/>
      <c r="X659" s="303"/>
      <c r="Y659" s="303"/>
      <c r="Z659" s="303"/>
    </row>
    <row r="660" spans="1:26" ht="12.75" customHeight="1">
      <c r="A660" s="303"/>
      <c r="B660" s="307"/>
      <c r="C660" s="303"/>
      <c r="D660" s="306"/>
      <c r="E660" s="305"/>
      <c r="F660" s="304"/>
      <c r="G660" s="303"/>
      <c r="H660" s="303"/>
      <c r="I660" s="303"/>
      <c r="J660" s="303"/>
      <c r="K660" s="303"/>
      <c r="L660" s="303"/>
      <c r="M660" s="303"/>
      <c r="N660" s="303"/>
      <c r="O660" s="303"/>
      <c r="P660" s="303"/>
      <c r="Q660" s="303"/>
      <c r="R660" s="303"/>
      <c r="S660" s="303"/>
      <c r="T660" s="303"/>
      <c r="U660" s="303"/>
      <c r="V660" s="303"/>
      <c r="W660" s="303"/>
      <c r="X660" s="303"/>
      <c r="Y660" s="303"/>
      <c r="Z660" s="303"/>
    </row>
    <row r="661" spans="1:26" ht="12.75" customHeight="1">
      <c r="A661" s="303"/>
      <c r="B661" s="307"/>
      <c r="C661" s="303"/>
      <c r="D661" s="306"/>
      <c r="E661" s="305"/>
      <c r="F661" s="304"/>
      <c r="G661" s="303"/>
      <c r="H661" s="303"/>
      <c r="I661" s="303"/>
      <c r="J661" s="303"/>
      <c r="K661" s="303"/>
      <c r="L661" s="303"/>
      <c r="M661" s="303"/>
      <c r="N661" s="303"/>
      <c r="O661" s="303"/>
      <c r="P661" s="303"/>
      <c r="Q661" s="303"/>
      <c r="R661" s="303"/>
      <c r="S661" s="303"/>
      <c r="T661" s="303"/>
      <c r="U661" s="303"/>
      <c r="V661" s="303"/>
      <c r="W661" s="303"/>
      <c r="X661" s="303"/>
      <c r="Y661" s="303"/>
      <c r="Z661" s="303"/>
    </row>
    <row r="662" spans="1:26" ht="12.75" customHeight="1">
      <c r="A662" s="303"/>
      <c r="B662" s="307"/>
      <c r="C662" s="303"/>
      <c r="D662" s="306"/>
      <c r="E662" s="305"/>
      <c r="F662" s="304"/>
      <c r="G662" s="303"/>
      <c r="H662" s="303"/>
      <c r="I662" s="303"/>
      <c r="J662" s="303"/>
      <c r="K662" s="303"/>
      <c r="L662" s="303"/>
      <c r="M662" s="303"/>
      <c r="N662" s="303"/>
      <c r="O662" s="303"/>
      <c r="P662" s="303"/>
      <c r="Q662" s="303"/>
      <c r="R662" s="303"/>
      <c r="S662" s="303"/>
      <c r="T662" s="303"/>
      <c r="U662" s="303"/>
      <c r="V662" s="303"/>
      <c r="W662" s="303"/>
      <c r="X662" s="303"/>
      <c r="Y662" s="303"/>
      <c r="Z662" s="303"/>
    </row>
    <row r="663" spans="1:26" ht="12.75" customHeight="1">
      <c r="A663" s="303"/>
      <c r="B663" s="307"/>
      <c r="C663" s="303"/>
      <c r="D663" s="306"/>
      <c r="E663" s="305"/>
      <c r="F663" s="304"/>
      <c r="G663" s="303"/>
      <c r="H663" s="303"/>
      <c r="I663" s="303"/>
      <c r="J663" s="303"/>
      <c r="K663" s="303"/>
      <c r="L663" s="303"/>
      <c r="M663" s="303"/>
      <c r="N663" s="303"/>
      <c r="O663" s="303"/>
      <c r="P663" s="303"/>
      <c r="Q663" s="303"/>
      <c r="R663" s="303"/>
      <c r="S663" s="303"/>
      <c r="T663" s="303"/>
      <c r="U663" s="303"/>
      <c r="V663" s="303"/>
      <c r="W663" s="303"/>
      <c r="X663" s="303"/>
      <c r="Y663" s="303"/>
      <c r="Z663" s="303"/>
    </row>
    <row r="664" spans="1:26" ht="12.75" customHeight="1">
      <c r="A664" s="303"/>
      <c r="B664" s="307"/>
      <c r="C664" s="303"/>
      <c r="D664" s="306"/>
      <c r="E664" s="305"/>
      <c r="F664" s="304"/>
      <c r="G664" s="303"/>
      <c r="H664" s="303"/>
      <c r="I664" s="303"/>
      <c r="J664" s="303"/>
      <c r="K664" s="303"/>
      <c r="L664" s="303"/>
      <c r="M664" s="303"/>
      <c r="N664" s="303"/>
      <c r="O664" s="303"/>
      <c r="P664" s="303"/>
      <c r="Q664" s="303"/>
      <c r="R664" s="303"/>
      <c r="S664" s="303"/>
      <c r="T664" s="303"/>
      <c r="U664" s="303"/>
      <c r="V664" s="303"/>
      <c r="W664" s="303"/>
      <c r="X664" s="303"/>
      <c r="Y664" s="303"/>
      <c r="Z664" s="303"/>
    </row>
    <row r="665" spans="1:26" ht="12.75" customHeight="1">
      <c r="A665" s="303"/>
      <c r="B665" s="307"/>
      <c r="C665" s="303"/>
      <c r="D665" s="306"/>
      <c r="E665" s="305"/>
      <c r="F665" s="304"/>
      <c r="G665" s="303"/>
      <c r="H665" s="303"/>
      <c r="I665" s="303"/>
      <c r="J665" s="303"/>
      <c r="K665" s="303"/>
      <c r="L665" s="303"/>
      <c r="M665" s="303"/>
      <c r="N665" s="303"/>
      <c r="O665" s="303"/>
      <c r="P665" s="303"/>
      <c r="Q665" s="303"/>
      <c r="R665" s="303"/>
      <c r="S665" s="303"/>
      <c r="T665" s="303"/>
      <c r="U665" s="303"/>
      <c r="V665" s="303"/>
      <c r="W665" s="303"/>
      <c r="X665" s="303"/>
      <c r="Y665" s="303"/>
      <c r="Z665" s="303"/>
    </row>
    <row r="666" spans="1:26" ht="12.75" customHeight="1">
      <c r="A666" s="303"/>
      <c r="B666" s="307"/>
      <c r="C666" s="303"/>
      <c r="D666" s="306"/>
      <c r="E666" s="305"/>
      <c r="F666" s="304"/>
      <c r="G666" s="303"/>
      <c r="H666" s="303"/>
      <c r="I666" s="303"/>
      <c r="J666" s="303"/>
      <c r="K666" s="303"/>
      <c r="L666" s="303"/>
      <c r="M666" s="303"/>
      <c r="N666" s="303"/>
      <c r="O666" s="303"/>
      <c r="P666" s="303"/>
      <c r="Q666" s="303"/>
      <c r="R666" s="303"/>
      <c r="S666" s="303"/>
      <c r="T666" s="303"/>
      <c r="U666" s="303"/>
      <c r="V666" s="303"/>
      <c r="W666" s="303"/>
      <c r="X666" s="303"/>
      <c r="Y666" s="303"/>
      <c r="Z666" s="303"/>
    </row>
    <row r="667" spans="1:26" ht="12.75" customHeight="1">
      <c r="A667" s="303"/>
      <c r="B667" s="307"/>
      <c r="C667" s="303"/>
      <c r="D667" s="306"/>
      <c r="E667" s="305"/>
      <c r="F667" s="304"/>
      <c r="G667" s="303"/>
      <c r="H667" s="303"/>
      <c r="I667" s="303"/>
      <c r="J667" s="303"/>
      <c r="K667" s="303"/>
      <c r="L667" s="303"/>
      <c r="M667" s="303"/>
      <c r="N667" s="303"/>
      <c r="O667" s="303"/>
      <c r="P667" s="303"/>
      <c r="Q667" s="303"/>
      <c r="R667" s="303"/>
      <c r="S667" s="303"/>
      <c r="T667" s="303"/>
      <c r="U667" s="303"/>
      <c r="V667" s="303"/>
      <c r="W667" s="303"/>
      <c r="X667" s="303"/>
      <c r="Y667" s="303"/>
      <c r="Z667" s="303"/>
    </row>
    <row r="668" spans="1:26" ht="12.75" customHeight="1">
      <c r="A668" s="303"/>
      <c r="B668" s="307"/>
      <c r="C668" s="303"/>
      <c r="D668" s="306"/>
      <c r="E668" s="305"/>
      <c r="F668" s="304"/>
      <c r="G668" s="303"/>
      <c r="H668" s="303"/>
      <c r="I668" s="303"/>
      <c r="J668" s="303"/>
      <c r="K668" s="303"/>
      <c r="L668" s="303"/>
      <c r="M668" s="303"/>
      <c r="N668" s="303"/>
      <c r="O668" s="303"/>
      <c r="P668" s="303"/>
      <c r="Q668" s="303"/>
      <c r="R668" s="303"/>
      <c r="S668" s="303"/>
      <c r="T668" s="303"/>
      <c r="U668" s="303"/>
      <c r="V668" s="303"/>
      <c r="W668" s="303"/>
      <c r="X668" s="303"/>
      <c r="Y668" s="303"/>
      <c r="Z668" s="303"/>
    </row>
    <row r="669" spans="1:26" ht="12.75" customHeight="1">
      <c r="A669" s="303"/>
      <c r="B669" s="307"/>
      <c r="C669" s="303"/>
      <c r="D669" s="306"/>
      <c r="E669" s="305"/>
      <c r="F669" s="304"/>
      <c r="G669" s="303"/>
      <c r="H669" s="303"/>
      <c r="I669" s="303"/>
      <c r="J669" s="303"/>
      <c r="K669" s="303"/>
      <c r="L669" s="303"/>
      <c r="M669" s="303"/>
      <c r="N669" s="303"/>
      <c r="O669" s="303"/>
      <c r="P669" s="303"/>
      <c r="Q669" s="303"/>
      <c r="R669" s="303"/>
      <c r="S669" s="303"/>
      <c r="T669" s="303"/>
      <c r="U669" s="303"/>
      <c r="V669" s="303"/>
      <c r="W669" s="303"/>
      <c r="X669" s="303"/>
      <c r="Y669" s="303"/>
      <c r="Z669" s="303"/>
    </row>
    <row r="670" spans="1:26" ht="12.75" customHeight="1">
      <c r="A670" s="303"/>
      <c r="B670" s="307"/>
      <c r="C670" s="303"/>
      <c r="D670" s="306"/>
      <c r="E670" s="305"/>
      <c r="F670" s="304"/>
      <c r="G670" s="303"/>
      <c r="H670" s="303"/>
      <c r="I670" s="303"/>
      <c r="J670" s="303"/>
      <c r="K670" s="303"/>
      <c r="L670" s="303"/>
      <c r="M670" s="303"/>
      <c r="N670" s="303"/>
      <c r="O670" s="303"/>
      <c r="P670" s="303"/>
      <c r="Q670" s="303"/>
      <c r="R670" s="303"/>
      <c r="S670" s="303"/>
      <c r="T670" s="303"/>
      <c r="U670" s="303"/>
      <c r="V670" s="303"/>
      <c r="W670" s="303"/>
      <c r="X670" s="303"/>
      <c r="Y670" s="303"/>
      <c r="Z670" s="303"/>
    </row>
    <row r="671" spans="1:26" ht="12.75" customHeight="1">
      <c r="A671" s="303"/>
      <c r="B671" s="307"/>
      <c r="C671" s="303"/>
      <c r="D671" s="306"/>
      <c r="E671" s="305"/>
      <c r="F671" s="304"/>
      <c r="G671" s="303"/>
      <c r="H671" s="303"/>
      <c r="I671" s="303"/>
      <c r="J671" s="303"/>
      <c r="K671" s="303"/>
      <c r="L671" s="303"/>
      <c r="M671" s="303"/>
      <c r="N671" s="303"/>
      <c r="O671" s="303"/>
      <c r="P671" s="303"/>
      <c r="Q671" s="303"/>
      <c r="R671" s="303"/>
      <c r="S671" s="303"/>
      <c r="T671" s="303"/>
      <c r="U671" s="303"/>
      <c r="V671" s="303"/>
      <c r="W671" s="303"/>
      <c r="X671" s="303"/>
      <c r="Y671" s="303"/>
      <c r="Z671" s="303"/>
    </row>
    <row r="672" spans="1:26" ht="12.75" customHeight="1">
      <c r="A672" s="303"/>
      <c r="B672" s="307"/>
      <c r="C672" s="303"/>
      <c r="D672" s="306"/>
      <c r="E672" s="305"/>
      <c r="F672" s="304"/>
      <c r="G672" s="303"/>
      <c r="H672" s="303"/>
      <c r="I672" s="303"/>
      <c r="J672" s="303"/>
      <c r="K672" s="303"/>
      <c r="L672" s="303"/>
      <c r="M672" s="303"/>
      <c r="N672" s="303"/>
      <c r="O672" s="303"/>
      <c r="P672" s="303"/>
      <c r="Q672" s="303"/>
      <c r="R672" s="303"/>
      <c r="S672" s="303"/>
      <c r="T672" s="303"/>
      <c r="U672" s="303"/>
      <c r="V672" s="303"/>
      <c r="W672" s="303"/>
      <c r="X672" s="303"/>
      <c r="Y672" s="303"/>
      <c r="Z672" s="303"/>
    </row>
    <row r="673" spans="1:26" ht="12.75" customHeight="1">
      <c r="A673" s="303"/>
      <c r="B673" s="307"/>
      <c r="C673" s="303"/>
      <c r="D673" s="306"/>
      <c r="E673" s="305"/>
      <c r="F673" s="304"/>
      <c r="G673" s="303"/>
      <c r="H673" s="303"/>
      <c r="I673" s="303"/>
      <c r="J673" s="303"/>
      <c r="K673" s="303"/>
      <c r="L673" s="303"/>
      <c r="M673" s="303"/>
      <c r="N673" s="303"/>
      <c r="O673" s="303"/>
      <c r="P673" s="303"/>
      <c r="Q673" s="303"/>
      <c r="R673" s="303"/>
      <c r="S673" s="303"/>
      <c r="T673" s="303"/>
      <c r="U673" s="303"/>
      <c r="V673" s="303"/>
      <c r="W673" s="303"/>
      <c r="X673" s="303"/>
      <c r="Y673" s="303"/>
      <c r="Z673" s="303"/>
    </row>
    <row r="674" spans="1:26" ht="12.75" customHeight="1">
      <c r="A674" s="303"/>
      <c r="B674" s="307"/>
      <c r="C674" s="303"/>
      <c r="D674" s="306"/>
      <c r="E674" s="305"/>
      <c r="F674" s="304"/>
      <c r="G674" s="303"/>
      <c r="H674" s="303"/>
      <c r="I674" s="303"/>
      <c r="J674" s="303"/>
      <c r="K674" s="303"/>
      <c r="L674" s="303"/>
      <c r="M674" s="303"/>
      <c r="N674" s="303"/>
      <c r="O674" s="303"/>
      <c r="P674" s="303"/>
      <c r="Q674" s="303"/>
      <c r="R674" s="303"/>
      <c r="S674" s="303"/>
      <c r="T674" s="303"/>
      <c r="U674" s="303"/>
      <c r="V674" s="303"/>
      <c r="W674" s="303"/>
      <c r="X674" s="303"/>
      <c r="Y674" s="303"/>
      <c r="Z674" s="303"/>
    </row>
    <row r="675" spans="1:26" ht="12.75" customHeight="1">
      <c r="A675" s="303"/>
      <c r="B675" s="307"/>
      <c r="C675" s="303"/>
      <c r="D675" s="306"/>
      <c r="E675" s="305"/>
      <c r="F675" s="304"/>
      <c r="G675" s="303"/>
      <c r="H675" s="303"/>
      <c r="I675" s="303"/>
      <c r="J675" s="303"/>
      <c r="K675" s="303"/>
      <c r="L675" s="303"/>
      <c r="M675" s="303"/>
      <c r="N675" s="303"/>
      <c r="O675" s="303"/>
      <c r="P675" s="303"/>
      <c r="Q675" s="303"/>
      <c r="R675" s="303"/>
      <c r="S675" s="303"/>
      <c r="T675" s="303"/>
      <c r="U675" s="303"/>
      <c r="V675" s="303"/>
      <c r="W675" s="303"/>
      <c r="X675" s="303"/>
      <c r="Y675" s="303"/>
      <c r="Z675" s="303"/>
    </row>
    <row r="676" spans="1:26" ht="12.75" customHeight="1">
      <c r="A676" s="303"/>
      <c r="B676" s="307"/>
      <c r="C676" s="303"/>
      <c r="D676" s="306"/>
      <c r="E676" s="305"/>
      <c r="F676" s="304"/>
      <c r="G676" s="303"/>
      <c r="H676" s="303"/>
      <c r="I676" s="303"/>
      <c r="J676" s="303"/>
      <c r="K676" s="303"/>
      <c r="L676" s="303"/>
      <c r="M676" s="303"/>
      <c r="N676" s="303"/>
      <c r="O676" s="303"/>
      <c r="P676" s="303"/>
      <c r="Q676" s="303"/>
      <c r="R676" s="303"/>
      <c r="S676" s="303"/>
      <c r="T676" s="303"/>
      <c r="U676" s="303"/>
      <c r="V676" s="303"/>
      <c r="W676" s="303"/>
      <c r="X676" s="303"/>
      <c r="Y676" s="303"/>
      <c r="Z676" s="303"/>
    </row>
    <row r="677" spans="1:26" ht="12.75" customHeight="1">
      <c r="A677" s="303"/>
      <c r="B677" s="307"/>
      <c r="C677" s="303"/>
      <c r="D677" s="306"/>
      <c r="E677" s="305"/>
      <c r="F677" s="304"/>
      <c r="G677" s="303"/>
      <c r="H677" s="303"/>
      <c r="I677" s="303"/>
      <c r="J677" s="303"/>
      <c r="K677" s="303"/>
      <c r="L677" s="303"/>
      <c r="M677" s="303"/>
      <c r="N677" s="303"/>
      <c r="O677" s="303"/>
      <c r="P677" s="303"/>
      <c r="Q677" s="303"/>
      <c r="R677" s="303"/>
      <c r="S677" s="303"/>
      <c r="T677" s="303"/>
      <c r="U677" s="303"/>
      <c r="V677" s="303"/>
      <c r="W677" s="303"/>
      <c r="X677" s="303"/>
      <c r="Y677" s="303"/>
      <c r="Z677" s="303"/>
    </row>
    <row r="678" spans="1:26" ht="12.75" customHeight="1">
      <c r="A678" s="303"/>
      <c r="B678" s="307"/>
      <c r="C678" s="303"/>
      <c r="D678" s="306"/>
      <c r="E678" s="305"/>
      <c r="F678" s="304"/>
      <c r="G678" s="303"/>
      <c r="H678" s="303"/>
      <c r="I678" s="303"/>
      <c r="J678" s="303"/>
      <c r="K678" s="303"/>
      <c r="L678" s="303"/>
      <c r="M678" s="303"/>
      <c r="N678" s="303"/>
      <c r="O678" s="303"/>
      <c r="P678" s="303"/>
      <c r="Q678" s="303"/>
      <c r="R678" s="303"/>
      <c r="S678" s="303"/>
      <c r="T678" s="303"/>
      <c r="U678" s="303"/>
      <c r="V678" s="303"/>
      <c r="W678" s="303"/>
      <c r="X678" s="303"/>
      <c r="Y678" s="303"/>
      <c r="Z678" s="303"/>
    </row>
    <row r="679" spans="1:26" ht="12.75" customHeight="1">
      <c r="A679" s="303"/>
      <c r="B679" s="307"/>
      <c r="C679" s="303"/>
      <c r="D679" s="306"/>
      <c r="E679" s="305"/>
      <c r="F679" s="304"/>
      <c r="G679" s="303"/>
      <c r="H679" s="303"/>
      <c r="I679" s="303"/>
      <c r="J679" s="303"/>
      <c r="K679" s="303"/>
      <c r="L679" s="303"/>
      <c r="M679" s="303"/>
      <c r="N679" s="303"/>
      <c r="O679" s="303"/>
      <c r="P679" s="303"/>
      <c r="Q679" s="303"/>
      <c r="R679" s="303"/>
      <c r="S679" s="303"/>
      <c r="T679" s="303"/>
      <c r="U679" s="303"/>
      <c r="V679" s="303"/>
      <c r="W679" s="303"/>
      <c r="X679" s="303"/>
      <c r="Y679" s="303"/>
      <c r="Z679" s="303"/>
    </row>
    <row r="680" spans="1:26" ht="12.75" customHeight="1">
      <c r="A680" s="303"/>
      <c r="B680" s="307"/>
      <c r="C680" s="303"/>
      <c r="D680" s="306"/>
      <c r="E680" s="305"/>
      <c r="F680" s="304"/>
      <c r="G680" s="303"/>
      <c r="H680" s="303"/>
      <c r="I680" s="303"/>
      <c r="J680" s="303"/>
      <c r="K680" s="303"/>
      <c r="L680" s="303"/>
      <c r="M680" s="303"/>
      <c r="N680" s="303"/>
      <c r="O680" s="303"/>
      <c r="P680" s="303"/>
      <c r="Q680" s="303"/>
      <c r="R680" s="303"/>
      <c r="S680" s="303"/>
      <c r="T680" s="303"/>
      <c r="U680" s="303"/>
      <c r="V680" s="303"/>
      <c r="W680" s="303"/>
      <c r="X680" s="303"/>
      <c r="Y680" s="303"/>
      <c r="Z680" s="303"/>
    </row>
    <row r="681" spans="1:26" ht="12.75" customHeight="1">
      <c r="A681" s="303"/>
      <c r="B681" s="307"/>
      <c r="C681" s="303"/>
      <c r="D681" s="306"/>
      <c r="E681" s="305"/>
      <c r="F681" s="304"/>
      <c r="G681" s="303"/>
      <c r="H681" s="303"/>
      <c r="I681" s="303"/>
      <c r="J681" s="303"/>
      <c r="K681" s="303"/>
      <c r="L681" s="303"/>
      <c r="M681" s="303"/>
      <c r="N681" s="303"/>
      <c r="O681" s="303"/>
      <c r="P681" s="303"/>
      <c r="Q681" s="303"/>
      <c r="R681" s="303"/>
      <c r="S681" s="303"/>
      <c r="T681" s="303"/>
      <c r="U681" s="303"/>
      <c r="V681" s="303"/>
      <c r="W681" s="303"/>
      <c r="X681" s="303"/>
      <c r="Y681" s="303"/>
      <c r="Z681" s="303"/>
    </row>
    <row r="682" spans="1:26" ht="12.75" customHeight="1">
      <c r="A682" s="303"/>
      <c r="B682" s="307"/>
      <c r="C682" s="303"/>
      <c r="D682" s="306"/>
      <c r="E682" s="305"/>
      <c r="F682" s="304"/>
      <c r="G682" s="303"/>
      <c r="H682" s="303"/>
      <c r="I682" s="303"/>
      <c r="J682" s="303"/>
      <c r="K682" s="303"/>
      <c r="L682" s="303"/>
      <c r="M682" s="303"/>
      <c r="N682" s="303"/>
      <c r="O682" s="303"/>
      <c r="P682" s="303"/>
      <c r="Q682" s="303"/>
      <c r="R682" s="303"/>
      <c r="S682" s="303"/>
      <c r="T682" s="303"/>
      <c r="U682" s="303"/>
      <c r="V682" s="303"/>
      <c r="W682" s="303"/>
      <c r="X682" s="303"/>
      <c r="Y682" s="303"/>
      <c r="Z682" s="303"/>
    </row>
    <row r="683" spans="1:26" ht="12.75" customHeight="1">
      <c r="A683" s="303"/>
      <c r="B683" s="307"/>
      <c r="C683" s="303"/>
      <c r="D683" s="306"/>
      <c r="E683" s="305"/>
      <c r="F683" s="304"/>
      <c r="G683" s="303"/>
      <c r="H683" s="303"/>
      <c r="I683" s="303"/>
      <c r="J683" s="303"/>
      <c r="K683" s="303"/>
      <c r="L683" s="303"/>
      <c r="M683" s="303"/>
      <c r="N683" s="303"/>
      <c r="O683" s="303"/>
      <c r="P683" s="303"/>
      <c r="Q683" s="303"/>
      <c r="R683" s="303"/>
      <c r="S683" s="303"/>
      <c r="T683" s="303"/>
      <c r="U683" s="303"/>
      <c r="V683" s="303"/>
      <c r="W683" s="303"/>
      <c r="X683" s="303"/>
      <c r="Y683" s="303"/>
      <c r="Z683" s="303"/>
    </row>
    <row r="684" spans="1:26" ht="12.75" customHeight="1">
      <c r="A684" s="303"/>
      <c r="B684" s="307"/>
      <c r="C684" s="303"/>
      <c r="D684" s="306"/>
      <c r="E684" s="305"/>
      <c r="F684" s="304"/>
      <c r="G684" s="303"/>
      <c r="H684" s="303"/>
      <c r="I684" s="303"/>
      <c r="J684" s="303"/>
      <c r="K684" s="303"/>
      <c r="L684" s="303"/>
      <c r="M684" s="303"/>
      <c r="N684" s="303"/>
      <c r="O684" s="303"/>
      <c r="P684" s="303"/>
      <c r="Q684" s="303"/>
      <c r="R684" s="303"/>
      <c r="S684" s="303"/>
      <c r="T684" s="303"/>
      <c r="U684" s="303"/>
      <c r="V684" s="303"/>
      <c r="W684" s="303"/>
      <c r="X684" s="303"/>
      <c r="Y684" s="303"/>
      <c r="Z684" s="303"/>
    </row>
    <row r="685" spans="1:26" ht="12.75" customHeight="1">
      <c r="A685" s="303"/>
      <c r="B685" s="307"/>
      <c r="C685" s="303"/>
      <c r="D685" s="306"/>
      <c r="E685" s="305"/>
      <c r="F685" s="304"/>
      <c r="G685" s="303"/>
      <c r="H685" s="303"/>
      <c r="I685" s="303"/>
      <c r="J685" s="303"/>
      <c r="K685" s="303"/>
      <c r="L685" s="303"/>
      <c r="M685" s="303"/>
      <c r="N685" s="303"/>
      <c r="O685" s="303"/>
      <c r="P685" s="303"/>
      <c r="Q685" s="303"/>
      <c r="R685" s="303"/>
      <c r="S685" s="303"/>
      <c r="T685" s="303"/>
      <c r="U685" s="303"/>
      <c r="V685" s="303"/>
      <c r="W685" s="303"/>
      <c r="X685" s="303"/>
      <c r="Y685" s="303"/>
      <c r="Z685" s="303"/>
    </row>
    <row r="686" spans="1:26" ht="12.75" customHeight="1">
      <c r="A686" s="303"/>
      <c r="B686" s="307"/>
      <c r="C686" s="303"/>
      <c r="D686" s="306"/>
      <c r="E686" s="305"/>
      <c r="F686" s="304"/>
      <c r="G686" s="303"/>
      <c r="H686" s="303"/>
      <c r="I686" s="303"/>
      <c r="J686" s="303"/>
      <c r="K686" s="303"/>
      <c r="L686" s="303"/>
      <c r="M686" s="303"/>
      <c r="N686" s="303"/>
      <c r="O686" s="303"/>
      <c r="P686" s="303"/>
      <c r="Q686" s="303"/>
      <c r="R686" s="303"/>
      <c r="S686" s="303"/>
      <c r="T686" s="303"/>
      <c r="U686" s="303"/>
      <c r="V686" s="303"/>
      <c r="W686" s="303"/>
      <c r="X686" s="303"/>
      <c r="Y686" s="303"/>
      <c r="Z686" s="303"/>
    </row>
    <row r="687" spans="1:26" ht="12.75" customHeight="1">
      <c r="A687" s="303"/>
      <c r="B687" s="307"/>
      <c r="C687" s="303"/>
      <c r="D687" s="306"/>
      <c r="E687" s="305"/>
      <c r="F687" s="304"/>
      <c r="G687" s="303"/>
      <c r="H687" s="303"/>
      <c r="I687" s="303"/>
      <c r="J687" s="303"/>
      <c r="K687" s="303"/>
      <c r="L687" s="303"/>
      <c r="M687" s="303"/>
      <c r="N687" s="303"/>
      <c r="O687" s="303"/>
      <c r="P687" s="303"/>
      <c r="Q687" s="303"/>
      <c r="R687" s="303"/>
      <c r="S687" s="303"/>
      <c r="T687" s="303"/>
      <c r="U687" s="303"/>
      <c r="V687" s="303"/>
      <c r="W687" s="303"/>
      <c r="X687" s="303"/>
      <c r="Y687" s="303"/>
      <c r="Z687" s="303"/>
    </row>
    <row r="688" spans="1:26" ht="12.75" customHeight="1">
      <c r="A688" s="303"/>
      <c r="B688" s="307"/>
      <c r="C688" s="303"/>
      <c r="D688" s="306"/>
      <c r="E688" s="305"/>
      <c r="F688" s="304"/>
      <c r="G688" s="303"/>
      <c r="H688" s="303"/>
      <c r="I688" s="303"/>
      <c r="J688" s="303"/>
      <c r="K688" s="303"/>
      <c r="L688" s="303"/>
      <c r="M688" s="303"/>
      <c r="N688" s="303"/>
      <c r="O688" s="303"/>
      <c r="P688" s="303"/>
      <c r="Q688" s="303"/>
      <c r="R688" s="303"/>
      <c r="S688" s="303"/>
      <c r="T688" s="303"/>
      <c r="U688" s="303"/>
      <c r="V688" s="303"/>
      <c r="W688" s="303"/>
      <c r="X688" s="303"/>
      <c r="Y688" s="303"/>
      <c r="Z688" s="303"/>
    </row>
    <row r="689" spans="1:26" ht="12.75" customHeight="1">
      <c r="A689" s="303"/>
      <c r="B689" s="307"/>
      <c r="C689" s="303"/>
      <c r="D689" s="306"/>
      <c r="E689" s="305"/>
      <c r="F689" s="304"/>
      <c r="G689" s="303"/>
      <c r="H689" s="303"/>
      <c r="I689" s="303"/>
      <c r="J689" s="303"/>
      <c r="K689" s="303"/>
      <c r="L689" s="303"/>
      <c r="M689" s="303"/>
      <c r="N689" s="303"/>
      <c r="O689" s="303"/>
      <c r="P689" s="303"/>
      <c r="Q689" s="303"/>
      <c r="R689" s="303"/>
      <c r="S689" s="303"/>
      <c r="T689" s="303"/>
      <c r="U689" s="303"/>
      <c r="V689" s="303"/>
      <c r="W689" s="303"/>
      <c r="X689" s="303"/>
      <c r="Y689" s="303"/>
      <c r="Z689" s="303"/>
    </row>
    <row r="690" spans="1:26" ht="12.75" customHeight="1">
      <c r="A690" s="303"/>
      <c r="B690" s="307"/>
      <c r="C690" s="303"/>
      <c r="D690" s="306"/>
      <c r="E690" s="305"/>
      <c r="F690" s="304"/>
      <c r="G690" s="303"/>
      <c r="H690" s="303"/>
      <c r="I690" s="303"/>
      <c r="J690" s="303"/>
      <c r="K690" s="303"/>
      <c r="L690" s="303"/>
      <c r="M690" s="303"/>
      <c r="N690" s="303"/>
      <c r="O690" s="303"/>
      <c r="P690" s="303"/>
      <c r="Q690" s="303"/>
      <c r="R690" s="303"/>
      <c r="S690" s="303"/>
      <c r="T690" s="303"/>
      <c r="U690" s="303"/>
      <c r="V690" s="303"/>
      <c r="W690" s="303"/>
      <c r="X690" s="303"/>
      <c r="Y690" s="303"/>
      <c r="Z690" s="303"/>
    </row>
    <row r="691" spans="1:26" ht="12.75" customHeight="1">
      <c r="A691" s="303"/>
      <c r="B691" s="307"/>
      <c r="C691" s="303"/>
      <c r="D691" s="306"/>
      <c r="E691" s="305"/>
      <c r="F691" s="304"/>
      <c r="G691" s="303"/>
      <c r="H691" s="303"/>
      <c r="I691" s="303"/>
      <c r="J691" s="303"/>
      <c r="K691" s="303"/>
      <c r="L691" s="303"/>
      <c r="M691" s="303"/>
      <c r="N691" s="303"/>
      <c r="O691" s="303"/>
      <c r="P691" s="303"/>
      <c r="Q691" s="303"/>
      <c r="R691" s="303"/>
      <c r="S691" s="303"/>
      <c r="T691" s="303"/>
      <c r="U691" s="303"/>
      <c r="V691" s="303"/>
      <c r="W691" s="303"/>
      <c r="X691" s="303"/>
      <c r="Y691" s="303"/>
      <c r="Z691" s="303"/>
    </row>
    <row r="692" spans="1:26" ht="12.75" customHeight="1">
      <c r="A692" s="303"/>
      <c r="B692" s="307"/>
      <c r="C692" s="303"/>
      <c r="D692" s="306"/>
      <c r="E692" s="305"/>
      <c r="F692" s="304"/>
      <c r="G692" s="303"/>
      <c r="H692" s="303"/>
      <c r="I692" s="303"/>
      <c r="J692" s="303"/>
      <c r="K692" s="303"/>
      <c r="L692" s="303"/>
      <c r="M692" s="303"/>
      <c r="N692" s="303"/>
      <c r="O692" s="303"/>
      <c r="P692" s="303"/>
      <c r="Q692" s="303"/>
      <c r="R692" s="303"/>
      <c r="S692" s="303"/>
      <c r="T692" s="303"/>
      <c r="U692" s="303"/>
      <c r="V692" s="303"/>
      <c r="W692" s="303"/>
      <c r="X692" s="303"/>
      <c r="Y692" s="303"/>
      <c r="Z692" s="303"/>
    </row>
    <row r="693" spans="1:26" ht="12.75" customHeight="1">
      <c r="A693" s="303"/>
      <c r="B693" s="307"/>
      <c r="C693" s="303"/>
      <c r="D693" s="306"/>
      <c r="E693" s="305"/>
      <c r="F693" s="304"/>
      <c r="G693" s="303"/>
      <c r="H693" s="303"/>
      <c r="I693" s="303"/>
      <c r="J693" s="303"/>
      <c r="K693" s="303"/>
      <c r="L693" s="303"/>
      <c r="M693" s="303"/>
      <c r="N693" s="303"/>
      <c r="O693" s="303"/>
      <c r="P693" s="303"/>
      <c r="Q693" s="303"/>
      <c r="R693" s="303"/>
      <c r="S693" s="303"/>
      <c r="T693" s="303"/>
      <c r="U693" s="303"/>
      <c r="V693" s="303"/>
      <c r="W693" s="303"/>
      <c r="X693" s="303"/>
      <c r="Y693" s="303"/>
      <c r="Z693" s="303"/>
    </row>
    <row r="694" spans="1:26" ht="12.75" customHeight="1">
      <c r="A694" s="303"/>
      <c r="B694" s="307"/>
      <c r="C694" s="303"/>
      <c r="D694" s="306"/>
      <c r="E694" s="305"/>
      <c r="F694" s="304"/>
      <c r="G694" s="303"/>
      <c r="H694" s="303"/>
      <c r="I694" s="303"/>
      <c r="J694" s="303"/>
      <c r="K694" s="303"/>
      <c r="L694" s="303"/>
      <c r="M694" s="303"/>
      <c r="N694" s="303"/>
      <c r="O694" s="303"/>
      <c r="P694" s="303"/>
      <c r="Q694" s="303"/>
      <c r="R694" s="303"/>
      <c r="S694" s="303"/>
      <c r="T694" s="303"/>
      <c r="U694" s="303"/>
      <c r="V694" s="303"/>
      <c r="W694" s="303"/>
      <c r="X694" s="303"/>
      <c r="Y694" s="303"/>
      <c r="Z694" s="303"/>
    </row>
    <row r="695" spans="1:26" ht="12.75" customHeight="1">
      <c r="A695" s="303"/>
      <c r="B695" s="307"/>
      <c r="C695" s="303"/>
      <c r="D695" s="306"/>
      <c r="E695" s="305"/>
      <c r="F695" s="304"/>
      <c r="G695" s="303"/>
      <c r="H695" s="303"/>
      <c r="I695" s="303"/>
      <c r="J695" s="303"/>
      <c r="K695" s="303"/>
      <c r="L695" s="303"/>
      <c r="M695" s="303"/>
      <c r="N695" s="303"/>
      <c r="O695" s="303"/>
      <c r="P695" s="303"/>
      <c r="Q695" s="303"/>
      <c r="R695" s="303"/>
      <c r="S695" s="303"/>
      <c r="T695" s="303"/>
      <c r="U695" s="303"/>
      <c r="V695" s="303"/>
      <c r="W695" s="303"/>
      <c r="X695" s="303"/>
      <c r="Y695" s="303"/>
      <c r="Z695" s="303"/>
    </row>
    <row r="696" spans="1:26" ht="12.75" customHeight="1">
      <c r="A696" s="303"/>
      <c r="B696" s="307"/>
      <c r="C696" s="303"/>
      <c r="D696" s="306"/>
      <c r="E696" s="305"/>
      <c r="F696" s="304"/>
      <c r="G696" s="303"/>
      <c r="H696" s="303"/>
      <c r="I696" s="303"/>
      <c r="J696" s="303"/>
      <c r="K696" s="303"/>
      <c r="L696" s="303"/>
      <c r="M696" s="303"/>
      <c r="N696" s="303"/>
      <c r="O696" s="303"/>
      <c r="P696" s="303"/>
      <c r="Q696" s="303"/>
      <c r="R696" s="303"/>
      <c r="S696" s="303"/>
      <c r="T696" s="303"/>
      <c r="U696" s="303"/>
      <c r="V696" s="303"/>
      <c r="W696" s="303"/>
      <c r="X696" s="303"/>
      <c r="Y696" s="303"/>
      <c r="Z696" s="303"/>
    </row>
    <row r="697" spans="1:26" ht="12.75" customHeight="1">
      <c r="A697" s="303"/>
      <c r="B697" s="307"/>
      <c r="C697" s="303"/>
      <c r="D697" s="306"/>
      <c r="E697" s="305"/>
      <c r="F697" s="304"/>
      <c r="G697" s="303"/>
      <c r="H697" s="303"/>
      <c r="I697" s="303"/>
      <c r="J697" s="303"/>
      <c r="K697" s="303"/>
      <c r="L697" s="303"/>
      <c r="M697" s="303"/>
      <c r="N697" s="303"/>
      <c r="O697" s="303"/>
      <c r="P697" s="303"/>
      <c r="Q697" s="303"/>
      <c r="R697" s="303"/>
      <c r="S697" s="303"/>
      <c r="T697" s="303"/>
      <c r="U697" s="303"/>
      <c r="V697" s="303"/>
      <c r="W697" s="303"/>
      <c r="X697" s="303"/>
      <c r="Y697" s="303"/>
      <c r="Z697" s="303"/>
    </row>
    <row r="698" spans="1:26" ht="12.75" customHeight="1">
      <c r="A698" s="303"/>
      <c r="B698" s="307"/>
      <c r="C698" s="303"/>
      <c r="D698" s="306"/>
      <c r="E698" s="305"/>
      <c r="F698" s="304"/>
      <c r="G698" s="303"/>
      <c r="H698" s="303"/>
      <c r="I698" s="303"/>
      <c r="J698" s="303"/>
      <c r="K698" s="303"/>
      <c r="L698" s="303"/>
      <c r="M698" s="303"/>
      <c r="N698" s="303"/>
      <c r="O698" s="303"/>
      <c r="P698" s="303"/>
      <c r="Q698" s="303"/>
      <c r="R698" s="303"/>
      <c r="S698" s="303"/>
      <c r="T698" s="303"/>
      <c r="U698" s="303"/>
      <c r="V698" s="303"/>
      <c r="W698" s="303"/>
      <c r="X698" s="303"/>
      <c r="Y698" s="303"/>
      <c r="Z698" s="303"/>
    </row>
    <row r="699" spans="1:26" ht="12.75" customHeight="1">
      <c r="A699" s="303"/>
      <c r="B699" s="307"/>
      <c r="C699" s="303"/>
      <c r="D699" s="306"/>
      <c r="E699" s="305"/>
      <c r="F699" s="304"/>
      <c r="G699" s="303"/>
      <c r="H699" s="303"/>
      <c r="I699" s="303"/>
      <c r="J699" s="303"/>
      <c r="K699" s="303"/>
      <c r="L699" s="303"/>
      <c r="M699" s="303"/>
      <c r="N699" s="303"/>
      <c r="O699" s="303"/>
      <c r="P699" s="303"/>
      <c r="Q699" s="303"/>
      <c r="R699" s="303"/>
      <c r="S699" s="303"/>
      <c r="T699" s="303"/>
      <c r="U699" s="303"/>
      <c r="V699" s="303"/>
      <c r="W699" s="303"/>
      <c r="X699" s="303"/>
      <c r="Y699" s="303"/>
      <c r="Z699" s="303"/>
    </row>
    <row r="700" spans="1:26" ht="12.75" customHeight="1">
      <c r="A700" s="303"/>
      <c r="B700" s="307"/>
      <c r="C700" s="303"/>
      <c r="D700" s="306"/>
      <c r="E700" s="305"/>
      <c r="F700" s="304"/>
      <c r="G700" s="303"/>
      <c r="H700" s="303"/>
      <c r="I700" s="303"/>
      <c r="J700" s="303"/>
      <c r="K700" s="303"/>
      <c r="L700" s="303"/>
      <c r="M700" s="303"/>
      <c r="N700" s="303"/>
      <c r="O700" s="303"/>
      <c r="P700" s="303"/>
      <c r="Q700" s="303"/>
      <c r="R700" s="303"/>
      <c r="S700" s="303"/>
      <c r="T700" s="303"/>
      <c r="U700" s="303"/>
      <c r="V700" s="303"/>
      <c r="W700" s="303"/>
      <c r="X700" s="303"/>
      <c r="Y700" s="303"/>
      <c r="Z700" s="303"/>
    </row>
    <row r="701" spans="1:26" ht="12.75" customHeight="1">
      <c r="A701" s="303"/>
      <c r="B701" s="307"/>
      <c r="C701" s="303"/>
      <c r="D701" s="306"/>
      <c r="E701" s="305"/>
      <c r="F701" s="304"/>
      <c r="G701" s="303"/>
      <c r="H701" s="303"/>
      <c r="I701" s="303"/>
      <c r="J701" s="303"/>
      <c r="K701" s="303"/>
      <c r="L701" s="303"/>
      <c r="M701" s="303"/>
      <c r="N701" s="303"/>
      <c r="O701" s="303"/>
      <c r="P701" s="303"/>
      <c r="Q701" s="303"/>
      <c r="R701" s="303"/>
      <c r="S701" s="303"/>
      <c r="T701" s="303"/>
      <c r="U701" s="303"/>
      <c r="V701" s="303"/>
      <c r="W701" s="303"/>
      <c r="X701" s="303"/>
      <c r="Y701" s="303"/>
      <c r="Z701" s="303"/>
    </row>
    <row r="702" spans="1:26" ht="12.75" customHeight="1">
      <c r="A702" s="303"/>
      <c r="B702" s="307"/>
      <c r="C702" s="303"/>
      <c r="D702" s="306"/>
      <c r="E702" s="305"/>
      <c r="F702" s="304"/>
      <c r="G702" s="303"/>
      <c r="H702" s="303"/>
      <c r="I702" s="303"/>
      <c r="J702" s="303"/>
      <c r="K702" s="303"/>
      <c r="L702" s="303"/>
      <c r="M702" s="303"/>
      <c r="N702" s="303"/>
      <c r="O702" s="303"/>
      <c r="P702" s="303"/>
      <c r="Q702" s="303"/>
      <c r="R702" s="303"/>
      <c r="S702" s="303"/>
      <c r="T702" s="303"/>
      <c r="U702" s="303"/>
      <c r="V702" s="303"/>
      <c r="W702" s="303"/>
      <c r="X702" s="303"/>
      <c r="Y702" s="303"/>
      <c r="Z702" s="303"/>
    </row>
    <row r="703" spans="1:26" ht="12.75" customHeight="1">
      <c r="A703" s="303"/>
      <c r="B703" s="307"/>
      <c r="C703" s="303"/>
      <c r="D703" s="306"/>
      <c r="E703" s="305"/>
      <c r="F703" s="304"/>
      <c r="G703" s="303"/>
      <c r="H703" s="303"/>
      <c r="I703" s="303"/>
      <c r="J703" s="303"/>
      <c r="K703" s="303"/>
      <c r="L703" s="303"/>
      <c r="M703" s="303"/>
      <c r="N703" s="303"/>
      <c r="O703" s="303"/>
      <c r="P703" s="303"/>
      <c r="Q703" s="303"/>
      <c r="R703" s="303"/>
      <c r="S703" s="303"/>
      <c r="T703" s="303"/>
      <c r="U703" s="303"/>
      <c r="V703" s="303"/>
      <c r="W703" s="303"/>
      <c r="X703" s="303"/>
      <c r="Y703" s="303"/>
      <c r="Z703" s="303"/>
    </row>
    <row r="704" spans="1:26" ht="12.75" customHeight="1">
      <c r="A704" s="303"/>
      <c r="B704" s="307"/>
      <c r="C704" s="303"/>
      <c r="D704" s="306"/>
      <c r="E704" s="305"/>
      <c r="F704" s="304"/>
      <c r="G704" s="303"/>
      <c r="H704" s="303"/>
      <c r="I704" s="303"/>
      <c r="J704" s="303"/>
      <c r="K704" s="303"/>
      <c r="L704" s="303"/>
      <c r="M704" s="303"/>
      <c r="N704" s="303"/>
      <c r="O704" s="303"/>
      <c r="P704" s="303"/>
      <c r="Q704" s="303"/>
      <c r="R704" s="303"/>
      <c r="S704" s="303"/>
      <c r="T704" s="303"/>
      <c r="U704" s="303"/>
      <c r="V704" s="303"/>
      <c r="W704" s="303"/>
      <c r="X704" s="303"/>
      <c r="Y704" s="303"/>
      <c r="Z704" s="303"/>
    </row>
    <row r="705" spans="1:26" ht="12.75" customHeight="1">
      <c r="A705" s="303"/>
      <c r="B705" s="307"/>
      <c r="C705" s="303"/>
      <c r="D705" s="306"/>
      <c r="E705" s="305"/>
      <c r="F705" s="304"/>
      <c r="G705" s="303"/>
      <c r="H705" s="303"/>
      <c r="I705" s="303"/>
      <c r="J705" s="303"/>
      <c r="K705" s="303"/>
      <c r="L705" s="303"/>
      <c r="M705" s="303"/>
      <c r="N705" s="303"/>
      <c r="O705" s="303"/>
      <c r="P705" s="303"/>
      <c r="Q705" s="303"/>
      <c r="R705" s="303"/>
      <c r="S705" s="303"/>
      <c r="T705" s="303"/>
      <c r="U705" s="303"/>
      <c r="V705" s="303"/>
      <c r="W705" s="303"/>
      <c r="X705" s="303"/>
      <c r="Y705" s="303"/>
      <c r="Z705" s="303"/>
    </row>
    <row r="706" spans="1:26" ht="12.75" customHeight="1">
      <c r="A706" s="303"/>
      <c r="B706" s="307"/>
      <c r="C706" s="303"/>
      <c r="D706" s="306"/>
      <c r="E706" s="305"/>
      <c r="F706" s="304"/>
      <c r="G706" s="303"/>
      <c r="H706" s="303"/>
      <c r="I706" s="303"/>
      <c r="J706" s="303"/>
      <c r="K706" s="303"/>
      <c r="L706" s="303"/>
      <c r="M706" s="303"/>
      <c r="N706" s="303"/>
      <c r="O706" s="303"/>
      <c r="P706" s="303"/>
      <c r="Q706" s="303"/>
      <c r="R706" s="303"/>
      <c r="S706" s="303"/>
      <c r="T706" s="303"/>
      <c r="U706" s="303"/>
      <c r="V706" s="303"/>
      <c r="W706" s="303"/>
      <c r="X706" s="303"/>
      <c r="Y706" s="303"/>
      <c r="Z706" s="303"/>
    </row>
    <row r="707" spans="1:26" ht="12.75" customHeight="1">
      <c r="A707" s="303"/>
      <c r="B707" s="307"/>
      <c r="C707" s="303"/>
      <c r="D707" s="306"/>
      <c r="E707" s="305"/>
      <c r="F707" s="304"/>
      <c r="G707" s="303"/>
      <c r="H707" s="303"/>
      <c r="I707" s="303"/>
      <c r="J707" s="303"/>
      <c r="K707" s="303"/>
      <c r="L707" s="303"/>
      <c r="M707" s="303"/>
      <c r="N707" s="303"/>
      <c r="O707" s="303"/>
      <c r="P707" s="303"/>
      <c r="Q707" s="303"/>
      <c r="R707" s="303"/>
      <c r="S707" s="303"/>
      <c r="T707" s="303"/>
      <c r="U707" s="303"/>
      <c r="V707" s="303"/>
      <c r="W707" s="303"/>
      <c r="X707" s="303"/>
      <c r="Y707" s="303"/>
      <c r="Z707" s="303"/>
    </row>
    <row r="708" spans="1:26" ht="12.75" customHeight="1">
      <c r="A708" s="303"/>
      <c r="B708" s="307"/>
      <c r="C708" s="303"/>
      <c r="D708" s="306"/>
      <c r="E708" s="305"/>
      <c r="F708" s="304"/>
      <c r="G708" s="303"/>
      <c r="H708" s="303"/>
      <c r="I708" s="303"/>
      <c r="J708" s="303"/>
      <c r="K708" s="303"/>
      <c r="L708" s="303"/>
      <c r="M708" s="303"/>
      <c r="N708" s="303"/>
      <c r="O708" s="303"/>
      <c r="P708" s="303"/>
      <c r="Q708" s="303"/>
      <c r="R708" s="303"/>
      <c r="S708" s="303"/>
      <c r="T708" s="303"/>
      <c r="U708" s="303"/>
      <c r="V708" s="303"/>
      <c r="W708" s="303"/>
      <c r="X708" s="303"/>
      <c r="Y708" s="303"/>
      <c r="Z708" s="303"/>
    </row>
    <row r="709" spans="1:26" ht="12.75" customHeight="1">
      <c r="A709" s="303"/>
      <c r="B709" s="307"/>
      <c r="C709" s="303"/>
      <c r="D709" s="306"/>
      <c r="E709" s="305"/>
      <c r="F709" s="304"/>
      <c r="G709" s="303"/>
      <c r="H709" s="303"/>
      <c r="I709" s="303"/>
      <c r="J709" s="303"/>
      <c r="K709" s="303"/>
      <c r="L709" s="303"/>
      <c r="M709" s="303"/>
      <c r="N709" s="303"/>
      <c r="O709" s="303"/>
      <c r="P709" s="303"/>
      <c r="Q709" s="303"/>
      <c r="R709" s="303"/>
      <c r="S709" s="303"/>
      <c r="T709" s="303"/>
      <c r="U709" s="303"/>
      <c r="V709" s="303"/>
      <c r="W709" s="303"/>
      <c r="X709" s="303"/>
      <c r="Y709" s="303"/>
      <c r="Z709" s="303"/>
    </row>
    <row r="710" spans="1:26" ht="12.75" customHeight="1">
      <c r="A710" s="303"/>
      <c r="B710" s="307"/>
      <c r="C710" s="303"/>
      <c r="D710" s="306"/>
      <c r="E710" s="305"/>
      <c r="F710" s="304"/>
      <c r="G710" s="303"/>
      <c r="H710" s="303"/>
      <c r="I710" s="303"/>
      <c r="J710" s="303"/>
      <c r="K710" s="303"/>
      <c r="L710" s="303"/>
      <c r="M710" s="303"/>
      <c r="N710" s="303"/>
      <c r="O710" s="303"/>
      <c r="P710" s="303"/>
      <c r="Q710" s="303"/>
      <c r="R710" s="303"/>
      <c r="S710" s="303"/>
      <c r="T710" s="303"/>
      <c r="U710" s="303"/>
      <c r="V710" s="303"/>
      <c r="W710" s="303"/>
      <c r="X710" s="303"/>
      <c r="Y710" s="303"/>
      <c r="Z710" s="303"/>
    </row>
    <row r="711" spans="1:26" ht="12.75" customHeight="1">
      <c r="A711" s="303"/>
      <c r="B711" s="307"/>
      <c r="C711" s="303"/>
      <c r="D711" s="306"/>
      <c r="E711" s="305"/>
      <c r="F711" s="304"/>
      <c r="G711" s="303"/>
      <c r="H711" s="303"/>
      <c r="I711" s="303"/>
      <c r="J711" s="303"/>
      <c r="K711" s="303"/>
      <c r="L711" s="303"/>
      <c r="M711" s="303"/>
      <c r="N711" s="303"/>
      <c r="O711" s="303"/>
      <c r="P711" s="303"/>
      <c r="Q711" s="303"/>
      <c r="R711" s="303"/>
      <c r="S711" s="303"/>
      <c r="T711" s="303"/>
      <c r="U711" s="303"/>
      <c r="V711" s="303"/>
      <c r="W711" s="303"/>
      <c r="X711" s="303"/>
      <c r="Y711" s="303"/>
      <c r="Z711" s="303"/>
    </row>
    <row r="712" spans="1:26" ht="12.75" customHeight="1">
      <c r="A712" s="303"/>
      <c r="B712" s="307"/>
      <c r="C712" s="303"/>
      <c r="D712" s="306"/>
      <c r="E712" s="305"/>
      <c r="F712" s="304"/>
      <c r="G712" s="303"/>
      <c r="H712" s="303"/>
      <c r="I712" s="303"/>
      <c r="J712" s="303"/>
      <c r="K712" s="303"/>
      <c r="L712" s="303"/>
      <c r="M712" s="303"/>
      <c r="N712" s="303"/>
      <c r="O712" s="303"/>
      <c r="P712" s="303"/>
      <c r="Q712" s="303"/>
      <c r="R712" s="303"/>
      <c r="S712" s="303"/>
      <c r="T712" s="303"/>
      <c r="U712" s="303"/>
      <c r="V712" s="303"/>
      <c r="W712" s="303"/>
      <c r="X712" s="303"/>
      <c r="Y712" s="303"/>
      <c r="Z712" s="303"/>
    </row>
    <row r="713" spans="1:26" ht="12.75" customHeight="1">
      <c r="A713" s="303"/>
      <c r="B713" s="307"/>
      <c r="C713" s="303"/>
      <c r="D713" s="306"/>
      <c r="E713" s="305"/>
      <c r="F713" s="304"/>
      <c r="G713" s="303"/>
      <c r="H713" s="303"/>
      <c r="I713" s="303"/>
      <c r="J713" s="303"/>
      <c r="K713" s="303"/>
      <c r="L713" s="303"/>
      <c r="M713" s="303"/>
      <c r="N713" s="303"/>
      <c r="O713" s="303"/>
      <c r="P713" s="303"/>
      <c r="Q713" s="303"/>
      <c r="R713" s="303"/>
      <c r="S713" s="303"/>
      <c r="T713" s="303"/>
      <c r="U713" s="303"/>
      <c r="V713" s="303"/>
      <c r="W713" s="303"/>
      <c r="X713" s="303"/>
      <c r="Y713" s="303"/>
      <c r="Z713" s="303"/>
    </row>
    <row r="714" spans="1:26" ht="12.75" customHeight="1">
      <c r="A714" s="303"/>
      <c r="B714" s="307"/>
      <c r="C714" s="303"/>
      <c r="D714" s="306"/>
      <c r="E714" s="305"/>
      <c r="F714" s="304"/>
      <c r="G714" s="303"/>
      <c r="H714" s="303"/>
      <c r="I714" s="303"/>
      <c r="J714" s="303"/>
      <c r="K714" s="303"/>
      <c r="L714" s="303"/>
      <c r="M714" s="303"/>
      <c r="N714" s="303"/>
      <c r="O714" s="303"/>
      <c r="P714" s="303"/>
      <c r="Q714" s="303"/>
      <c r="R714" s="303"/>
      <c r="S714" s="303"/>
      <c r="T714" s="303"/>
      <c r="U714" s="303"/>
      <c r="V714" s="303"/>
      <c r="W714" s="303"/>
      <c r="X714" s="303"/>
      <c r="Y714" s="303"/>
      <c r="Z714" s="303"/>
    </row>
    <row r="715" spans="1:26" ht="12.75" customHeight="1">
      <c r="A715" s="303"/>
      <c r="B715" s="307"/>
      <c r="C715" s="303"/>
      <c r="D715" s="306"/>
      <c r="E715" s="305"/>
      <c r="F715" s="304"/>
      <c r="G715" s="303"/>
      <c r="H715" s="303"/>
      <c r="I715" s="303"/>
      <c r="J715" s="303"/>
      <c r="K715" s="303"/>
      <c r="L715" s="303"/>
      <c r="M715" s="303"/>
      <c r="N715" s="303"/>
      <c r="O715" s="303"/>
      <c r="P715" s="303"/>
      <c r="Q715" s="303"/>
      <c r="R715" s="303"/>
      <c r="S715" s="303"/>
      <c r="T715" s="303"/>
      <c r="U715" s="303"/>
      <c r="V715" s="303"/>
      <c r="W715" s="303"/>
      <c r="X715" s="303"/>
      <c r="Y715" s="303"/>
      <c r="Z715" s="303"/>
    </row>
    <row r="716" spans="1:26" ht="12.75" customHeight="1">
      <c r="A716" s="303"/>
      <c r="B716" s="307"/>
      <c r="C716" s="303"/>
      <c r="D716" s="306"/>
      <c r="E716" s="305"/>
      <c r="F716" s="304"/>
      <c r="G716" s="303"/>
      <c r="H716" s="303"/>
      <c r="I716" s="303"/>
      <c r="J716" s="303"/>
      <c r="K716" s="303"/>
      <c r="L716" s="303"/>
      <c r="M716" s="303"/>
      <c r="N716" s="303"/>
      <c r="O716" s="303"/>
      <c r="P716" s="303"/>
      <c r="Q716" s="303"/>
      <c r="R716" s="303"/>
      <c r="S716" s="303"/>
      <c r="T716" s="303"/>
      <c r="U716" s="303"/>
      <c r="V716" s="303"/>
      <c r="W716" s="303"/>
      <c r="X716" s="303"/>
      <c r="Y716" s="303"/>
      <c r="Z716" s="303"/>
    </row>
    <row r="717" spans="1:26" ht="12.75" customHeight="1">
      <c r="A717" s="303"/>
      <c r="B717" s="307"/>
      <c r="C717" s="303"/>
      <c r="D717" s="306"/>
      <c r="E717" s="305"/>
      <c r="F717" s="304"/>
      <c r="G717" s="303"/>
      <c r="H717" s="303"/>
      <c r="I717" s="303"/>
      <c r="J717" s="303"/>
      <c r="K717" s="303"/>
      <c r="L717" s="303"/>
      <c r="M717" s="303"/>
      <c r="N717" s="303"/>
      <c r="O717" s="303"/>
      <c r="P717" s="303"/>
      <c r="Q717" s="303"/>
      <c r="R717" s="303"/>
      <c r="S717" s="303"/>
      <c r="T717" s="303"/>
      <c r="U717" s="303"/>
      <c r="V717" s="303"/>
      <c r="W717" s="303"/>
      <c r="X717" s="303"/>
      <c r="Y717" s="303"/>
      <c r="Z717" s="303"/>
    </row>
    <row r="718" spans="1:26" ht="12.75" customHeight="1">
      <c r="A718" s="303"/>
      <c r="B718" s="307"/>
      <c r="C718" s="303"/>
      <c r="D718" s="306"/>
      <c r="E718" s="305"/>
      <c r="F718" s="304"/>
      <c r="G718" s="303"/>
      <c r="H718" s="303"/>
      <c r="I718" s="303"/>
      <c r="J718" s="303"/>
      <c r="K718" s="303"/>
      <c r="L718" s="303"/>
      <c r="M718" s="303"/>
      <c r="N718" s="303"/>
      <c r="O718" s="303"/>
      <c r="P718" s="303"/>
      <c r="Q718" s="303"/>
      <c r="R718" s="303"/>
      <c r="S718" s="303"/>
      <c r="T718" s="303"/>
      <c r="U718" s="303"/>
      <c r="V718" s="303"/>
      <c r="W718" s="303"/>
      <c r="X718" s="303"/>
      <c r="Y718" s="303"/>
      <c r="Z718" s="303"/>
    </row>
    <row r="719" spans="1:26" ht="12.75" customHeight="1">
      <c r="A719" s="303"/>
      <c r="B719" s="307"/>
      <c r="C719" s="303"/>
      <c r="D719" s="306"/>
      <c r="E719" s="305"/>
      <c r="F719" s="304"/>
      <c r="G719" s="303"/>
      <c r="H719" s="303"/>
      <c r="I719" s="303"/>
      <c r="J719" s="303"/>
      <c r="K719" s="303"/>
      <c r="L719" s="303"/>
      <c r="M719" s="303"/>
      <c r="N719" s="303"/>
      <c r="O719" s="303"/>
      <c r="P719" s="303"/>
      <c r="Q719" s="303"/>
      <c r="R719" s="303"/>
      <c r="S719" s="303"/>
      <c r="T719" s="303"/>
      <c r="U719" s="303"/>
      <c r="V719" s="303"/>
      <c r="W719" s="303"/>
      <c r="X719" s="303"/>
      <c r="Y719" s="303"/>
      <c r="Z719" s="303"/>
    </row>
    <row r="720" spans="1:26" ht="12.75" customHeight="1">
      <c r="A720" s="303"/>
      <c r="B720" s="307"/>
      <c r="C720" s="303"/>
      <c r="D720" s="306"/>
      <c r="E720" s="305"/>
      <c r="F720" s="304"/>
      <c r="G720" s="303"/>
      <c r="H720" s="303"/>
      <c r="I720" s="303"/>
      <c r="J720" s="303"/>
      <c r="K720" s="303"/>
      <c r="L720" s="303"/>
      <c r="M720" s="303"/>
      <c r="N720" s="303"/>
      <c r="O720" s="303"/>
      <c r="P720" s="303"/>
      <c r="Q720" s="303"/>
      <c r="R720" s="303"/>
      <c r="S720" s="303"/>
      <c r="T720" s="303"/>
      <c r="U720" s="303"/>
      <c r="V720" s="303"/>
      <c r="W720" s="303"/>
      <c r="X720" s="303"/>
      <c r="Y720" s="303"/>
      <c r="Z720" s="303"/>
    </row>
    <row r="721" spans="1:26" ht="12.75" customHeight="1">
      <c r="A721" s="303"/>
      <c r="B721" s="307"/>
      <c r="C721" s="303"/>
      <c r="D721" s="306"/>
      <c r="E721" s="305"/>
      <c r="F721" s="304"/>
      <c r="G721" s="303"/>
      <c r="H721" s="303"/>
      <c r="I721" s="303"/>
      <c r="J721" s="303"/>
      <c r="K721" s="303"/>
      <c r="L721" s="303"/>
      <c r="M721" s="303"/>
      <c r="N721" s="303"/>
      <c r="O721" s="303"/>
      <c r="P721" s="303"/>
      <c r="Q721" s="303"/>
      <c r="R721" s="303"/>
      <c r="S721" s="303"/>
      <c r="T721" s="303"/>
      <c r="U721" s="303"/>
      <c r="V721" s="303"/>
      <c r="W721" s="303"/>
      <c r="X721" s="303"/>
      <c r="Y721" s="303"/>
      <c r="Z721" s="303"/>
    </row>
    <row r="722" spans="1:26" ht="12.75" customHeight="1">
      <c r="A722" s="303"/>
      <c r="B722" s="307"/>
      <c r="C722" s="303"/>
      <c r="D722" s="306"/>
      <c r="E722" s="305"/>
      <c r="F722" s="304"/>
      <c r="G722" s="303"/>
      <c r="H722" s="303"/>
      <c r="I722" s="303"/>
      <c r="J722" s="303"/>
      <c r="K722" s="303"/>
      <c r="L722" s="303"/>
      <c r="M722" s="303"/>
      <c r="N722" s="303"/>
      <c r="O722" s="303"/>
      <c r="P722" s="303"/>
      <c r="Q722" s="303"/>
      <c r="R722" s="303"/>
      <c r="S722" s="303"/>
      <c r="T722" s="303"/>
      <c r="U722" s="303"/>
      <c r="V722" s="303"/>
      <c r="W722" s="303"/>
      <c r="X722" s="303"/>
      <c r="Y722" s="303"/>
      <c r="Z722" s="303"/>
    </row>
    <row r="723" spans="1:26" ht="12.75" customHeight="1">
      <c r="A723" s="303"/>
      <c r="B723" s="307"/>
      <c r="C723" s="303"/>
      <c r="D723" s="306"/>
      <c r="E723" s="305"/>
      <c r="F723" s="304"/>
      <c r="G723" s="303"/>
      <c r="H723" s="303"/>
      <c r="I723" s="303"/>
      <c r="J723" s="303"/>
      <c r="K723" s="303"/>
      <c r="L723" s="303"/>
      <c r="M723" s="303"/>
      <c r="N723" s="303"/>
      <c r="O723" s="303"/>
      <c r="P723" s="303"/>
      <c r="Q723" s="303"/>
      <c r="R723" s="303"/>
      <c r="S723" s="303"/>
      <c r="T723" s="303"/>
      <c r="U723" s="303"/>
      <c r="V723" s="303"/>
      <c r="W723" s="303"/>
      <c r="X723" s="303"/>
      <c r="Y723" s="303"/>
      <c r="Z723" s="303"/>
    </row>
    <row r="724" spans="1:26" ht="12.75" customHeight="1">
      <c r="A724" s="303"/>
      <c r="B724" s="307"/>
      <c r="C724" s="303"/>
      <c r="D724" s="306"/>
      <c r="E724" s="305"/>
      <c r="F724" s="304"/>
      <c r="G724" s="303"/>
      <c r="H724" s="303"/>
      <c r="I724" s="303"/>
      <c r="J724" s="303"/>
      <c r="K724" s="303"/>
      <c r="L724" s="303"/>
      <c r="M724" s="303"/>
      <c r="N724" s="303"/>
      <c r="O724" s="303"/>
      <c r="P724" s="303"/>
      <c r="Q724" s="303"/>
      <c r="R724" s="303"/>
      <c r="S724" s="303"/>
      <c r="T724" s="303"/>
      <c r="U724" s="303"/>
      <c r="V724" s="303"/>
      <c r="W724" s="303"/>
      <c r="X724" s="303"/>
      <c r="Y724" s="303"/>
      <c r="Z724" s="303"/>
    </row>
    <row r="725" spans="1:26" ht="12.75" customHeight="1">
      <c r="A725" s="303"/>
      <c r="B725" s="307"/>
      <c r="C725" s="303"/>
      <c r="D725" s="306"/>
      <c r="E725" s="305"/>
      <c r="F725" s="304"/>
      <c r="G725" s="303"/>
      <c r="H725" s="303"/>
      <c r="I725" s="303"/>
      <c r="J725" s="303"/>
      <c r="K725" s="303"/>
      <c r="L725" s="303"/>
      <c r="M725" s="303"/>
      <c r="N725" s="303"/>
      <c r="O725" s="303"/>
      <c r="P725" s="303"/>
      <c r="Q725" s="303"/>
      <c r="R725" s="303"/>
      <c r="S725" s="303"/>
      <c r="T725" s="303"/>
      <c r="U725" s="303"/>
      <c r="V725" s="303"/>
      <c r="W725" s="303"/>
      <c r="X725" s="303"/>
      <c r="Y725" s="303"/>
      <c r="Z725" s="303"/>
    </row>
    <row r="726" spans="1:26" ht="12.75" customHeight="1">
      <c r="A726" s="303"/>
      <c r="B726" s="307"/>
      <c r="C726" s="303"/>
      <c r="D726" s="306"/>
      <c r="E726" s="305"/>
      <c r="F726" s="304"/>
      <c r="G726" s="303"/>
      <c r="H726" s="303"/>
      <c r="I726" s="303"/>
      <c r="J726" s="303"/>
      <c r="K726" s="303"/>
      <c r="L726" s="303"/>
      <c r="M726" s="303"/>
      <c r="N726" s="303"/>
      <c r="O726" s="303"/>
      <c r="P726" s="303"/>
      <c r="Q726" s="303"/>
      <c r="R726" s="303"/>
      <c r="S726" s="303"/>
      <c r="T726" s="303"/>
      <c r="U726" s="303"/>
      <c r="V726" s="303"/>
      <c r="W726" s="303"/>
      <c r="X726" s="303"/>
      <c r="Y726" s="303"/>
      <c r="Z726" s="303"/>
    </row>
    <row r="727" spans="1:26" ht="12.75" customHeight="1">
      <c r="A727" s="303"/>
      <c r="B727" s="307"/>
      <c r="C727" s="303"/>
      <c r="D727" s="306"/>
      <c r="E727" s="305"/>
      <c r="F727" s="304"/>
      <c r="G727" s="303"/>
      <c r="H727" s="303"/>
      <c r="I727" s="303"/>
      <c r="J727" s="303"/>
      <c r="K727" s="303"/>
      <c r="L727" s="303"/>
      <c r="M727" s="303"/>
      <c r="N727" s="303"/>
      <c r="O727" s="303"/>
      <c r="P727" s="303"/>
      <c r="Q727" s="303"/>
      <c r="R727" s="303"/>
      <c r="S727" s="303"/>
      <c r="T727" s="303"/>
      <c r="U727" s="303"/>
      <c r="V727" s="303"/>
      <c r="W727" s="303"/>
      <c r="X727" s="303"/>
      <c r="Y727" s="303"/>
      <c r="Z727" s="303"/>
    </row>
    <row r="728" spans="1:26" ht="12.75" customHeight="1">
      <c r="A728" s="303"/>
      <c r="B728" s="307"/>
      <c r="C728" s="303"/>
      <c r="D728" s="306"/>
      <c r="E728" s="305"/>
      <c r="F728" s="304"/>
      <c r="G728" s="303"/>
      <c r="H728" s="303"/>
      <c r="I728" s="303"/>
      <c r="J728" s="303"/>
      <c r="K728" s="303"/>
      <c r="L728" s="303"/>
      <c r="M728" s="303"/>
      <c r="N728" s="303"/>
      <c r="O728" s="303"/>
      <c r="P728" s="303"/>
      <c r="Q728" s="303"/>
      <c r="R728" s="303"/>
      <c r="S728" s="303"/>
      <c r="T728" s="303"/>
      <c r="U728" s="303"/>
      <c r="V728" s="303"/>
      <c r="W728" s="303"/>
      <c r="X728" s="303"/>
      <c r="Y728" s="303"/>
      <c r="Z728" s="303"/>
    </row>
    <row r="729" spans="1:26" ht="12.75" customHeight="1">
      <c r="A729" s="303"/>
      <c r="B729" s="307"/>
      <c r="C729" s="303"/>
      <c r="D729" s="306"/>
      <c r="E729" s="305"/>
      <c r="F729" s="304"/>
      <c r="G729" s="303"/>
      <c r="H729" s="303"/>
      <c r="I729" s="303"/>
      <c r="J729" s="303"/>
      <c r="K729" s="303"/>
      <c r="L729" s="303"/>
      <c r="M729" s="303"/>
      <c r="N729" s="303"/>
      <c r="O729" s="303"/>
      <c r="P729" s="303"/>
      <c r="Q729" s="303"/>
      <c r="R729" s="303"/>
      <c r="S729" s="303"/>
      <c r="T729" s="303"/>
      <c r="U729" s="303"/>
      <c r="V729" s="303"/>
      <c r="W729" s="303"/>
      <c r="X729" s="303"/>
      <c r="Y729" s="303"/>
      <c r="Z729" s="303"/>
    </row>
    <row r="730" spans="1:26" ht="12.75" customHeight="1">
      <c r="A730" s="303"/>
      <c r="B730" s="307"/>
      <c r="C730" s="303"/>
      <c r="D730" s="306"/>
      <c r="E730" s="305"/>
      <c r="F730" s="304"/>
      <c r="G730" s="303"/>
      <c r="H730" s="303"/>
      <c r="I730" s="303"/>
      <c r="J730" s="303"/>
      <c r="K730" s="303"/>
      <c r="L730" s="303"/>
      <c r="M730" s="303"/>
      <c r="N730" s="303"/>
      <c r="O730" s="303"/>
      <c r="P730" s="303"/>
      <c r="Q730" s="303"/>
      <c r="R730" s="303"/>
      <c r="S730" s="303"/>
      <c r="T730" s="303"/>
      <c r="U730" s="303"/>
      <c r="V730" s="303"/>
      <c r="W730" s="303"/>
      <c r="X730" s="303"/>
      <c r="Y730" s="303"/>
      <c r="Z730" s="303"/>
    </row>
    <row r="731" spans="1:26" ht="12.75" customHeight="1">
      <c r="A731" s="303"/>
      <c r="B731" s="307"/>
      <c r="C731" s="303"/>
      <c r="D731" s="306"/>
      <c r="E731" s="305"/>
      <c r="F731" s="304"/>
      <c r="G731" s="303"/>
      <c r="H731" s="303"/>
      <c r="I731" s="303"/>
      <c r="J731" s="303"/>
      <c r="K731" s="303"/>
      <c r="L731" s="303"/>
      <c r="M731" s="303"/>
      <c r="N731" s="303"/>
      <c r="O731" s="303"/>
      <c r="P731" s="303"/>
      <c r="Q731" s="303"/>
      <c r="R731" s="303"/>
      <c r="S731" s="303"/>
      <c r="T731" s="303"/>
      <c r="U731" s="303"/>
      <c r="V731" s="303"/>
      <c r="W731" s="303"/>
      <c r="X731" s="303"/>
      <c r="Y731" s="303"/>
      <c r="Z731" s="303"/>
    </row>
    <row r="732" spans="1:26" ht="12.75" customHeight="1">
      <c r="A732" s="303"/>
      <c r="B732" s="307"/>
      <c r="C732" s="303"/>
      <c r="D732" s="306"/>
      <c r="E732" s="305"/>
      <c r="F732" s="304"/>
      <c r="G732" s="303"/>
      <c r="H732" s="303"/>
      <c r="I732" s="303"/>
      <c r="J732" s="303"/>
      <c r="K732" s="303"/>
      <c r="L732" s="303"/>
      <c r="M732" s="303"/>
      <c r="N732" s="303"/>
      <c r="O732" s="303"/>
      <c r="P732" s="303"/>
      <c r="Q732" s="303"/>
      <c r="R732" s="303"/>
      <c r="S732" s="303"/>
      <c r="T732" s="303"/>
      <c r="U732" s="303"/>
      <c r="V732" s="303"/>
      <c r="W732" s="303"/>
      <c r="X732" s="303"/>
      <c r="Y732" s="303"/>
      <c r="Z732" s="303"/>
    </row>
    <row r="733" spans="1:26" ht="12.75" customHeight="1">
      <c r="A733" s="303"/>
      <c r="B733" s="307"/>
      <c r="C733" s="303"/>
      <c r="D733" s="306"/>
      <c r="E733" s="305"/>
      <c r="F733" s="304"/>
      <c r="G733" s="303"/>
      <c r="H733" s="303"/>
      <c r="I733" s="303"/>
      <c r="J733" s="303"/>
      <c r="K733" s="303"/>
      <c r="L733" s="303"/>
      <c r="M733" s="303"/>
      <c r="N733" s="303"/>
      <c r="O733" s="303"/>
      <c r="P733" s="303"/>
      <c r="Q733" s="303"/>
      <c r="R733" s="303"/>
      <c r="S733" s="303"/>
      <c r="T733" s="303"/>
      <c r="U733" s="303"/>
      <c r="V733" s="303"/>
      <c r="W733" s="303"/>
      <c r="X733" s="303"/>
      <c r="Y733" s="303"/>
      <c r="Z733" s="303"/>
    </row>
    <row r="734" spans="1:26" ht="12.75" customHeight="1">
      <c r="A734" s="303"/>
      <c r="B734" s="307"/>
      <c r="C734" s="303"/>
      <c r="D734" s="306"/>
      <c r="E734" s="305"/>
      <c r="F734" s="304"/>
      <c r="G734" s="303"/>
      <c r="H734" s="303"/>
      <c r="I734" s="303"/>
      <c r="J734" s="303"/>
      <c r="K734" s="303"/>
      <c r="L734" s="303"/>
      <c r="M734" s="303"/>
      <c r="N734" s="303"/>
      <c r="O734" s="303"/>
      <c r="P734" s="303"/>
      <c r="Q734" s="303"/>
      <c r="R734" s="303"/>
      <c r="S734" s="303"/>
      <c r="T734" s="303"/>
      <c r="U734" s="303"/>
      <c r="V734" s="303"/>
      <c r="W734" s="303"/>
      <c r="X734" s="303"/>
      <c r="Y734" s="303"/>
      <c r="Z734" s="303"/>
    </row>
    <row r="735" spans="1:26" ht="12.75" customHeight="1">
      <c r="A735" s="303"/>
      <c r="B735" s="307"/>
      <c r="C735" s="303"/>
      <c r="D735" s="306"/>
      <c r="E735" s="305"/>
      <c r="F735" s="304"/>
      <c r="G735" s="303"/>
      <c r="H735" s="303"/>
      <c r="I735" s="303"/>
      <c r="J735" s="303"/>
      <c r="K735" s="303"/>
      <c r="L735" s="303"/>
      <c r="M735" s="303"/>
      <c r="N735" s="303"/>
      <c r="O735" s="303"/>
      <c r="P735" s="303"/>
      <c r="Q735" s="303"/>
      <c r="R735" s="303"/>
      <c r="S735" s="303"/>
      <c r="T735" s="303"/>
      <c r="U735" s="303"/>
      <c r="V735" s="303"/>
      <c r="W735" s="303"/>
      <c r="X735" s="303"/>
      <c r="Y735" s="303"/>
      <c r="Z735" s="303"/>
    </row>
    <row r="736" spans="1:26" ht="12.75" customHeight="1">
      <c r="A736" s="303"/>
      <c r="B736" s="307"/>
      <c r="C736" s="303"/>
      <c r="D736" s="306"/>
      <c r="E736" s="305"/>
      <c r="F736" s="304"/>
      <c r="G736" s="303"/>
      <c r="H736" s="303"/>
      <c r="I736" s="303"/>
      <c r="J736" s="303"/>
      <c r="K736" s="303"/>
      <c r="L736" s="303"/>
      <c r="M736" s="303"/>
      <c r="N736" s="303"/>
      <c r="O736" s="303"/>
      <c r="P736" s="303"/>
      <c r="Q736" s="303"/>
      <c r="R736" s="303"/>
      <c r="S736" s="303"/>
      <c r="T736" s="303"/>
      <c r="U736" s="303"/>
      <c r="V736" s="303"/>
      <c r="W736" s="303"/>
      <c r="X736" s="303"/>
      <c r="Y736" s="303"/>
      <c r="Z736" s="303"/>
    </row>
    <row r="737" spans="1:26" ht="12.75" customHeight="1">
      <c r="A737" s="303"/>
      <c r="B737" s="307"/>
      <c r="C737" s="303"/>
      <c r="D737" s="306"/>
      <c r="E737" s="305"/>
      <c r="F737" s="304"/>
      <c r="G737" s="303"/>
      <c r="H737" s="303"/>
      <c r="I737" s="303"/>
      <c r="J737" s="303"/>
      <c r="K737" s="303"/>
      <c r="L737" s="303"/>
      <c r="M737" s="303"/>
      <c r="N737" s="303"/>
      <c r="O737" s="303"/>
      <c r="P737" s="303"/>
      <c r="Q737" s="303"/>
      <c r="R737" s="303"/>
      <c r="S737" s="303"/>
      <c r="T737" s="303"/>
      <c r="U737" s="303"/>
      <c r="V737" s="303"/>
      <c r="W737" s="303"/>
      <c r="X737" s="303"/>
      <c r="Y737" s="303"/>
      <c r="Z737" s="303"/>
    </row>
    <row r="738" spans="1:26" ht="12.75" customHeight="1">
      <c r="A738" s="303"/>
      <c r="B738" s="307"/>
      <c r="C738" s="303"/>
      <c r="D738" s="306"/>
      <c r="E738" s="305"/>
      <c r="F738" s="304"/>
      <c r="G738" s="303"/>
      <c r="H738" s="303"/>
      <c r="I738" s="303"/>
      <c r="J738" s="303"/>
      <c r="K738" s="303"/>
      <c r="L738" s="303"/>
      <c r="M738" s="303"/>
      <c r="N738" s="303"/>
      <c r="O738" s="303"/>
      <c r="P738" s="303"/>
      <c r="Q738" s="303"/>
      <c r="R738" s="303"/>
      <c r="S738" s="303"/>
      <c r="T738" s="303"/>
      <c r="U738" s="303"/>
      <c r="V738" s="303"/>
      <c r="W738" s="303"/>
      <c r="X738" s="303"/>
      <c r="Y738" s="303"/>
      <c r="Z738" s="303"/>
    </row>
    <row r="739" spans="1:26" ht="12.75" customHeight="1">
      <c r="A739" s="303"/>
      <c r="B739" s="307"/>
      <c r="C739" s="303"/>
      <c r="D739" s="306"/>
      <c r="E739" s="305"/>
      <c r="F739" s="304"/>
      <c r="G739" s="303"/>
      <c r="H739" s="303"/>
      <c r="I739" s="303"/>
      <c r="J739" s="303"/>
      <c r="K739" s="303"/>
      <c r="L739" s="303"/>
      <c r="M739" s="303"/>
      <c r="N739" s="303"/>
      <c r="O739" s="303"/>
      <c r="P739" s="303"/>
      <c r="Q739" s="303"/>
      <c r="R739" s="303"/>
      <c r="S739" s="303"/>
      <c r="T739" s="303"/>
      <c r="U739" s="303"/>
      <c r="V739" s="303"/>
      <c r="W739" s="303"/>
      <c r="X739" s="303"/>
      <c r="Y739" s="303"/>
      <c r="Z739" s="303"/>
    </row>
    <row r="740" spans="1:26" ht="12.75" customHeight="1">
      <c r="A740" s="303"/>
      <c r="B740" s="307"/>
      <c r="C740" s="303"/>
      <c r="D740" s="306"/>
      <c r="E740" s="305"/>
      <c r="F740" s="304"/>
      <c r="G740" s="303"/>
      <c r="H740" s="303"/>
      <c r="I740" s="303"/>
      <c r="J740" s="303"/>
      <c r="K740" s="303"/>
      <c r="L740" s="303"/>
      <c r="M740" s="303"/>
      <c r="N740" s="303"/>
      <c r="O740" s="303"/>
      <c r="P740" s="303"/>
      <c r="Q740" s="303"/>
      <c r="R740" s="303"/>
      <c r="S740" s="303"/>
      <c r="T740" s="303"/>
      <c r="U740" s="303"/>
      <c r="V740" s="303"/>
      <c r="W740" s="303"/>
      <c r="X740" s="303"/>
      <c r="Y740" s="303"/>
      <c r="Z740" s="303"/>
    </row>
    <row r="741" spans="1:26" ht="12.75" customHeight="1">
      <c r="A741" s="303"/>
      <c r="B741" s="307"/>
      <c r="C741" s="303"/>
      <c r="D741" s="306"/>
      <c r="E741" s="305"/>
      <c r="F741" s="304"/>
      <c r="G741" s="303"/>
      <c r="H741" s="303"/>
      <c r="I741" s="303"/>
      <c r="J741" s="303"/>
      <c r="K741" s="303"/>
      <c r="L741" s="303"/>
      <c r="M741" s="303"/>
      <c r="N741" s="303"/>
      <c r="O741" s="303"/>
      <c r="P741" s="303"/>
      <c r="Q741" s="303"/>
      <c r="R741" s="303"/>
      <c r="S741" s="303"/>
      <c r="T741" s="303"/>
      <c r="U741" s="303"/>
      <c r="V741" s="303"/>
      <c r="W741" s="303"/>
      <c r="X741" s="303"/>
      <c r="Y741" s="303"/>
      <c r="Z741" s="303"/>
    </row>
    <row r="742" spans="1:26" ht="12.75" customHeight="1">
      <c r="A742" s="303"/>
      <c r="B742" s="307"/>
      <c r="C742" s="303"/>
      <c r="D742" s="306"/>
      <c r="E742" s="305"/>
      <c r="F742" s="304"/>
      <c r="G742" s="303"/>
      <c r="H742" s="303"/>
      <c r="I742" s="303"/>
      <c r="J742" s="303"/>
      <c r="K742" s="303"/>
      <c r="L742" s="303"/>
      <c r="M742" s="303"/>
      <c r="N742" s="303"/>
      <c r="O742" s="303"/>
      <c r="P742" s="303"/>
      <c r="Q742" s="303"/>
      <c r="R742" s="303"/>
      <c r="S742" s="303"/>
      <c r="T742" s="303"/>
      <c r="U742" s="303"/>
      <c r="V742" s="303"/>
      <c r="W742" s="303"/>
      <c r="X742" s="303"/>
      <c r="Y742" s="303"/>
      <c r="Z742" s="303"/>
    </row>
    <row r="743" spans="1:26" ht="12.75" customHeight="1">
      <c r="A743" s="303"/>
      <c r="B743" s="307"/>
      <c r="C743" s="303"/>
      <c r="D743" s="306"/>
      <c r="E743" s="305"/>
      <c r="F743" s="304"/>
      <c r="G743" s="303"/>
      <c r="H743" s="303"/>
      <c r="I743" s="303"/>
      <c r="J743" s="303"/>
      <c r="K743" s="303"/>
      <c r="L743" s="303"/>
      <c r="M743" s="303"/>
      <c r="N743" s="303"/>
      <c r="O743" s="303"/>
      <c r="P743" s="303"/>
      <c r="Q743" s="303"/>
      <c r="R743" s="303"/>
      <c r="S743" s="303"/>
      <c r="T743" s="303"/>
      <c r="U743" s="303"/>
      <c r="V743" s="303"/>
      <c r="W743" s="303"/>
      <c r="X743" s="303"/>
      <c r="Y743" s="303"/>
      <c r="Z743" s="303"/>
    </row>
    <row r="744" spans="1:26" ht="12.75" customHeight="1">
      <c r="A744" s="303"/>
      <c r="B744" s="307"/>
      <c r="C744" s="303"/>
      <c r="D744" s="306"/>
      <c r="E744" s="305"/>
      <c r="F744" s="304"/>
      <c r="G744" s="303"/>
      <c r="H744" s="303"/>
      <c r="I744" s="303"/>
      <c r="J744" s="303"/>
      <c r="K744" s="303"/>
      <c r="L744" s="303"/>
      <c r="M744" s="303"/>
      <c r="N744" s="303"/>
      <c r="O744" s="303"/>
      <c r="P744" s="303"/>
      <c r="Q744" s="303"/>
      <c r="R744" s="303"/>
      <c r="S744" s="303"/>
      <c r="T744" s="303"/>
      <c r="U744" s="303"/>
      <c r="V744" s="303"/>
      <c r="W744" s="303"/>
      <c r="X744" s="303"/>
      <c r="Y744" s="303"/>
      <c r="Z744" s="303"/>
    </row>
    <row r="745" spans="1:26" ht="12.75" customHeight="1">
      <c r="A745" s="303"/>
      <c r="B745" s="307"/>
      <c r="C745" s="303"/>
      <c r="D745" s="306"/>
      <c r="E745" s="305"/>
      <c r="F745" s="304"/>
      <c r="G745" s="303"/>
      <c r="H745" s="303"/>
      <c r="I745" s="303"/>
      <c r="J745" s="303"/>
      <c r="K745" s="303"/>
      <c r="L745" s="303"/>
      <c r="M745" s="303"/>
      <c r="N745" s="303"/>
      <c r="O745" s="303"/>
      <c r="P745" s="303"/>
      <c r="Q745" s="303"/>
      <c r="R745" s="303"/>
      <c r="S745" s="303"/>
      <c r="T745" s="303"/>
      <c r="U745" s="303"/>
      <c r="V745" s="303"/>
      <c r="W745" s="303"/>
      <c r="X745" s="303"/>
      <c r="Y745" s="303"/>
      <c r="Z745" s="303"/>
    </row>
    <row r="746" spans="1:26" ht="12.75" customHeight="1">
      <c r="A746" s="303"/>
      <c r="B746" s="307"/>
      <c r="C746" s="303"/>
      <c r="D746" s="306"/>
      <c r="E746" s="305"/>
      <c r="F746" s="304"/>
      <c r="G746" s="303"/>
      <c r="H746" s="303"/>
      <c r="I746" s="303"/>
      <c r="J746" s="303"/>
      <c r="K746" s="303"/>
      <c r="L746" s="303"/>
      <c r="M746" s="303"/>
      <c r="N746" s="303"/>
      <c r="O746" s="303"/>
      <c r="P746" s="303"/>
      <c r="Q746" s="303"/>
      <c r="R746" s="303"/>
      <c r="S746" s="303"/>
      <c r="T746" s="303"/>
      <c r="U746" s="303"/>
      <c r="V746" s="303"/>
      <c r="W746" s="303"/>
      <c r="X746" s="303"/>
      <c r="Y746" s="303"/>
      <c r="Z746" s="303"/>
    </row>
    <row r="747" spans="1:26" ht="12.75" customHeight="1">
      <c r="A747" s="303"/>
      <c r="B747" s="307"/>
      <c r="C747" s="303"/>
      <c r="D747" s="306"/>
      <c r="E747" s="305"/>
      <c r="F747" s="304"/>
      <c r="G747" s="303"/>
      <c r="H747" s="303"/>
      <c r="I747" s="303"/>
      <c r="J747" s="303"/>
      <c r="K747" s="303"/>
      <c r="L747" s="303"/>
      <c r="M747" s="303"/>
      <c r="N747" s="303"/>
      <c r="O747" s="303"/>
      <c r="P747" s="303"/>
      <c r="Q747" s="303"/>
      <c r="R747" s="303"/>
      <c r="S747" s="303"/>
      <c r="T747" s="303"/>
      <c r="U747" s="303"/>
      <c r="V747" s="303"/>
      <c r="W747" s="303"/>
      <c r="X747" s="303"/>
      <c r="Y747" s="303"/>
      <c r="Z747" s="303"/>
    </row>
    <row r="748" spans="1:26" ht="12.75" customHeight="1">
      <c r="A748" s="303"/>
      <c r="B748" s="307"/>
      <c r="C748" s="303"/>
      <c r="D748" s="306"/>
      <c r="E748" s="305"/>
      <c r="F748" s="304"/>
      <c r="G748" s="303"/>
      <c r="H748" s="303"/>
      <c r="I748" s="303"/>
      <c r="J748" s="303"/>
      <c r="K748" s="303"/>
      <c r="L748" s="303"/>
      <c r="M748" s="303"/>
      <c r="N748" s="303"/>
      <c r="O748" s="303"/>
      <c r="P748" s="303"/>
      <c r="Q748" s="303"/>
      <c r="R748" s="303"/>
      <c r="S748" s="303"/>
      <c r="T748" s="303"/>
      <c r="U748" s="303"/>
      <c r="V748" s="303"/>
      <c r="W748" s="303"/>
      <c r="X748" s="303"/>
      <c r="Y748" s="303"/>
      <c r="Z748" s="303"/>
    </row>
    <row r="749" spans="1:26" ht="12.75" customHeight="1">
      <c r="A749" s="303"/>
      <c r="B749" s="307"/>
      <c r="C749" s="303"/>
      <c r="D749" s="306"/>
      <c r="E749" s="305"/>
      <c r="F749" s="304"/>
      <c r="G749" s="303"/>
      <c r="H749" s="303"/>
      <c r="I749" s="303"/>
      <c r="J749" s="303"/>
      <c r="K749" s="303"/>
      <c r="L749" s="303"/>
      <c r="M749" s="303"/>
      <c r="N749" s="303"/>
      <c r="O749" s="303"/>
      <c r="P749" s="303"/>
      <c r="Q749" s="303"/>
      <c r="R749" s="303"/>
      <c r="S749" s="303"/>
      <c r="T749" s="303"/>
      <c r="U749" s="303"/>
      <c r="V749" s="303"/>
      <c r="W749" s="303"/>
      <c r="X749" s="303"/>
      <c r="Y749" s="303"/>
      <c r="Z749" s="303"/>
    </row>
    <row r="750" spans="1:26" ht="12.75" customHeight="1">
      <c r="A750" s="303"/>
      <c r="B750" s="307"/>
      <c r="C750" s="303"/>
      <c r="D750" s="306"/>
      <c r="E750" s="305"/>
      <c r="F750" s="304"/>
      <c r="G750" s="303"/>
      <c r="H750" s="303"/>
      <c r="I750" s="303"/>
      <c r="J750" s="303"/>
      <c r="K750" s="303"/>
      <c r="L750" s="303"/>
      <c r="M750" s="303"/>
      <c r="N750" s="303"/>
      <c r="O750" s="303"/>
      <c r="P750" s="303"/>
      <c r="Q750" s="303"/>
      <c r="R750" s="303"/>
      <c r="S750" s="303"/>
      <c r="T750" s="303"/>
      <c r="U750" s="303"/>
      <c r="V750" s="303"/>
      <c r="W750" s="303"/>
      <c r="X750" s="303"/>
      <c r="Y750" s="303"/>
      <c r="Z750" s="303"/>
    </row>
    <row r="751" spans="1:26" ht="12.75" customHeight="1">
      <c r="A751" s="303"/>
      <c r="B751" s="307"/>
      <c r="C751" s="303"/>
      <c r="D751" s="306"/>
      <c r="E751" s="305"/>
      <c r="F751" s="304"/>
      <c r="G751" s="303"/>
      <c r="H751" s="303"/>
      <c r="I751" s="303"/>
      <c r="J751" s="303"/>
      <c r="K751" s="303"/>
      <c r="L751" s="303"/>
      <c r="M751" s="303"/>
      <c r="N751" s="303"/>
      <c r="O751" s="303"/>
      <c r="P751" s="303"/>
      <c r="Q751" s="303"/>
      <c r="R751" s="303"/>
      <c r="S751" s="303"/>
      <c r="T751" s="303"/>
      <c r="U751" s="303"/>
      <c r="V751" s="303"/>
      <c r="W751" s="303"/>
      <c r="X751" s="303"/>
      <c r="Y751" s="303"/>
      <c r="Z751" s="303"/>
    </row>
    <row r="752" spans="1:26" ht="12.75" customHeight="1">
      <c r="A752" s="303"/>
      <c r="B752" s="307"/>
      <c r="C752" s="303"/>
      <c r="D752" s="306"/>
      <c r="E752" s="305"/>
      <c r="F752" s="304"/>
      <c r="G752" s="303"/>
      <c r="H752" s="303"/>
      <c r="I752" s="303"/>
      <c r="J752" s="303"/>
      <c r="K752" s="303"/>
      <c r="L752" s="303"/>
      <c r="M752" s="303"/>
      <c r="N752" s="303"/>
      <c r="O752" s="303"/>
      <c r="P752" s="303"/>
      <c r="Q752" s="303"/>
      <c r="R752" s="303"/>
      <c r="S752" s="303"/>
      <c r="T752" s="303"/>
      <c r="U752" s="303"/>
      <c r="V752" s="303"/>
      <c r="W752" s="303"/>
      <c r="X752" s="303"/>
      <c r="Y752" s="303"/>
      <c r="Z752" s="303"/>
    </row>
    <row r="753" spans="1:26" ht="12.75" customHeight="1">
      <c r="A753" s="303"/>
      <c r="B753" s="307"/>
      <c r="C753" s="303"/>
      <c r="D753" s="306"/>
      <c r="E753" s="305"/>
      <c r="F753" s="304"/>
      <c r="G753" s="303"/>
      <c r="H753" s="303"/>
      <c r="I753" s="303"/>
      <c r="J753" s="303"/>
      <c r="K753" s="303"/>
      <c r="L753" s="303"/>
      <c r="M753" s="303"/>
      <c r="N753" s="303"/>
      <c r="O753" s="303"/>
      <c r="P753" s="303"/>
      <c r="Q753" s="303"/>
      <c r="R753" s="303"/>
      <c r="S753" s="303"/>
      <c r="T753" s="303"/>
      <c r="U753" s="303"/>
      <c r="V753" s="303"/>
      <c r="W753" s="303"/>
      <c r="X753" s="303"/>
      <c r="Y753" s="303"/>
      <c r="Z753" s="303"/>
    </row>
    <row r="754" spans="1:26" ht="12.75" customHeight="1">
      <c r="A754" s="303"/>
      <c r="B754" s="307"/>
      <c r="C754" s="303"/>
      <c r="D754" s="306"/>
      <c r="E754" s="305"/>
      <c r="F754" s="304"/>
      <c r="G754" s="303"/>
      <c r="H754" s="303"/>
      <c r="I754" s="303"/>
      <c r="J754" s="303"/>
      <c r="K754" s="303"/>
      <c r="L754" s="303"/>
      <c r="M754" s="303"/>
      <c r="N754" s="303"/>
      <c r="O754" s="303"/>
      <c r="P754" s="303"/>
      <c r="Q754" s="303"/>
      <c r="R754" s="303"/>
      <c r="S754" s="303"/>
      <c r="T754" s="303"/>
      <c r="U754" s="303"/>
      <c r="V754" s="303"/>
      <c r="W754" s="303"/>
      <c r="X754" s="303"/>
      <c r="Y754" s="303"/>
      <c r="Z754" s="303"/>
    </row>
    <row r="755" spans="1:26" ht="12.75" customHeight="1">
      <c r="A755" s="303"/>
      <c r="B755" s="307"/>
      <c r="C755" s="303"/>
      <c r="D755" s="306"/>
      <c r="E755" s="305"/>
      <c r="F755" s="304"/>
      <c r="G755" s="303"/>
      <c r="H755" s="303"/>
      <c r="I755" s="303"/>
      <c r="J755" s="303"/>
      <c r="K755" s="303"/>
      <c r="L755" s="303"/>
      <c r="M755" s="303"/>
      <c r="N755" s="303"/>
      <c r="O755" s="303"/>
      <c r="P755" s="303"/>
      <c r="Q755" s="303"/>
      <c r="R755" s="303"/>
      <c r="S755" s="303"/>
      <c r="T755" s="303"/>
      <c r="U755" s="303"/>
      <c r="V755" s="303"/>
      <c r="W755" s="303"/>
      <c r="X755" s="303"/>
      <c r="Y755" s="303"/>
      <c r="Z755" s="303"/>
    </row>
    <row r="756" spans="1:26" ht="12.75" customHeight="1">
      <c r="A756" s="303"/>
      <c r="B756" s="307"/>
      <c r="C756" s="303"/>
      <c r="D756" s="306"/>
      <c r="E756" s="305"/>
      <c r="F756" s="304"/>
      <c r="G756" s="303"/>
      <c r="H756" s="303"/>
      <c r="I756" s="303"/>
      <c r="J756" s="303"/>
      <c r="K756" s="303"/>
      <c r="L756" s="303"/>
      <c r="M756" s="303"/>
      <c r="N756" s="303"/>
      <c r="O756" s="303"/>
      <c r="P756" s="303"/>
      <c r="Q756" s="303"/>
      <c r="R756" s="303"/>
      <c r="S756" s="303"/>
      <c r="T756" s="303"/>
      <c r="U756" s="303"/>
      <c r="V756" s="303"/>
      <c r="W756" s="303"/>
      <c r="X756" s="303"/>
      <c r="Y756" s="303"/>
      <c r="Z756" s="303"/>
    </row>
    <row r="757" spans="1:26" ht="12.75" customHeight="1">
      <c r="A757" s="303"/>
      <c r="B757" s="307"/>
      <c r="C757" s="303"/>
      <c r="D757" s="306"/>
      <c r="E757" s="305"/>
      <c r="F757" s="304"/>
      <c r="G757" s="303"/>
      <c r="H757" s="303"/>
      <c r="I757" s="303"/>
      <c r="J757" s="303"/>
      <c r="K757" s="303"/>
      <c r="L757" s="303"/>
      <c r="M757" s="303"/>
      <c r="N757" s="303"/>
      <c r="O757" s="303"/>
      <c r="P757" s="303"/>
      <c r="Q757" s="303"/>
      <c r="R757" s="303"/>
      <c r="S757" s="303"/>
      <c r="T757" s="303"/>
      <c r="U757" s="303"/>
      <c r="V757" s="303"/>
      <c r="W757" s="303"/>
      <c r="X757" s="303"/>
      <c r="Y757" s="303"/>
      <c r="Z757" s="303"/>
    </row>
    <row r="758" spans="1:26" ht="12.75" customHeight="1">
      <c r="A758" s="303"/>
      <c r="B758" s="307"/>
      <c r="C758" s="303"/>
      <c r="D758" s="306"/>
      <c r="E758" s="305"/>
      <c r="F758" s="304"/>
      <c r="G758" s="303"/>
      <c r="H758" s="303"/>
      <c r="I758" s="303"/>
      <c r="J758" s="303"/>
      <c r="K758" s="303"/>
      <c r="L758" s="303"/>
      <c r="M758" s="303"/>
      <c r="N758" s="303"/>
      <c r="O758" s="303"/>
      <c r="P758" s="303"/>
      <c r="Q758" s="303"/>
      <c r="R758" s="303"/>
      <c r="S758" s="303"/>
      <c r="T758" s="303"/>
      <c r="U758" s="303"/>
      <c r="V758" s="303"/>
      <c r="W758" s="303"/>
      <c r="X758" s="303"/>
      <c r="Y758" s="303"/>
      <c r="Z758" s="303"/>
    </row>
    <row r="759" spans="1:26" ht="12.75" customHeight="1">
      <c r="A759" s="303"/>
      <c r="B759" s="307"/>
      <c r="C759" s="303"/>
      <c r="D759" s="306"/>
      <c r="E759" s="305"/>
      <c r="F759" s="304"/>
      <c r="G759" s="303"/>
      <c r="H759" s="303"/>
      <c r="I759" s="303"/>
      <c r="J759" s="303"/>
      <c r="K759" s="303"/>
      <c r="L759" s="303"/>
      <c r="M759" s="303"/>
      <c r="N759" s="303"/>
      <c r="O759" s="303"/>
      <c r="P759" s="303"/>
      <c r="Q759" s="303"/>
      <c r="R759" s="303"/>
      <c r="S759" s="303"/>
      <c r="T759" s="303"/>
      <c r="U759" s="303"/>
      <c r="V759" s="303"/>
      <c r="W759" s="303"/>
      <c r="X759" s="303"/>
      <c r="Y759" s="303"/>
      <c r="Z759" s="303"/>
    </row>
    <row r="760" spans="1:26" ht="12.75" customHeight="1">
      <c r="A760" s="303"/>
      <c r="B760" s="307"/>
      <c r="C760" s="303"/>
      <c r="D760" s="306"/>
      <c r="E760" s="305"/>
      <c r="F760" s="304"/>
      <c r="G760" s="303"/>
      <c r="H760" s="303"/>
      <c r="I760" s="303"/>
      <c r="J760" s="303"/>
      <c r="K760" s="303"/>
      <c r="L760" s="303"/>
      <c r="M760" s="303"/>
      <c r="N760" s="303"/>
      <c r="O760" s="303"/>
      <c r="P760" s="303"/>
      <c r="Q760" s="303"/>
      <c r="R760" s="303"/>
      <c r="S760" s="303"/>
      <c r="T760" s="303"/>
      <c r="U760" s="303"/>
      <c r="V760" s="303"/>
      <c r="W760" s="303"/>
      <c r="X760" s="303"/>
      <c r="Y760" s="303"/>
      <c r="Z760" s="303"/>
    </row>
    <row r="761" spans="1:26" ht="12.75" customHeight="1">
      <c r="A761" s="303"/>
      <c r="B761" s="307"/>
      <c r="C761" s="303"/>
      <c r="D761" s="306"/>
      <c r="E761" s="305"/>
      <c r="F761" s="304"/>
      <c r="G761" s="303"/>
      <c r="H761" s="303"/>
      <c r="I761" s="303"/>
      <c r="J761" s="303"/>
      <c r="K761" s="303"/>
      <c r="L761" s="303"/>
      <c r="M761" s="303"/>
      <c r="N761" s="303"/>
      <c r="O761" s="303"/>
      <c r="P761" s="303"/>
      <c r="Q761" s="303"/>
      <c r="R761" s="303"/>
      <c r="S761" s="303"/>
      <c r="T761" s="303"/>
      <c r="U761" s="303"/>
      <c r="V761" s="303"/>
      <c r="W761" s="303"/>
      <c r="X761" s="303"/>
      <c r="Y761" s="303"/>
      <c r="Z761" s="303"/>
    </row>
    <row r="762" spans="1:26" ht="12.75" customHeight="1">
      <c r="A762" s="303"/>
      <c r="B762" s="307"/>
      <c r="C762" s="303"/>
      <c r="D762" s="306"/>
      <c r="E762" s="305"/>
      <c r="F762" s="304"/>
      <c r="G762" s="303"/>
      <c r="H762" s="303"/>
      <c r="I762" s="303"/>
      <c r="J762" s="303"/>
      <c r="K762" s="303"/>
      <c r="L762" s="303"/>
      <c r="M762" s="303"/>
      <c r="N762" s="303"/>
      <c r="O762" s="303"/>
      <c r="P762" s="303"/>
      <c r="Q762" s="303"/>
      <c r="R762" s="303"/>
      <c r="S762" s="303"/>
      <c r="T762" s="303"/>
      <c r="U762" s="303"/>
      <c r="V762" s="303"/>
      <c r="W762" s="303"/>
      <c r="X762" s="303"/>
      <c r="Y762" s="303"/>
      <c r="Z762" s="303"/>
    </row>
    <row r="763" spans="1:26" ht="12.75" customHeight="1">
      <c r="A763" s="303"/>
      <c r="B763" s="307"/>
      <c r="C763" s="303"/>
      <c r="D763" s="306"/>
      <c r="E763" s="305"/>
      <c r="F763" s="304"/>
      <c r="G763" s="303"/>
      <c r="H763" s="303"/>
      <c r="I763" s="303"/>
      <c r="J763" s="303"/>
      <c r="K763" s="303"/>
      <c r="L763" s="303"/>
      <c r="M763" s="303"/>
      <c r="N763" s="303"/>
      <c r="O763" s="303"/>
      <c r="P763" s="303"/>
      <c r="Q763" s="303"/>
      <c r="R763" s="303"/>
      <c r="S763" s="303"/>
      <c r="T763" s="303"/>
      <c r="U763" s="303"/>
      <c r="V763" s="303"/>
      <c r="W763" s="303"/>
      <c r="X763" s="303"/>
      <c r="Y763" s="303"/>
      <c r="Z763" s="303"/>
    </row>
    <row r="764" spans="1:26" ht="12.75" customHeight="1">
      <c r="A764" s="303"/>
      <c r="B764" s="307"/>
      <c r="C764" s="303"/>
      <c r="D764" s="306"/>
      <c r="E764" s="305"/>
      <c r="F764" s="304"/>
      <c r="G764" s="303"/>
      <c r="H764" s="303"/>
      <c r="I764" s="303"/>
      <c r="J764" s="303"/>
      <c r="K764" s="303"/>
      <c r="L764" s="303"/>
      <c r="M764" s="303"/>
      <c r="N764" s="303"/>
      <c r="O764" s="303"/>
      <c r="P764" s="303"/>
      <c r="Q764" s="303"/>
      <c r="R764" s="303"/>
      <c r="S764" s="303"/>
      <c r="T764" s="303"/>
      <c r="U764" s="303"/>
      <c r="V764" s="303"/>
      <c r="W764" s="303"/>
      <c r="X764" s="303"/>
      <c r="Y764" s="303"/>
      <c r="Z764" s="303"/>
    </row>
    <row r="765" spans="1:26" ht="12.75" customHeight="1">
      <c r="A765" s="303"/>
      <c r="B765" s="307"/>
      <c r="C765" s="303"/>
      <c r="D765" s="306"/>
      <c r="E765" s="305"/>
      <c r="F765" s="304"/>
      <c r="G765" s="303"/>
      <c r="H765" s="303"/>
      <c r="I765" s="303"/>
      <c r="J765" s="303"/>
      <c r="K765" s="303"/>
      <c r="L765" s="303"/>
      <c r="M765" s="303"/>
      <c r="N765" s="303"/>
      <c r="O765" s="303"/>
      <c r="P765" s="303"/>
      <c r="Q765" s="303"/>
      <c r="R765" s="303"/>
      <c r="S765" s="303"/>
      <c r="T765" s="303"/>
      <c r="U765" s="303"/>
      <c r="V765" s="303"/>
      <c r="W765" s="303"/>
      <c r="X765" s="303"/>
      <c r="Y765" s="303"/>
      <c r="Z765" s="303"/>
    </row>
    <row r="766" spans="1:26" ht="12.75" customHeight="1">
      <c r="A766" s="303"/>
      <c r="B766" s="307"/>
      <c r="C766" s="303"/>
      <c r="D766" s="306"/>
      <c r="E766" s="305"/>
      <c r="F766" s="304"/>
      <c r="G766" s="303"/>
      <c r="H766" s="303"/>
      <c r="I766" s="303"/>
      <c r="J766" s="303"/>
      <c r="K766" s="303"/>
      <c r="L766" s="303"/>
      <c r="M766" s="303"/>
      <c r="N766" s="303"/>
      <c r="O766" s="303"/>
      <c r="P766" s="303"/>
      <c r="Q766" s="303"/>
      <c r="R766" s="303"/>
      <c r="S766" s="303"/>
      <c r="T766" s="303"/>
      <c r="U766" s="303"/>
      <c r="V766" s="303"/>
      <c r="W766" s="303"/>
      <c r="X766" s="303"/>
      <c r="Y766" s="303"/>
      <c r="Z766" s="303"/>
    </row>
    <row r="767" spans="1:26" ht="12.75" customHeight="1">
      <c r="A767" s="303"/>
      <c r="B767" s="307"/>
      <c r="C767" s="303"/>
      <c r="D767" s="306"/>
      <c r="E767" s="305"/>
      <c r="F767" s="304"/>
      <c r="G767" s="303"/>
      <c r="H767" s="303"/>
      <c r="I767" s="303"/>
      <c r="J767" s="303"/>
      <c r="K767" s="303"/>
      <c r="L767" s="303"/>
      <c r="M767" s="303"/>
      <c r="N767" s="303"/>
      <c r="O767" s="303"/>
      <c r="P767" s="303"/>
      <c r="Q767" s="303"/>
      <c r="R767" s="303"/>
      <c r="S767" s="303"/>
      <c r="T767" s="303"/>
      <c r="U767" s="303"/>
      <c r="V767" s="303"/>
      <c r="W767" s="303"/>
      <c r="X767" s="303"/>
      <c r="Y767" s="303"/>
      <c r="Z767" s="303"/>
    </row>
    <row r="768" spans="1:26" ht="12.75" customHeight="1">
      <c r="A768" s="303"/>
      <c r="B768" s="307"/>
      <c r="C768" s="303"/>
      <c r="D768" s="306"/>
      <c r="E768" s="305"/>
      <c r="F768" s="304"/>
      <c r="G768" s="303"/>
      <c r="H768" s="303"/>
      <c r="I768" s="303"/>
      <c r="J768" s="303"/>
      <c r="K768" s="303"/>
      <c r="L768" s="303"/>
      <c r="M768" s="303"/>
      <c r="N768" s="303"/>
      <c r="O768" s="303"/>
      <c r="P768" s="303"/>
      <c r="Q768" s="303"/>
      <c r="R768" s="303"/>
      <c r="S768" s="303"/>
      <c r="T768" s="303"/>
      <c r="U768" s="303"/>
      <c r="V768" s="303"/>
      <c r="W768" s="303"/>
      <c r="X768" s="303"/>
      <c r="Y768" s="303"/>
      <c r="Z768" s="303"/>
    </row>
    <row r="769" spans="1:26" ht="12.75" customHeight="1">
      <c r="A769" s="303"/>
      <c r="B769" s="307"/>
      <c r="C769" s="303"/>
      <c r="D769" s="306"/>
      <c r="E769" s="305"/>
      <c r="F769" s="304"/>
      <c r="G769" s="303"/>
      <c r="H769" s="303"/>
      <c r="I769" s="303"/>
      <c r="J769" s="303"/>
      <c r="K769" s="303"/>
      <c r="L769" s="303"/>
      <c r="M769" s="303"/>
      <c r="N769" s="303"/>
      <c r="O769" s="303"/>
      <c r="P769" s="303"/>
      <c r="Q769" s="303"/>
      <c r="R769" s="303"/>
      <c r="S769" s="303"/>
      <c r="T769" s="303"/>
      <c r="U769" s="303"/>
      <c r="V769" s="303"/>
      <c r="W769" s="303"/>
      <c r="X769" s="303"/>
      <c r="Y769" s="303"/>
      <c r="Z769" s="303"/>
    </row>
    <row r="770" spans="1:26" ht="12.75" customHeight="1">
      <c r="A770" s="303"/>
      <c r="B770" s="307"/>
      <c r="C770" s="303"/>
      <c r="D770" s="306"/>
      <c r="E770" s="305"/>
      <c r="F770" s="304"/>
      <c r="G770" s="303"/>
      <c r="H770" s="303"/>
      <c r="I770" s="303"/>
      <c r="J770" s="303"/>
      <c r="K770" s="303"/>
      <c r="L770" s="303"/>
      <c r="M770" s="303"/>
      <c r="N770" s="303"/>
      <c r="O770" s="303"/>
      <c r="P770" s="303"/>
      <c r="Q770" s="303"/>
      <c r="R770" s="303"/>
      <c r="S770" s="303"/>
      <c r="T770" s="303"/>
      <c r="U770" s="303"/>
      <c r="V770" s="303"/>
      <c r="W770" s="303"/>
      <c r="X770" s="303"/>
      <c r="Y770" s="303"/>
      <c r="Z770" s="303"/>
    </row>
    <row r="771" spans="1:26" ht="12.75" customHeight="1">
      <c r="A771" s="303"/>
      <c r="B771" s="307"/>
      <c r="C771" s="303"/>
      <c r="D771" s="306"/>
      <c r="E771" s="305"/>
      <c r="F771" s="304"/>
      <c r="G771" s="303"/>
      <c r="H771" s="303"/>
      <c r="I771" s="303"/>
      <c r="J771" s="303"/>
      <c r="K771" s="303"/>
      <c r="L771" s="303"/>
      <c r="M771" s="303"/>
      <c r="N771" s="303"/>
      <c r="O771" s="303"/>
      <c r="P771" s="303"/>
      <c r="Q771" s="303"/>
      <c r="R771" s="303"/>
      <c r="S771" s="303"/>
      <c r="T771" s="303"/>
      <c r="U771" s="303"/>
      <c r="V771" s="303"/>
      <c r="W771" s="303"/>
      <c r="X771" s="303"/>
      <c r="Y771" s="303"/>
      <c r="Z771" s="303"/>
    </row>
    <row r="772" spans="1:26" ht="12.75" customHeight="1">
      <c r="A772" s="303"/>
      <c r="B772" s="307"/>
      <c r="C772" s="303"/>
      <c r="D772" s="306"/>
      <c r="E772" s="305"/>
      <c r="F772" s="304"/>
      <c r="G772" s="303"/>
      <c r="H772" s="303"/>
      <c r="I772" s="303"/>
      <c r="J772" s="303"/>
      <c r="K772" s="303"/>
      <c r="L772" s="303"/>
      <c r="M772" s="303"/>
      <c r="N772" s="303"/>
      <c r="O772" s="303"/>
      <c r="P772" s="303"/>
      <c r="Q772" s="303"/>
      <c r="R772" s="303"/>
      <c r="S772" s="303"/>
      <c r="T772" s="303"/>
      <c r="U772" s="303"/>
      <c r="V772" s="303"/>
      <c r="W772" s="303"/>
      <c r="X772" s="303"/>
      <c r="Y772" s="303"/>
      <c r="Z772" s="303"/>
    </row>
    <row r="773" spans="1:26" ht="12.75" customHeight="1">
      <c r="A773" s="303"/>
      <c r="B773" s="307"/>
      <c r="C773" s="303"/>
      <c r="D773" s="306"/>
      <c r="E773" s="305"/>
      <c r="F773" s="304"/>
      <c r="G773" s="303"/>
      <c r="H773" s="303"/>
      <c r="I773" s="303"/>
      <c r="J773" s="303"/>
      <c r="K773" s="303"/>
      <c r="L773" s="303"/>
      <c r="M773" s="303"/>
      <c r="N773" s="303"/>
      <c r="O773" s="303"/>
      <c r="P773" s="303"/>
      <c r="Q773" s="303"/>
      <c r="R773" s="303"/>
      <c r="S773" s="303"/>
      <c r="T773" s="303"/>
      <c r="U773" s="303"/>
      <c r="V773" s="303"/>
      <c r="W773" s="303"/>
      <c r="X773" s="303"/>
      <c r="Y773" s="303"/>
      <c r="Z773" s="303"/>
    </row>
    <row r="774" spans="1:26" ht="12.75" customHeight="1">
      <c r="A774" s="303"/>
      <c r="B774" s="307"/>
      <c r="C774" s="303"/>
      <c r="D774" s="306"/>
      <c r="E774" s="305"/>
      <c r="F774" s="304"/>
      <c r="G774" s="303"/>
      <c r="H774" s="303"/>
      <c r="I774" s="303"/>
      <c r="J774" s="303"/>
      <c r="K774" s="303"/>
      <c r="L774" s="303"/>
      <c r="M774" s="303"/>
      <c r="N774" s="303"/>
      <c r="O774" s="303"/>
      <c r="P774" s="303"/>
      <c r="Q774" s="303"/>
      <c r="R774" s="303"/>
      <c r="S774" s="303"/>
      <c r="T774" s="303"/>
      <c r="U774" s="303"/>
      <c r="V774" s="303"/>
      <c r="W774" s="303"/>
      <c r="X774" s="303"/>
      <c r="Y774" s="303"/>
      <c r="Z774" s="303"/>
    </row>
    <row r="775" spans="1:26" ht="12.75" customHeight="1">
      <c r="A775" s="303"/>
      <c r="B775" s="307"/>
      <c r="C775" s="303"/>
      <c r="D775" s="306"/>
      <c r="E775" s="305"/>
      <c r="F775" s="304"/>
      <c r="G775" s="303"/>
      <c r="H775" s="303"/>
      <c r="I775" s="303"/>
      <c r="J775" s="303"/>
      <c r="K775" s="303"/>
      <c r="L775" s="303"/>
      <c r="M775" s="303"/>
      <c r="N775" s="303"/>
      <c r="O775" s="303"/>
      <c r="P775" s="303"/>
      <c r="Q775" s="303"/>
      <c r="R775" s="303"/>
      <c r="S775" s="303"/>
      <c r="T775" s="303"/>
      <c r="U775" s="303"/>
      <c r="V775" s="303"/>
      <c r="W775" s="303"/>
      <c r="X775" s="303"/>
      <c r="Y775" s="303"/>
      <c r="Z775" s="303"/>
    </row>
    <row r="776" spans="1:26" ht="12.75" customHeight="1">
      <c r="A776" s="303"/>
      <c r="B776" s="307"/>
      <c r="C776" s="303"/>
      <c r="D776" s="306"/>
      <c r="E776" s="305"/>
      <c r="F776" s="304"/>
      <c r="G776" s="303"/>
      <c r="H776" s="303"/>
      <c r="I776" s="303"/>
      <c r="J776" s="303"/>
      <c r="K776" s="303"/>
      <c r="L776" s="303"/>
      <c r="M776" s="303"/>
      <c r="N776" s="303"/>
      <c r="O776" s="303"/>
      <c r="P776" s="303"/>
      <c r="Q776" s="303"/>
      <c r="R776" s="303"/>
      <c r="S776" s="303"/>
      <c r="T776" s="303"/>
      <c r="U776" s="303"/>
      <c r="V776" s="303"/>
      <c r="W776" s="303"/>
      <c r="X776" s="303"/>
      <c r="Y776" s="303"/>
      <c r="Z776" s="303"/>
    </row>
    <row r="777" spans="1:26" ht="12.75" customHeight="1">
      <c r="A777" s="303"/>
      <c r="B777" s="307"/>
      <c r="C777" s="303"/>
      <c r="D777" s="306"/>
      <c r="E777" s="305"/>
      <c r="F777" s="304"/>
      <c r="G777" s="303"/>
      <c r="H777" s="303"/>
      <c r="I777" s="303"/>
      <c r="J777" s="303"/>
      <c r="K777" s="303"/>
      <c r="L777" s="303"/>
      <c r="M777" s="303"/>
      <c r="N777" s="303"/>
      <c r="O777" s="303"/>
      <c r="P777" s="303"/>
      <c r="Q777" s="303"/>
      <c r="R777" s="303"/>
      <c r="S777" s="303"/>
      <c r="T777" s="303"/>
      <c r="U777" s="303"/>
      <c r="V777" s="303"/>
      <c r="W777" s="303"/>
      <c r="X777" s="303"/>
      <c r="Y777" s="303"/>
      <c r="Z777" s="303"/>
    </row>
    <row r="778" spans="1:26" ht="12.75" customHeight="1">
      <c r="A778" s="303"/>
      <c r="B778" s="307"/>
      <c r="C778" s="303"/>
      <c r="D778" s="306"/>
      <c r="E778" s="305"/>
      <c r="F778" s="304"/>
      <c r="G778" s="303"/>
      <c r="H778" s="303"/>
      <c r="I778" s="303"/>
      <c r="J778" s="303"/>
      <c r="K778" s="303"/>
      <c r="L778" s="303"/>
      <c r="M778" s="303"/>
      <c r="N778" s="303"/>
      <c r="O778" s="303"/>
      <c r="P778" s="303"/>
      <c r="Q778" s="303"/>
      <c r="R778" s="303"/>
      <c r="S778" s="303"/>
      <c r="T778" s="303"/>
      <c r="U778" s="303"/>
      <c r="V778" s="303"/>
      <c r="W778" s="303"/>
      <c r="X778" s="303"/>
      <c r="Y778" s="303"/>
      <c r="Z778" s="303"/>
    </row>
    <row r="779" spans="1:26" ht="12.75" customHeight="1">
      <c r="A779" s="303"/>
      <c r="B779" s="307"/>
      <c r="C779" s="303"/>
      <c r="D779" s="306"/>
      <c r="E779" s="305"/>
      <c r="F779" s="304"/>
      <c r="G779" s="303"/>
      <c r="H779" s="303"/>
      <c r="I779" s="303"/>
      <c r="J779" s="303"/>
      <c r="K779" s="303"/>
      <c r="L779" s="303"/>
      <c r="M779" s="303"/>
      <c r="N779" s="303"/>
      <c r="O779" s="303"/>
      <c r="P779" s="303"/>
      <c r="Q779" s="303"/>
      <c r="R779" s="303"/>
      <c r="S779" s="303"/>
      <c r="T779" s="303"/>
      <c r="U779" s="303"/>
      <c r="V779" s="303"/>
      <c r="W779" s="303"/>
      <c r="X779" s="303"/>
      <c r="Y779" s="303"/>
      <c r="Z779" s="303"/>
    </row>
    <row r="780" spans="1:26" ht="12.75" customHeight="1">
      <c r="A780" s="303"/>
      <c r="B780" s="307"/>
      <c r="C780" s="303"/>
      <c r="D780" s="306"/>
      <c r="E780" s="305"/>
      <c r="F780" s="304"/>
      <c r="G780" s="303"/>
      <c r="H780" s="303"/>
      <c r="I780" s="303"/>
      <c r="J780" s="303"/>
      <c r="K780" s="303"/>
      <c r="L780" s="303"/>
      <c r="M780" s="303"/>
      <c r="N780" s="303"/>
      <c r="O780" s="303"/>
      <c r="P780" s="303"/>
      <c r="Q780" s="303"/>
      <c r="R780" s="303"/>
      <c r="S780" s="303"/>
      <c r="T780" s="303"/>
      <c r="U780" s="303"/>
      <c r="V780" s="303"/>
      <c r="W780" s="303"/>
      <c r="X780" s="303"/>
      <c r="Y780" s="303"/>
      <c r="Z780" s="303"/>
    </row>
    <row r="781" spans="1:26" ht="12.75" customHeight="1">
      <c r="A781" s="303"/>
      <c r="B781" s="307"/>
      <c r="C781" s="303"/>
      <c r="D781" s="306"/>
      <c r="E781" s="305"/>
      <c r="F781" s="304"/>
      <c r="G781" s="303"/>
      <c r="H781" s="303"/>
      <c r="I781" s="303"/>
      <c r="J781" s="303"/>
      <c r="K781" s="303"/>
      <c r="L781" s="303"/>
      <c r="M781" s="303"/>
      <c r="N781" s="303"/>
      <c r="O781" s="303"/>
      <c r="P781" s="303"/>
      <c r="Q781" s="303"/>
      <c r="R781" s="303"/>
      <c r="S781" s="303"/>
      <c r="T781" s="303"/>
      <c r="U781" s="303"/>
      <c r="V781" s="303"/>
      <c r="W781" s="303"/>
      <c r="X781" s="303"/>
      <c r="Y781" s="303"/>
      <c r="Z781" s="303"/>
    </row>
    <row r="782" spans="1:26" ht="12.75" customHeight="1">
      <c r="A782" s="303"/>
      <c r="B782" s="307"/>
      <c r="C782" s="303"/>
      <c r="D782" s="306"/>
      <c r="E782" s="305"/>
      <c r="F782" s="304"/>
      <c r="G782" s="303"/>
      <c r="H782" s="303"/>
      <c r="I782" s="303"/>
      <c r="J782" s="303"/>
      <c r="K782" s="303"/>
      <c r="L782" s="303"/>
      <c r="M782" s="303"/>
      <c r="N782" s="303"/>
      <c r="O782" s="303"/>
      <c r="P782" s="303"/>
      <c r="Q782" s="303"/>
      <c r="R782" s="303"/>
      <c r="S782" s="303"/>
      <c r="T782" s="303"/>
      <c r="U782" s="303"/>
      <c r="V782" s="303"/>
      <c r="W782" s="303"/>
      <c r="X782" s="303"/>
      <c r="Y782" s="303"/>
      <c r="Z782" s="303"/>
    </row>
    <row r="783" spans="1:26" ht="12.75" customHeight="1">
      <c r="A783" s="303"/>
      <c r="B783" s="307"/>
      <c r="C783" s="303"/>
      <c r="D783" s="306"/>
      <c r="E783" s="305"/>
      <c r="F783" s="304"/>
      <c r="G783" s="303"/>
      <c r="H783" s="303"/>
      <c r="I783" s="303"/>
      <c r="J783" s="303"/>
      <c r="K783" s="303"/>
      <c r="L783" s="303"/>
      <c r="M783" s="303"/>
      <c r="N783" s="303"/>
      <c r="O783" s="303"/>
      <c r="P783" s="303"/>
      <c r="Q783" s="303"/>
      <c r="R783" s="303"/>
      <c r="S783" s="303"/>
      <c r="T783" s="303"/>
      <c r="U783" s="303"/>
      <c r="V783" s="303"/>
      <c r="W783" s="303"/>
      <c r="X783" s="303"/>
      <c r="Y783" s="303"/>
      <c r="Z783" s="303"/>
    </row>
    <row r="784" spans="1:26" ht="12.75" customHeight="1">
      <c r="A784" s="303"/>
      <c r="B784" s="307"/>
      <c r="C784" s="303"/>
      <c r="D784" s="306"/>
      <c r="E784" s="305"/>
      <c r="F784" s="304"/>
      <c r="G784" s="303"/>
      <c r="H784" s="303"/>
      <c r="I784" s="303"/>
      <c r="J784" s="303"/>
      <c r="K784" s="303"/>
      <c r="L784" s="303"/>
      <c r="M784" s="303"/>
      <c r="N784" s="303"/>
      <c r="O784" s="303"/>
      <c r="P784" s="303"/>
      <c r="Q784" s="303"/>
      <c r="R784" s="303"/>
      <c r="S784" s="303"/>
      <c r="T784" s="303"/>
      <c r="U784" s="303"/>
      <c r="V784" s="303"/>
      <c r="W784" s="303"/>
      <c r="X784" s="303"/>
      <c r="Y784" s="303"/>
      <c r="Z784" s="303"/>
    </row>
    <row r="785" spans="1:26" ht="12.75" customHeight="1">
      <c r="A785" s="303"/>
      <c r="B785" s="307"/>
      <c r="C785" s="303"/>
      <c r="D785" s="306"/>
      <c r="E785" s="305"/>
      <c r="F785" s="304"/>
      <c r="G785" s="303"/>
      <c r="H785" s="303"/>
      <c r="I785" s="303"/>
      <c r="J785" s="303"/>
      <c r="K785" s="303"/>
      <c r="L785" s="303"/>
      <c r="M785" s="303"/>
      <c r="N785" s="303"/>
      <c r="O785" s="303"/>
      <c r="P785" s="303"/>
      <c r="Q785" s="303"/>
      <c r="R785" s="303"/>
      <c r="S785" s="303"/>
      <c r="T785" s="303"/>
      <c r="U785" s="303"/>
      <c r="V785" s="303"/>
      <c r="W785" s="303"/>
      <c r="X785" s="303"/>
      <c r="Y785" s="303"/>
      <c r="Z785" s="303"/>
    </row>
    <row r="786" spans="1:26" ht="12.75" customHeight="1">
      <c r="A786" s="303"/>
      <c r="B786" s="307"/>
      <c r="C786" s="303"/>
      <c r="D786" s="306"/>
      <c r="E786" s="305"/>
      <c r="F786" s="304"/>
      <c r="G786" s="303"/>
      <c r="H786" s="303"/>
      <c r="I786" s="303"/>
      <c r="J786" s="303"/>
      <c r="K786" s="303"/>
      <c r="L786" s="303"/>
      <c r="M786" s="303"/>
      <c r="N786" s="303"/>
      <c r="O786" s="303"/>
      <c r="P786" s="303"/>
      <c r="Q786" s="303"/>
      <c r="R786" s="303"/>
      <c r="S786" s="303"/>
      <c r="T786" s="303"/>
      <c r="U786" s="303"/>
      <c r="V786" s="303"/>
      <c r="W786" s="303"/>
      <c r="X786" s="303"/>
      <c r="Y786" s="303"/>
      <c r="Z786" s="303"/>
    </row>
    <row r="787" spans="1:26" ht="12.75" customHeight="1">
      <c r="A787" s="303"/>
      <c r="B787" s="307"/>
      <c r="C787" s="303"/>
      <c r="D787" s="306"/>
      <c r="E787" s="305"/>
      <c r="F787" s="304"/>
      <c r="G787" s="303"/>
      <c r="H787" s="303"/>
      <c r="I787" s="303"/>
      <c r="J787" s="303"/>
      <c r="K787" s="303"/>
      <c r="L787" s="303"/>
      <c r="M787" s="303"/>
      <c r="N787" s="303"/>
      <c r="O787" s="303"/>
      <c r="P787" s="303"/>
      <c r="Q787" s="303"/>
      <c r="R787" s="303"/>
      <c r="S787" s="303"/>
      <c r="T787" s="303"/>
      <c r="U787" s="303"/>
      <c r="V787" s="303"/>
      <c r="W787" s="303"/>
      <c r="X787" s="303"/>
      <c r="Y787" s="303"/>
      <c r="Z787" s="303"/>
    </row>
    <row r="788" spans="1:26" ht="12.75" customHeight="1">
      <c r="A788" s="303"/>
      <c r="B788" s="307"/>
      <c r="C788" s="303"/>
      <c r="D788" s="306"/>
      <c r="E788" s="305"/>
      <c r="F788" s="304"/>
      <c r="G788" s="303"/>
      <c r="H788" s="303"/>
      <c r="I788" s="303"/>
      <c r="J788" s="303"/>
      <c r="K788" s="303"/>
      <c r="L788" s="303"/>
      <c r="M788" s="303"/>
      <c r="N788" s="303"/>
      <c r="O788" s="303"/>
      <c r="P788" s="303"/>
      <c r="Q788" s="303"/>
      <c r="R788" s="303"/>
      <c r="S788" s="303"/>
      <c r="T788" s="303"/>
      <c r="U788" s="303"/>
      <c r="V788" s="303"/>
      <c r="W788" s="303"/>
      <c r="X788" s="303"/>
      <c r="Y788" s="303"/>
      <c r="Z788" s="303"/>
    </row>
    <row r="789" spans="1:26" ht="12.75" customHeight="1">
      <c r="A789" s="303"/>
      <c r="B789" s="307"/>
      <c r="C789" s="303"/>
      <c r="D789" s="306"/>
      <c r="E789" s="305"/>
      <c r="F789" s="304"/>
      <c r="G789" s="303"/>
      <c r="H789" s="303"/>
      <c r="I789" s="303"/>
      <c r="J789" s="303"/>
      <c r="K789" s="303"/>
      <c r="L789" s="303"/>
      <c r="M789" s="303"/>
      <c r="N789" s="303"/>
      <c r="O789" s="303"/>
      <c r="P789" s="303"/>
      <c r="Q789" s="303"/>
      <c r="R789" s="303"/>
      <c r="S789" s="303"/>
      <c r="T789" s="303"/>
      <c r="U789" s="303"/>
      <c r="V789" s="303"/>
      <c r="W789" s="303"/>
      <c r="X789" s="303"/>
      <c r="Y789" s="303"/>
      <c r="Z789" s="303"/>
    </row>
    <row r="790" spans="1:26" ht="12.75" customHeight="1">
      <c r="A790" s="303"/>
      <c r="B790" s="307"/>
      <c r="C790" s="303"/>
      <c r="D790" s="306"/>
      <c r="E790" s="305"/>
      <c r="F790" s="304"/>
      <c r="G790" s="303"/>
      <c r="H790" s="303"/>
      <c r="I790" s="303"/>
      <c r="J790" s="303"/>
      <c r="K790" s="303"/>
      <c r="L790" s="303"/>
      <c r="M790" s="303"/>
      <c r="N790" s="303"/>
      <c r="O790" s="303"/>
      <c r="P790" s="303"/>
      <c r="Q790" s="303"/>
      <c r="R790" s="303"/>
      <c r="S790" s="303"/>
      <c r="T790" s="303"/>
      <c r="U790" s="303"/>
      <c r="V790" s="303"/>
      <c r="W790" s="303"/>
      <c r="X790" s="303"/>
      <c r="Y790" s="303"/>
      <c r="Z790" s="303"/>
    </row>
    <row r="791" spans="1:26" ht="12.75" customHeight="1">
      <c r="A791" s="303"/>
      <c r="B791" s="307"/>
      <c r="C791" s="303"/>
      <c r="D791" s="306"/>
      <c r="E791" s="305"/>
      <c r="F791" s="304"/>
      <c r="G791" s="303"/>
      <c r="H791" s="303"/>
      <c r="I791" s="303"/>
      <c r="J791" s="303"/>
      <c r="K791" s="303"/>
      <c r="L791" s="303"/>
      <c r="M791" s="303"/>
      <c r="N791" s="303"/>
      <c r="O791" s="303"/>
      <c r="P791" s="303"/>
      <c r="Q791" s="303"/>
      <c r="R791" s="303"/>
      <c r="S791" s="303"/>
      <c r="T791" s="303"/>
      <c r="U791" s="303"/>
      <c r="V791" s="303"/>
      <c r="W791" s="303"/>
      <c r="X791" s="303"/>
      <c r="Y791" s="303"/>
      <c r="Z791" s="303"/>
    </row>
    <row r="792" spans="1:26" ht="12.75" customHeight="1">
      <c r="A792" s="303"/>
      <c r="B792" s="307"/>
      <c r="C792" s="303"/>
      <c r="D792" s="306"/>
      <c r="E792" s="305"/>
      <c r="F792" s="304"/>
      <c r="G792" s="303"/>
      <c r="H792" s="303"/>
      <c r="I792" s="303"/>
      <c r="J792" s="303"/>
      <c r="K792" s="303"/>
      <c r="L792" s="303"/>
      <c r="M792" s="303"/>
      <c r="N792" s="303"/>
      <c r="O792" s="303"/>
      <c r="P792" s="303"/>
      <c r="Q792" s="303"/>
      <c r="R792" s="303"/>
      <c r="S792" s="303"/>
      <c r="T792" s="303"/>
      <c r="U792" s="303"/>
      <c r="V792" s="303"/>
      <c r="W792" s="303"/>
      <c r="X792" s="303"/>
      <c r="Y792" s="303"/>
      <c r="Z792" s="303"/>
    </row>
    <row r="793" spans="1:26" ht="12.75" customHeight="1">
      <c r="A793" s="303"/>
      <c r="B793" s="307"/>
      <c r="C793" s="303"/>
      <c r="D793" s="306"/>
      <c r="E793" s="305"/>
      <c r="F793" s="304"/>
      <c r="G793" s="303"/>
      <c r="H793" s="303"/>
      <c r="I793" s="303"/>
      <c r="J793" s="303"/>
      <c r="K793" s="303"/>
      <c r="L793" s="303"/>
      <c r="M793" s="303"/>
      <c r="N793" s="303"/>
      <c r="O793" s="303"/>
      <c r="P793" s="303"/>
      <c r="Q793" s="303"/>
      <c r="R793" s="303"/>
      <c r="S793" s="303"/>
      <c r="T793" s="303"/>
      <c r="U793" s="303"/>
      <c r="V793" s="303"/>
      <c r="W793" s="303"/>
      <c r="X793" s="303"/>
      <c r="Y793" s="303"/>
      <c r="Z793" s="303"/>
    </row>
    <row r="794" spans="1:26" ht="12.75" customHeight="1">
      <c r="A794" s="303"/>
      <c r="B794" s="307"/>
      <c r="C794" s="303"/>
      <c r="D794" s="306"/>
      <c r="E794" s="305"/>
      <c r="F794" s="304"/>
      <c r="G794" s="303"/>
      <c r="H794" s="303"/>
      <c r="I794" s="303"/>
      <c r="J794" s="303"/>
      <c r="K794" s="303"/>
      <c r="L794" s="303"/>
      <c r="M794" s="303"/>
      <c r="N794" s="303"/>
      <c r="O794" s="303"/>
      <c r="P794" s="303"/>
      <c r="Q794" s="303"/>
      <c r="R794" s="303"/>
      <c r="S794" s="303"/>
      <c r="T794" s="303"/>
      <c r="U794" s="303"/>
      <c r="V794" s="303"/>
      <c r="W794" s="303"/>
      <c r="X794" s="303"/>
      <c r="Y794" s="303"/>
      <c r="Z794" s="303"/>
    </row>
    <row r="795" spans="1:26" ht="12.75" customHeight="1">
      <c r="A795" s="303"/>
      <c r="B795" s="307"/>
      <c r="C795" s="303"/>
      <c r="D795" s="306"/>
      <c r="E795" s="305"/>
      <c r="F795" s="304"/>
      <c r="G795" s="303"/>
      <c r="H795" s="303"/>
      <c r="I795" s="303"/>
      <c r="J795" s="303"/>
      <c r="K795" s="303"/>
      <c r="L795" s="303"/>
      <c r="M795" s="303"/>
      <c r="N795" s="303"/>
      <c r="O795" s="303"/>
      <c r="P795" s="303"/>
      <c r="Q795" s="303"/>
      <c r="R795" s="303"/>
      <c r="S795" s="303"/>
      <c r="T795" s="303"/>
      <c r="U795" s="303"/>
      <c r="V795" s="303"/>
      <c r="W795" s="303"/>
      <c r="X795" s="303"/>
      <c r="Y795" s="303"/>
      <c r="Z795" s="303"/>
    </row>
    <row r="796" spans="1:26" ht="12.75" customHeight="1">
      <c r="A796" s="303"/>
      <c r="B796" s="307"/>
      <c r="C796" s="303"/>
      <c r="D796" s="306"/>
      <c r="E796" s="305"/>
      <c r="F796" s="304"/>
      <c r="G796" s="303"/>
      <c r="H796" s="303"/>
      <c r="I796" s="303"/>
      <c r="J796" s="303"/>
      <c r="K796" s="303"/>
      <c r="L796" s="303"/>
      <c r="M796" s="303"/>
      <c r="N796" s="303"/>
      <c r="O796" s="303"/>
      <c r="P796" s="303"/>
      <c r="Q796" s="303"/>
      <c r="R796" s="303"/>
      <c r="S796" s="303"/>
      <c r="T796" s="303"/>
      <c r="U796" s="303"/>
      <c r="V796" s="303"/>
      <c r="W796" s="303"/>
      <c r="X796" s="303"/>
      <c r="Y796" s="303"/>
      <c r="Z796" s="303"/>
    </row>
    <row r="797" spans="1:26" ht="12.75" customHeight="1">
      <c r="A797" s="303"/>
      <c r="B797" s="307"/>
      <c r="C797" s="303"/>
      <c r="D797" s="306"/>
      <c r="E797" s="305"/>
      <c r="F797" s="304"/>
      <c r="G797" s="303"/>
      <c r="H797" s="303"/>
      <c r="I797" s="303"/>
      <c r="J797" s="303"/>
      <c r="K797" s="303"/>
      <c r="L797" s="303"/>
      <c r="M797" s="303"/>
      <c r="N797" s="303"/>
      <c r="O797" s="303"/>
      <c r="P797" s="303"/>
      <c r="Q797" s="303"/>
      <c r="R797" s="303"/>
      <c r="S797" s="303"/>
      <c r="T797" s="303"/>
      <c r="U797" s="303"/>
      <c r="V797" s="303"/>
      <c r="W797" s="303"/>
      <c r="X797" s="303"/>
      <c r="Y797" s="303"/>
      <c r="Z797" s="303"/>
    </row>
    <row r="798" spans="1:26" ht="12.75" customHeight="1">
      <c r="A798" s="303"/>
      <c r="B798" s="307"/>
      <c r="C798" s="303"/>
      <c r="D798" s="306"/>
      <c r="E798" s="305"/>
      <c r="F798" s="304"/>
      <c r="G798" s="303"/>
      <c r="H798" s="303"/>
      <c r="I798" s="303"/>
      <c r="J798" s="303"/>
      <c r="K798" s="303"/>
      <c r="L798" s="303"/>
      <c r="M798" s="303"/>
      <c r="N798" s="303"/>
      <c r="O798" s="303"/>
      <c r="P798" s="303"/>
      <c r="Q798" s="303"/>
      <c r="R798" s="303"/>
      <c r="S798" s="303"/>
      <c r="T798" s="303"/>
      <c r="U798" s="303"/>
      <c r="V798" s="303"/>
      <c r="W798" s="303"/>
      <c r="X798" s="303"/>
      <c r="Y798" s="303"/>
      <c r="Z798" s="303"/>
    </row>
    <row r="799" spans="1:26" ht="12.75" customHeight="1">
      <c r="A799" s="303"/>
      <c r="B799" s="307"/>
      <c r="C799" s="303"/>
      <c r="D799" s="306"/>
      <c r="E799" s="305"/>
      <c r="F799" s="304"/>
      <c r="G799" s="303"/>
      <c r="H799" s="303"/>
      <c r="I799" s="303"/>
      <c r="J799" s="303"/>
      <c r="K799" s="303"/>
      <c r="L799" s="303"/>
      <c r="M799" s="303"/>
      <c r="N799" s="303"/>
      <c r="O799" s="303"/>
      <c r="P799" s="303"/>
      <c r="Q799" s="303"/>
      <c r="R799" s="303"/>
      <c r="S799" s="303"/>
      <c r="T799" s="303"/>
      <c r="U799" s="303"/>
      <c r="V799" s="303"/>
      <c r="W799" s="303"/>
      <c r="X799" s="303"/>
      <c r="Y799" s="303"/>
      <c r="Z799" s="303"/>
    </row>
    <row r="800" spans="1:26" ht="12.75" customHeight="1">
      <c r="A800" s="303"/>
      <c r="B800" s="307"/>
      <c r="C800" s="303"/>
      <c r="D800" s="306"/>
      <c r="E800" s="305"/>
      <c r="F800" s="304"/>
      <c r="G800" s="303"/>
      <c r="H800" s="303"/>
      <c r="I800" s="303"/>
      <c r="J800" s="303"/>
      <c r="K800" s="303"/>
      <c r="L800" s="303"/>
      <c r="M800" s="303"/>
      <c r="N800" s="303"/>
      <c r="O800" s="303"/>
      <c r="P800" s="303"/>
      <c r="Q800" s="303"/>
      <c r="R800" s="303"/>
      <c r="S800" s="303"/>
      <c r="T800" s="303"/>
      <c r="U800" s="303"/>
      <c r="V800" s="303"/>
      <c r="W800" s="303"/>
      <c r="X800" s="303"/>
      <c r="Y800" s="303"/>
      <c r="Z800" s="303"/>
    </row>
    <row r="801" spans="1:26" ht="12.75" customHeight="1">
      <c r="A801" s="303"/>
      <c r="B801" s="307"/>
      <c r="C801" s="303"/>
      <c r="D801" s="306"/>
      <c r="E801" s="305"/>
      <c r="F801" s="304"/>
      <c r="G801" s="303"/>
      <c r="H801" s="303"/>
      <c r="I801" s="303"/>
      <c r="J801" s="303"/>
      <c r="K801" s="303"/>
      <c r="L801" s="303"/>
      <c r="M801" s="303"/>
      <c r="N801" s="303"/>
      <c r="O801" s="303"/>
      <c r="P801" s="303"/>
      <c r="Q801" s="303"/>
      <c r="R801" s="303"/>
      <c r="S801" s="303"/>
      <c r="T801" s="303"/>
      <c r="U801" s="303"/>
      <c r="V801" s="303"/>
      <c r="W801" s="303"/>
      <c r="X801" s="303"/>
      <c r="Y801" s="303"/>
      <c r="Z801" s="303"/>
    </row>
    <row r="802" spans="1:26" ht="12.75" customHeight="1">
      <c r="A802" s="303"/>
      <c r="B802" s="307"/>
      <c r="C802" s="303"/>
      <c r="D802" s="306"/>
      <c r="E802" s="305"/>
      <c r="F802" s="304"/>
      <c r="G802" s="303"/>
      <c r="H802" s="303"/>
      <c r="I802" s="303"/>
      <c r="J802" s="303"/>
      <c r="K802" s="303"/>
      <c r="L802" s="303"/>
      <c r="M802" s="303"/>
      <c r="N802" s="303"/>
      <c r="O802" s="303"/>
      <c r="P802" s="303"/>
      <c r="Q802" s="303"/>
      <c r="R802" s="303"/>
      <c r="S802" s="303"/>
      <c r="T802" s="303"/>
      <c r="U802" s="303"/>
      <c r="V802" s="303"/>
      <c r="W802" s="303"/>
      <c r="X802" s="303"/>
      <c r="Y802" s="303"/>
      <c r="Z802" s="303"/>
    </row>
    <row r="803" spans="1:26" ht="12.75" customHeight="1">
      <c r="A803" s="303"/>
      <c r="B803" s="307"/>
      <c r="C803" s="303"/>
      <c r="D803" s="306"/>
      <c r="E803" s="305"/>
      <c r="F803" s="304"/>
      <c r="G803" s="303"/>
      <c r="H803" s="303"/>
      <c r="I803" s="303"/>
      <c r="J803" s="303"/>
      <c r="K803" s="303"/>
      <c r="L803" s="303"/>
      <c r="M803" s="303"/>
      <c r="N803" s="303"/>
      <c r="O803" s="303"/>
      <c r="P803" s="303"/>
      <c r="Q803" s="303"/>
      <c r="R803" s="303"/>
      <c r="S803" s="303"/>
      <c r="T803" s="303"/>
      <c r="U803" s="303"/>
      <c r="V803" s="303"/>
      <c r="W803" s="303"/>
      <c r="X803" s="303"/>
      <c r="Y803" s="303"/>
      <c r="Z803" s="303"/>
    </row>
    <row r="804" spans="1:26" ht="12.75" customHeight="1">
      <c r="A804" s="303"/>
      <c r="B804" s="307"/>
      <c r="C804" s="303"/>
      <c r="D804" s="306"/>
      <c r="E804" s="305"/>
      <c r="F804" s="304"/>
      <c r="G804" s="303"/>
      <c r="H804" s="303"/>
      <c r="I804" s="303"/>
      <c r="J804" s="303"/>
      <c r="K804" s="303"/>
      <c r="L804" s="303"/>
      <c r="M804" s="303"/>
      <c r="N804" s="303"/>
      <c r="O804" s="303"/>
      <c r="P804" s="303"/>
      <c r="Q804" s="303"/>
      <c r="R804" s="303"/>
      <c r="S804" s="303"/>
      <c r="T804" s="303"/>
      <c r="U804" s="303"/>
      <c r="V804" s="303"/>
      <c r="W804" s="303"/>
      <c r="X804" s="303"/>
      <c r="Y804" s="303"/>
      <c r="Z804" s="303"/>
    </row>
    <row r="805" spans="1:26" ht="12.75" customHeight="1">
      <c r="A805" s="303"/>
      <c r="B805" s="307"/>
      <c r="C805" s="303"/>
      <c r="D805" s="306"/>
      <c r="E805" s="305"/>
      <c r="F805" s="304"/>
      <c r="G805" s="303"/>
      <c r="H805" s="303"/>
      <c r="I805" s="303"/>
      <c r="J805" s="303"/>
      <c r="K805" s="303"/>
      <c r="L805" s="303"/>
      <c r="M805" s="303"/>
      <c r="N805" s="303"/>
      <c r="O805" s="303"/>
      <c r="P805" s="303"/>
      <c r="Q805" s="303"/>
      <c r="R805" s="303"/>
      <c r="S805" s="303"/>
      <c r="T805" s="303"/>
      <c r="U805" s="303"/>
      <c r="V805" s="303"/>
      <c r="W805" s="303"/>
      <c r="X805" s="303"/>
      <c r="Y805" s="303"/>
      <c r="Z805" s="303"/>
    </row>
    <row r="806" spans="1:26" ht="12.75" customHeight="1">
      <c r="A806" s="303"/>
      <c r="B806" s="307"/>
      <c r="C806" s="303"/>
      <c r="D806" s="306"/>
      <c r="E806" s="305"/>
      <c r="F806" s="304"/>
      <c r="G806" s="303"/>
      <c r="H806" s="303"/>
      <c r="I806" s="303"/>
      <c r="J806" s="303"/>
      <c r="K806" s="303"/>
      <c r="L806" s="303"/>
      <c r="M806" s="303"/>
      <c r="N806" s="303"/>
      <c r="O806" s="303"/>
      <c r="P806" s="303"/>
      <c r="Q806" s="303"/>
      <c r="R806" s="303"/>
      <c r="S806" s="303"/>
      <c r="T806" s="303"/>
      <c r="U806" s="303"/>
      <c r="V806" s="303"/>
      <c r="W806" s="303"/>
      <c r="X806" s="303"/>
      <c r="Y806" s="303"/>
      <c r="Z806" s="303"/>
    </row>
    <row r="807" spans="1:26" ht="12.75" customHeight="1">
      <c r="A807" s="303"/>
      <c r="B807" s="307"/>
      <c r="C807" s="303"/>
      <c r="D807" s="306"/>
      <c r="E807" s="305"/>
      <c r="F807" s="304"/>
      <c r="G807" s="303"/>
      <c r="H807" s="303"/>
      <c r="I807" s="303"/>
      <c r="J807" s="303"/>
      <c r="K807" s="303"/>
      <c r="L807" s="303"/>
      <c r="M807" s="303"/>
      <c r="N807" s="303"/>
      <c r="O807" s="303"/>
      <c r="P807" s="303"/>
      <c r="Q807" s="303"/>
      <c r="R807" s="303"/>
      <c r="S807" s="303"/>
      <c r="T807" s="303"/>
      <c r="U807" s="303"/>
      <c r="V807" s="303"/>
      <c r="W807" s="303"/>
      <c r="X807" s="303"/>
      <c r="Y807" s="303"/>
      <c r="Z807" s="303"/>
    </row>
    <row r="808" spans="1:26" ht="12.75" customHeight="1">
      <c r="A808" s="303"/>
      <c r="B808" s="307"/>
      <c r="C808" s="303"/>
      <c r="D808" s="306"/>
      <c r="E808" s="305"/>
      <c r="F808" s="304"/>
      <c r="G808" s="303"/>
      <c r="H808" s="303"/>
      <c r="I808" s="303"/>
      <c r="J808" s="303"/>
      <c r="K808" s="303"/>
      <c r="L808" s="303"/>
      <c r="M808" s="303"/>
      <c r="N808" s="303"/>
      <c r="O808" s="303"/>
      <c r="P808" s="303"/>
      <c r="Q808" s="303"/>
      <c r="R808" s="303"/>
      <c r="S808" s="303"/>
      <c r="T808" s="303"/>
      <c r="U808" s="303"/>
      <c r="V808" s="303"/>
      <c r="W808" s="303"/>
      <c r="X808" s="303"/>
      <c r="Y808" s="303"/>
      <c r="Z808" s="303"/>
    </row>
    <row r="809" spans="1:26" ht="12.75" customHeight="1">
      <c r="A809" s="303"/>
      <c r="B809" s="307"/>
      <c r="C809" s="303"/>
      <c r="D809" s="306"/>
      <c r="E809" s="305"/>
      <c r="F809" s="304"/>
      <c r="G809" s="303"/>
      <c r="H809" s="303"/>
      <c r="I809" s="303"/>
      <c r="J809" s="303"/>
      <c r="K809" s="303"/>
      <c r="L809" s="303"/>
      <c r="M809" s="303"/>
      <c r="N809" s="303"/>
      <c r="O809" s="303"/>
      <c r="P809" s="303"/>
      <c r="Q809" s="303"/>
      <c r="R809" s="303"/>
      <c r="S809" s="303"/>
      <c r="T809" s="303"/>
      <c r="U809" s="303"/>
      <c r="V809" s="303"/>
      <c r="W809" s="303"/>
      <c r="X809" s="303"/>
      <c r="Y809" s="303"/>
      <c r="Z809" s="303"/>
    </row>
    <row r="810" spans="1:26" ht="12.75" customHeight="1">
      <c r="A810" s="303"/>
      <c r="B810" s="307"/>
      <c r="C810" s="303"/>
      <c r="D810" s="306"/>
      <c r="E810" s="305"/>
      <c r="F810" s="304"/>
      <c r="G810" s="303"/>
      <c r="H810" s="303"/>
      <c r="I810" s="303"/>
      <c r="J810" s="303"/>
      <c r="K810" s="303"/>
      <c r="L810" s="303"/>
      <c r="M810" s="303"/>
      <c r="N810" s="303"/>
      <c r="O810" s="303"/>
      <c r="P810" s="303"/>
      <c r="Q810" s="303"/>
      <c r="R810" s="303"/>
      <c r="S810" s="303"/>
      <c r="T810" s="303"/>
      <c r="U810" s="303"/>
      <c r="V810" s="303"/>
      <c r="W810" s="303"/>
      <c r="X810" s="303"/>
      <c r="Y810" s="303"/>
      <c r="Z810" s="303"/>
    </row>
    <row r="811" spans="1:26" ht="12.75" customHeight="1">
      <c r="A811" s="303"/>
      <c r="B811" s="307"/>
      <c r="C811" s="303"/>
      <c r="D811" s="306"/>
      <c r="E811" s="305"/>
      <c r="F811" s="304"/>
      <c r="G811" s="303"/>
      <c r="H811" s="303"/>
      <c r="I811" s="303"/>
      <c r="J811" s="303"/>
      <c r="K811" s="303"/>
      <c r="L811" s="303"/>
      <c r="M811" s="303"/>
      <c r="N811" s="303"/>
      <c r="O811" s="303"/>
      <c r="P811" s="303"/>
      <c r="Q811" s="303"/>
      <c r="R811" s="303"/>
      <c r="S811" s="303"/>
      <c r="T811" s="303"/>
      <c r="U811" s="303"/>
      <c r="V811" s="303"/>
      <c r="W811" s="303"/>
      <c r="X811" s="303"/>
      <c r="Y811" s="303"/>
      <c r="Z811" s="303"/>
    </row>
    <row r="812" spans="1:26" ht="12.75" customHeight="1">
      <c r="A812" s="303"/>
      <c r="B812" s="307"/>
      <c r="C812" s="303"/>
      <c r="D812" s="306"/>
      <c r="E812" s="305"/>
      <c r="F812" s="304"/>
      <c r="G812" s="303"/>
      <c r="H812" s="303"/>
      <c r="I812" s="303"/>
      <c r="J812" s="303"/>
      <c r="K812" s="303"/>
      <c r="L812" s="303"/>
      <c r="M812" s="303"/>
      <c r="N812" s="303"/>
      <c r="O812" s="303"/>
      <c r="P812" s="303"/>
      <c r="Q812" s="303"/>
      <c r="R812" s="303"/>
      <c r="S812" s="303"/>
      <c r="T812" s="303"/>
      <c r="U812" s="303"/>
      <c r="V812" s="303"/>
      <c r="W812" s="303"/>
      <c r="X812" s="303"/>
      <c r="Y812" s="303"/>
      <c r="Z812" s="303"/>
    </row>
    <row r="813" spans="1:26" ht="12.75" customHeight="1">
      <c r="A813" s="303"/>
      <c r="B813" s="307"/>
      <c r="C813" s="303"/>
      <c r="D813" s="306"/>
      <c r="E813" s="305"/>
      <c r="F813" s="304"/>
      <c r="G813" s="303"/>
      <c r="H813" s="303"/>
      <c r="I813" s="303"/>
      <c r="J813" s="303"/>
      <c r="K813" s="303"/>
      <c r="L813" s="303"/>
      <c r="M813" s="303"/>
      <c r="N813" s="303"/>
      <c r="O813" s="303"/>
      <c r="P813" s="303"/>
      <c r="Q813" s="303"/>
      <c r="R813" s="303"/>
      <c r="S813" s="303"/>
      <c r="T813" s="303"/>
      <c r="U813" s="303"/>
      <c r="V813" s="303"/>
      <c r="W813" s="303"/>
      <c r="X813" s="303"/>
      <c r="Y813" s="303"/>
      <c r="Z813" s="303"/>
    </row>
    <row r="814" spans="1:26" ht="12.75" customHeight="1">
      <c r="A814" s="303"/>
      <c r="B814" s="307"/>
      <c r="C814" s="303"/>
      <c r="D814" s="306"/>
      <c r="E814" s="305"/>
      <c r="F814" s="304"/>
      <c r="G814" s="303"/>
      <c r="H814" s="303"/>
      <c r="I814" s="303"/>
      <c r="J814" s="303"/>
      <c r="K814" s="303"/>
      <c r="L814" s="303"/>
      <c r="M814" s="303"/>
      <c r="N814" s="303"/>
      <c r="O814" s="303"/>
      <c r="P814" s="303"/>
      <c r="Q814" s="303"/>
      <c r="R814" s="303"/>
      <c r="S814" s="303"/>
      <c r="T814" s="303"/>
      <c r="U814" s="303"/>
      <c r="V814" s="303"/>
      <c r="W814" s="303"/>
      <c r="X814" s="303"/>
      <c r="Y814" s="303"/>
      <c r="Z814" s="303"/>
    </row>
    <row r="815" spans="1:26" ht="12.75" customHeight="1">
      <c r="A815" s="303"/>
      <c r="B815" s="307"/>
      <c r="C815" s="303"/>
      <c r="D815" s="306"/>
      <c r="E815" s="305"/>
      <c r="F815" s="304"/>
      <c r="G815" s="303"/>
      <c r="H815" s="303"/>
      <c r="I815" s="303"/>
      <c r="J815" s="303"/>
      <c r="K815" s="303"/>
      <c r="L815" s="303"/>
      <c r="M815" s="303"/>
      <c r="N815" s="303"/>
      <c r="O815" s="303"/>
      <c r="P815" s="303"/>
      <c r="Q815" s="303"/>
      <c r="R815" s="303"/>
      <c r="S815" s="303"/>
      <c r="T815" s="303"/>
      <c r="U815" s="303"/>
      <c r="V815" s="303"/>
      <c r="W815" s="303"/>
      <c r="X815" s="303"/>
      <c r="Y815" s="303"/>
      <c r="Z815" s="303"/>
    </row>
    <row r="816" spans="1:26" ht="12.75" customHeight="1">
      <c r="A816" s="303"/>
      <c r="B816" s="307"/>
      <c r="C816" s="303"/>
      <c r="D816" s="306"/>
      <c r="E816" s="305"/>
      <c r="F816" s="304"/>
      <c r="G816" s="303"/>
      <c r="H816" s="303"/>
      <c r="I816" s="303"/>
      <c r="J816" s="303"/>
      <c r="K816" s="303"/>
      <c r="L816" s="303"/>
      <c r="M816" s="303"/>
      <c r="N816" s="303"/>
      <c r="O816" s="303"/>
      <c r="P816" s="303"/>
      <c r="Q816" s="303"/>
      <c r="R816" s="303"/>
      <c r="S816" s="303"/>
      <c r="T816" s="303"/>
      <c r="U816" s="303"/>
      <c r="V816" s="303"/>
      <c r="W816" s="303"/>
      <c r="X816" s="303"/>
      <c r="Y816" s="303"/>
      <c r="Z816" s="303"/>
    </row>
    <row r="817" spans="1:26" ht="12.75" customHeight="1">
      <c r="A817" s="303"/>
      <c r="B817" s="307"/>
      <c r="C817" s="303"/>
      <c r="D817" s="306"/>
      <c r="E817" s="305"/>
      <c r="F817" s="304"/>
      <c r="G817" s="303"/>
      <c r="H817" s="303"/>
      <c r="I817" s="303"/>
      <c r="J817" s="303"/>
      <c r="K817" s="303"/>
      <c r="L817" s="303"/>
      <c r="M817" s="303"/>
      <c r="N817" s="303"/>
      <c r="O817" s="303"/>
      <c r="P817" s="303"/>
      <c r="Q817" s="303"/>
      <c r="R817" s="303"/>
      <c r="S817" s="303"/>
      <c r="T817" s="303"/>
      <c r="U817" s="303"/>
      <c r="V817" s="303"/>
      <c r="W817" s="303"/>
      <c r="X817" s="303"/>
      <c r="Y817" s="303"/>
      <c r="Z817" s="303"/>
    </row>
    <row r="818" spans="1:26" ht="12.75" customHeight="1">
      <c r="A818" s="303"/>
      <c r="B818" s="307"/>
      <c r="C818" s="303"/>
      <c r="D818" s="306"/>
      <c r="E818" s="305"/>
      <c r="F818" s="304"/>
      <c r="G818" s="303"/>
      <c r="H818" s="303"/>
      <c r="I818" s="303"/>
      <c r="J818" s="303"/>
      <c r="K818" s="303"/>
      <c r="L818" s="303"/>
      <c r="M818" s="303"/>
      <c r="N818" s="303"/>
      <c r="O818" s="303"/>
      <c r="P818" s="303"/>
      <c r="Q818" s="303"/>
      <c r="R818" s="303"/>
      <c r="S818" s="303"/>
      <c r="T818" s="303"/>
      <c r="U818" s="303"/>
      <c r="V818" s="303"/>
      <c r="W818" s="303"/>
      <c r="X818" s="303"/>
      <c r="Y818" s="303"/>
      <c r="Z818" s="303"/>
    </row>
    <row r="819" spans="1:26" ht="12.75" customHeight="1">
      <c r="A819" s="303"/>
      <c r="B819" s="307"/>
      <c r="C819" s="303"/>
      <c r="D819" s="306"/>
      <c r="E819" s="305"/>
      <c r="F819" s="304"/>
      <c r="G819" s="303"/>
      <c r="H819" s="303"/>
      <c r="I819" s="303"/>
      <c r="J819" s="303"/>
      <c r="K819" s="303"/>
      <c r="L819" s="303"/>
      <c r="M819" s="303"/>
      <c r="N819" s="303"/>
      <c r="O819" s="303"/>
      <c r="P819" s="303"/>
      <c r="Q819" s="303"/>
      <c r="R819" s="303"/>
      <c r="S819" s="303"/>
      <c r="T819" s="303"/>
      <c r="U819" s="303"/>
      <c r="V819" s="303"/>
      <c r="W819" s="303"/>
      <c r="X819" s="303"/>
      <c r="Y819" s="303"/>
      <c r="Z819" s="303"/>
    </row>
    <row r="820" spans="1:26" ht="12.75" customHeight="1">
      <c r="A820" s="303"/>
      <c r="B820" s="307"/>
      <c r="C820" s="303"/>
      <c r="D820" s="306"/>
      <c r="E820" s="305"/>
      <c r="F820" s="304"/>
      <c r="G820" s="303"/>
      <c r="H820" s="303"/>
      <c r="I820" s="303"/>
      <c r="J820" s="303"/>
      <c r="K820" s="303"/>
      <c r="L820" s="303"/>
      <c r="M820" s="303"/>
      <c r="N820" s="303"/>
      <c r="O820" s="303"/>
      <c r="P820" s="303"/>
      <c r="Q820" s="303"/>
      <c r="R820" s="303"/>
      <c r="S820" s="303"/>
      <c r="T820" s="303"/>
      <c r="U820" s="303"/>
      <c r="V820" s="303"/>
      <c r="W820" s="303"/>
      <c r="X820" s="303"/>
      <c r="Y820" s="303"/>
      <c r="Z820" s="303"/>
    </row>
    <row r="821" spans="1:26" ht="12.75" customHeight="1">
      <c r="A821" s="303"/>
      <c r="B821" s="307"/>
      <c r="C821" s="303"/>
      <c r="D821" s="306"/>
      <c r="E821" s="305"/>
      <c r="F821" s="304"/>
      <c r="G821" s="303"/>
      <c r="H821" s="303"/>
      <c r="I821" s="303"/>
      <c r="J821" s="303"/>
      <c r="K821" s="303"/>
      <c r="L821" s="303"/>
      <c r="M821" s="303"/>
      <c r="N821" s="303"/>
      <c r="O821" s="303"/>
      <c r="P821" s="303"/>
      <c r="Q821" s="303"/>
      <c r="R821" s="303"/>
      <c r="S821" s="303"/>
      <c r="T821" s="303"/>
      <c r="U821" s="303"/>
      <c r="V821" s="303"/>
      <c r="W821" s="303"/>
      <c r="X821" s="303"/>
      <c r="Y821" s="303"/>
      <c r="Z821" s="303"/>
    </row>
    <row r="822" spans="1:26" ht="12.75" customHeight="1">
      <c r="A822" s="303"/>
      <c r="B822" s="307"/>
      <c r="C822" s="303"/>
      <c r="D822" s="306"/>
      <c r="E822" s="305"/>
      <c r="F822" s="304"/>
      <c r="G822" s="303"/>
      <c r="H822" s="303"/>
      <c r="I822" s="303"/>
      <c r="J822" s="303"/>
      <c r="K822" s="303"/>
      <c r="L822" s="303"/>
      <c r="M822" s="303"/>
      <c r="N822" s="303"/>
      <c r="O822" s="303"/>
      <c r="P822" s="303"/>
      <c r="Q822" s="303"/>
      <c r="R822" s="303"/>
      <c r="S822" s="303"/>
      <c r="T822" s="303"/>
      <c r="U822" s="303"/>
      <c r="V822" s="303"/>
      <c r="W822" s="303"/>
      <c r="X822" s="303"/>
      <c r="Y822" s="303"/>
      <c r="Z822" s="303"/>
    </row>
    <row r="823" spans="1:26" ht="12.75" customHeight="1">
      <c r="A823" s="303"/>
      <c r="B823" s="307"/>
      <c r="C823" s="303"/>
      <c r="D823" s="306"/>
      <c r="E823" s="305"/>
      <c r="F823" s="304"/>
      <c r="G823" s="303"/>
      <c r="H823" s="303"/>
      <c r="I823" s="303"/>
      <c r="J823" s="303"/>
      <c r="K823" s="303"/>
      <c r="L823" s="303"/>
      <c r="M823" s="303"/>
      <c r="N823" s="303"/>
      <c r="O823" s="303"/>
      <c r="P823" s="303"/>
      <c r="Q823" s="303"/>
      <c r="R823" s="303"/>
      <c r="S823" s="303"/>
      <c r="T823" s="303"/>
      <c r="U823" s="303"/>
      <c r="V823" s="303"/>
      <c r="W823" s="303"/>
      <c r="X823" s="303"/>
      <c r="Y823" s="303"/>
      <c r="Z823" s="303"/>
    </row>
    <row r="824" spans="1:26" ht="12.75" customHeight="1">
      <c r="A824" s="303"/>
      <c r="B824" s="307"/>
      <c r="C824" s="303"/>
      <c r="D824" s="306"/>
      <c r="E824" s="305"/>
      <c r="F824" s="304"/>
      <c r="G824" s="303"/>
      <c r="H824" s="303"/>
      <c r="I824" s="303"/>
      <c r="J824" s="303"/>
      <c r="K824" s="303"/>
      <c r="L824" s="303"/>
      <c r="M824" s="303"/>
      <c r="N824" s="303"/>
      <c r="O824" s="303"/>
      <c r="P824" s="303"/>
      <c r="Q824" s="303"/>
      <c r="R824" s="303"/>
      <c r="S824" s="303"/>
      <c r="T824" s="303"/>
      <c r="U824" s="303"/>
      <c r="V824" s="303"/>
      <c r="W824" s="303"/>
      <c r="X824" s="303"/>
      <c r="Y824" s="303"/>
      <c r="Z824" s="303"/>
    </row>
    <row r="825" spans="1:26" ht="12.75" customHeight="1">
      <c r="A825" s="303"/>
      <c r="B825" s="307"/>
      <c r="C825" s="303"/>
      <c r="D825" s="306"/>
      <c r="E825" s="305"/>
      <c r="F825" s="304"/>
      <c r="G825" s="303"/>
      <c r="H825" s="303"/>
      <c r="I825" s="303"/>
      <c r="J825" s="303"/>
      <c r="K825" s="303"/>
      <c r="L825" s="303"/>
      <c r="M825" s="303"/>
      <c r="N825" s="303"/>
      <c r="O825" s="303"/>
      <c r="P825" s="303"/>
      <c r="Q825" s="303"/>
      <c r="R825" s="303"/>
      <c r="S825" s="303"/>
      <c r="T825" s="303"/>
      <c r="U825" s="303"/>
      <c r="V825" s="303"/>
      <c r="W825" s="303"/>
      <c r="X825" s="303"/>
      <c r="Y825" s="303"/>
      <c r="Z825" s="303"/>
    </row>
    <row r="826" spans="1:26" ht="12.75" customHeight="1">
      <c r="A826" s="303"/>
      <c r="B826" s="307"/>
      <c r="C826" s="303"/>
      <c r="D826" s="306"/>
      <c r="E826" s="305"/>
      <c r="F826" s="304"/>
      <c r="G826" s="303"/>
      <c r="H826" s="303"/>
      <c r="I826" s="303"/>
      <c r="J826" s="303"/>
      <c r="K826" s="303"/>
      <c r="L826" s="303"/>
      <c r="M826" s="303"/>
      <c r="N826" s="303"/>
      <c r="O826" s="303"/>
      <c r="P826" s="303"/>
      <c r="Q826" s="303"/>
      <c r="R826" s="303"/>
      <c r="S826" s="303"/>
      <c r="T826" s="303"/>
      <c r="U826" s="303"/>
      <c r="V826" s="303"/>
      <c r="W826" s="303"/>
      <c r="X826" s="303"/>
      <c r="Y826" s="303"/>
      <c r="Z826" s="303"/>
    </row>
    <row r="827" spans="1:26" ht="12.75" customHeight="1">
      <c r="A827" s="303"/>
      <c r="B827" s="307"/>
      <c r="C827" s="303"/>
      <c r="D827" s="306"/>
      <c r="E827" s="305"/>
      <c r="F827" s="304"/>
      <c r="G827" s="303"/>
      <c r="H827" s="303"/>
      <c r="I827" s="303"/>
      <c r="J827" s="303"/>
      <c r="K827" s="303"/>
      <c r="L827" s="303"/>
      <c r="M827" s="303"/>
      <c r="N827" s="303"/>
      <c r="O827" s="303"/>
      <c r="P827" s="303"/>
      <c r="Q827" s="303"/>
      <c r="R827" s="303"/>
      <c r="S827" s="303"/>
      <c r="T827" s="303"/>
      <c r="U827" s="303"/>
      <c r="V827" s="303"/>
      <c r="W827" s="303"/>
      <c r="X827" s="303"/>
      <c r="Y827" s="303"/>
      <c r="Z827" s="303"/>
    </row>
    <row r="828" spans="1:26" ht="12.75" customHeight="1">
      <c r="A828" s="303"/>
      <c r="B828" s="307"/>
      <c r="C828" s="303"/>
      <c r="D828" s="306"/>
      <c r="E828" s="305"/>
      <c r="F828" s="304"/>
      <c r="G828" s="303"/>
      <c r="H828" s="303"/>
      <c r="I828" s="303"/>
      <c r="J828" s="303"/>
      <c r="K828" s="303"/>
      <c r="L828" s="303"/>
      <c r="M828" s="303"/>
      <c r="N828" s="303"/>
      <c r="O828" s="303"/>
      <c r="P828" s="303"/>
      <c r="Q828" s="303"/>
      <c r="R828" s="303"/>
      <c r="S828" s="303"/>
      <c r="T828" s="303"/>
      <c r="U828" s="303"/>
      <c r="V828" s="303"/>
      <c r="W828" s="303"/>
      <c r="X828" s="303"/>
      <c r="Y828" s="303"/>
      <c r="Z828" s="303"/>
    </row>
    <row r="829" spans="1:26" ht="12.75" customHeight="1">
      <c r="A829" s="303"/>
      <c r="B829" s="307"/>
      <c r="C829" s="303"/>
      <c r="D829" s="306"/>
      <c r="E829" s="305"/>
      <c r="F829" s="304"/>
      <c r="G829" s="303"/>
      <c r="H829" s="303"/>
      <c r="I829" s="303"/>
      <c r="J829" s="303"/>
      <c r="K829" s="303"/>
      <c r="L829" s="303"/>
      <c r="M829" s="303"/>
      <c r="N829" s="303"/>
      <c r="O829" s="303"/>
      <c r="P829" s="303"/>
      <c r="Q829" s="303"/>
      <c r="R829" s="303"/>
      <c r="S829" s="303"/>
      <c r="T829" s="303"/>
      <c r="U829" s="303"/>
      <c r="V829" s="303"/>
      <c r="W829" s="303"/>
      <c r="X829" s="303"/>
      <c r="Y829" s="303"/>
      <c r="Z829" s="303"/>
    </row>
    <row r="830" spans="1:26" ht="12.75" customHeight="1">
      <c r="A830" s="303"/>
      <c r="B830" s="307"/>
      <c r="C830" s="303"/>
      <c r="D830" s="306"/>
      <c r="E830" s="305"/>
      <c r="F830" s="304"/>
      <c r="G830" s="303"/>
      <c r="H830" s="303"/>
      <c r="I830" s="303"/>
      <c r="J830" s="303"/>
      <c r="K830" s="303"/>
      <c r="L830" s="303"/>
      <c r="M830" s="303"/>
      <c r="N830" s="303"/>
      <c r="O830" s="303"/>
      <c r="P830" s="303"/>
      <c r="Q830" s="303"/>
      <c r="R830" s="303"/>
      <c r="S830" s="303"/>
      <c r="T830" s="303"/>
      <c r="U830" s="303"/>
      <c r="V830" s="303"/>
      <c r="W830" s="303"/>
      <c r="X830" s="303"/>
      <c r="Y830" s="303"/>
      <c r="Z830" s="303"/>
    </row>
    <row r="831" spans="1:26" ht="12.75" customHeight="1">
      <c r="A831" s="303"/>
      <c r="B831" s="307"/>
      <c r="C831" s="303"/>
      <c r="D831" s="306"/>
      <c r="E831" s="305"/>
      <c r="F831" s="304"/>
      <c r="G831" s="303"/>
      <c r="H831" s="303"/>
      <c r="I831" s="303"/>
      <c r="J831" s="303"/>
      <c r="K831" s="303"/>
      <c r="L831" s="303"/>
      <c r="M831" s="303"/>
      <c r="N831" s="303"/>
      <c r="O831" s="303"/>
      <c r="P831" s="303"/>
      <c r="Q831" s="303"/>
      <c r="R831" s="303"/>
      <c r="S831" s="303"/>
      <c r="T831" s="303"/>
      <c r="U831" s="303"/>
      <c r="V831" s="303"/>
      <c r="W831" s="303"/>
      <c r="X831" s="303"/>
      <c r="Y831" s="303"/>
      <c r="Z831" s="303"/>
    </row>
    <row r="832" spans="1:26" ht="12.75" customHeight="1">
      <c r="A832" s="303"/>
      <c r="B832" s="307"/>
      <c r="C832" s="303"/>
      <c r="D832" s="306"/>
      <c r="E832" s="305"/>
      <c r="F832" s="304"/>
      <c r="G832" s="303"/>
      <c r="H832" s="303"/>
      <c r="I832" s="303"/>
      <c r="J832" s="303"/>
      <c r="K832" s="303"/>
      <c r="L832" s="303"/>
      <c r="M832" s="303"/>
      <c r="N832" s="303"/>
      <c r="O832" s="303"/>
      <c r="P832" s="303"/>
      <c r="Q832" s="303"/>
      <c r="R832" s="303"/>
      <c r="S832" s="303"/>
      <c r="T832" s="303"/>
      <c r="U832" s="303"/>
      <c r="V832" s="303"/>
      <c r="W832" s="303"/>
      <c r="X832" s="303"/>
      <c r="Y832" s="303"/>
      <c r="Z832" s="303"/>
    </row>
    <row r="833" spans="1:26" ht="12.75" customHeight="1">
      <c r="A833" s="303"/>
      <c r="B833" s="307"/>
      <c r="C833" s="303"/>
      <c r="D833" s="306"/>
      <c r="E833" s="305"/>
      <c r="F833" s="304"/>
      <c r="G833" s="303"/>
      <c r="H833" s="303"/>
      <c r="I833" s="303"/>
      <c r="J833" s="303"/>
      <c r="K833" s="303"/>
      <c r="L833" s="303"/>
      <c r="M833" s="303"/>
      <c r="N833" s="303"/>
      <c r="O833" s="303"/>
      <c r="P833" s="303"/>
      <c r="Q833" s="303"/>
      <c r="R833" s="303"/>
      <c r="S833" s="303"/>
      <c r="T833" s="303"/>
      <c r="U833" s="303"/>
      <c r="V833" s="303"/>
      <c r="W833" s="303"/>
      <c r="X833" s="303"/>
      <c r="Y833" s="303"/>
      <c r="Z833" s="303"/>
    </row>
    <row r="834" spans="1:26" ht="12.75" customHeight="1">
      <c r="A834" s="303"/>
      <c r="B834" s="307"/>
      <c r="C834" s="303"/>
      <c r="D834" s="306"/>
      <c r="E834" s="305"/>
      <c r="F834" s="304"/>
      <c r="G834" s="303"/>
      <c r="H834" s="303"/>
      <c r="I834" s="303"/>
      <c r="J834" s="303"/>
      <c r="K834" s="303"/>
      <c r="L834" s="303"/>
      <c r="M834" s="303"/>
      <c r="N834" s="303"/>
      <c r="O834" s="303"/>
      <c r="P834" s="303"/>
      <c r="Q834" s="303"/>
      <c r="R834" s="303"/>
      <c r="S834" s="303"/>
      <c r="T834" s="303"/>
      <c r="U834" s="303"/>
      <c r="V834" s="303"/>
      <c r="W834" s="303"/>
      <c r="X834" s="303"/>
      <c r="Y834" s="303"/>
      <c r="Z834" s="303"/>
    </row>
    <row r="835" spans="1:26" ht="12.75" customHeight="1">
      <c r="A835" s="303"/>
      <c r="B835" s="307"/>
      <c r="C835" s="303"/>
      <c r="D835" s="306"/>
      <c r="E835" s="305"/>
      <c r="F835" s="304"/>
      <c r="G835" s="303"/>
      <c r="H835" s="303"/>
      <c r="I835" s="303"/>
      <c r="J835" s="303"/>
      <c r="K835" s="303"/>
      <c r="L835" s="303"/>
      <c r="M835" s="303"/>
      <c r="N835" s="303"/>
      <c r="O835" s="303"/>
      <c r="P835" s="303"/>
      <c r="Q835" s="303"/>
      <c r="R835" s="303"/>
      <c r="S835" s="303"/>
      <c r="T835" s="303"/>
      <c r="U835" s="303"/>
      <c r="V835" s="303"/>
      <c r="W835" s="303"/>
      <c r="X835" s="303"/>
      <c r="Y835" s="303"/>
      <c r="Z835" s="303"/>
    </row>
    <row r="836" spans="1:26" ht="12.75" customHeight="1">
      <c r="A836" s="303"/>
      <c r="B836" s="307"/>
      <c r="C836" s="303"/>
      <c r="D836" s="306"/>
      <c r="E836" s="305"/>
      <c r="F836" s="304"/>
      <c r="G836" s="303"/>
      <c r="H836" s="303"/>
      <c r="I836" s="303"/>
      <c r="J836" s="303"/>
      <c r="K836" s="303"/>
      <c r="L836" s="303"/>
      <c r="M836" s="303"/>
      <c r="N836" s="303"/>
      <c r="O836" s="303"/>
      <c r="P836" s="303"/>
      <c r="Q836" s="303"/>
      <c r="R836" s="303"/>
      <c r="S836" s="303"/>
      <c r="T836" s="303"/>
      <c r="U836" s="303"/>
      <c r="V836" s="303"/>
      <c r="W836" s="303"/>
      <c r="X836" s="303"/>
      <c r="Y836" s="303"/>
      <c r="Z836" s="303"/>
    </row>
    <row r="837" spans="1:26" ht="12.75" customHeight="1">
      <c r="A837" s="303"/>
      <c r="B837" s="307"/>
      <c r="C837" s="303"/>
      <c r="D837" s="306"/>
      <c r="E837" s="305"/>
      <c r="F837" s="304"/>
      <c r="G837" s="303"/>
      <c r="H837" s="303"/>
      <c r="I837" s="303"/>
      <c r="J837" s="303"/>
      <c r="K837" s="303"/>
      <c r="L837" s="303"/>
      <c r="M837" s="303"/>
      <c r="N837" s="303"/>
      <c r="O837" s="303"/>
      <c r="P837" s="303"/>
      <c r="Q837" s="303"/>
      <c r="R837" s="303"/>
      <c r="S837" s="303"/>
      <c r="T837" s="303"/>
      <c r="U837" s="303"/>
      <c r="V837" s="303"/>
      <c r="W837" s="303"/>
      <c r="X837" s="303"/>
      <c r="Y837" s="303"/>
      <c r="Z837" s="303"/>
    </row>
    <row r="838" spans="1:26" ht="12.75" customHeight="1">
      <c r="A838" s="303"/>
      <c r="B838" s="307"/>
      <c r="C838" s="303"/>
      <c r="D838" s="306"/>
      <c r="E838" s="305"/>
      <c r="F838" s="304"/>
      <c r="G838" s="303"/>
      <c r="H838" s="303"/>
      <c r="I838" s="303"/>
      <c r="J838" s="303"/>
      <c r="K838" s="303"/>
      <c r="L838" s="303"/>
      <c r="M838" s="303"/>
      <c r="N838" s="303"/>
      <c r="O838" s="303"/>
      <c r="P838" s="303"/>
      <c r="Q838" s="303"/>
      <c r="R838" s="303"/>
      <c r="S838" s="303"/>
      <c r="T838" s="303"/>
      <c r="U838" s="303"/>
      <c r="V838" s="303"/>
      <c r="W838" s="303"/>
      <c r="X838" s="303"/>
      <c r="Y838" s="303"/>
      <c r="Z838" s="303"/>
    </row>
    <row r="839" spans="1:26" ht="12.75" customHeight="1">
      <c r="A839" s="303"/>
      <c r="B839" s="307"/>
      <c r="C839" s="303"/>
      <c r="D839" s="306"/>
      <c r="E839" s="305"/>
      <c r="F839" s="304"/>
      <c r="G839" s="303"/>
      <c r="H839" s="303"/>
      <c r="I839" s="303"/>
      <c r="J839" s="303"/>
      <c r="K839" s="303"/>
      <c r="L839" s="303"/>
      <c r="M839" s="303"/>
      <c r="N839" s="303"/>
      <c r="O839" s="303"/>
      <c r="P839" s="303"/>
      <c r="Q839" s="303"/>
      <c r="R839" s="303"/>
      <c r="S839" s="303"/>
      <c r="T839" s="303"/>
      <c r="U839" s="303"/>
      <c r="V839" s="303"/>
      <c r="W839" s="303"/>
      <c r="X839" s="303"/>
      <c r="Y839" s="303"/>
      <c r="Z839" s="303"/>
    </row>
    <row r="840" spans="1:26" ht="12.75" customHeight="1">
      <c r="A840" s="303"/>
      <c r="B840" s="307"/>
      <c r="C840" s="303"/>
      <c r="D840" s="306"/>
      <c r="E840" s="305"/>
      <c r="F840" s="304"/>
      <c r="G840" s="303"/>
      <c r="H840" s="303"/>
      <c r="I840" s="303"/>
      <c r="J840" s="303"/>
      <c r="K840" s="303"/>
      <c r="L840" s="303"/>
      <c r="M840" s="303"/>
      <c r="N840" s="303"/>
      <c r="O840" s="303"/>
      <c r="P840" s="303"/>
      <c r="Q840" s="303"/>
      <c r="R840" s="303"/>
      <c r="S840" s="303"/>
      <c r="T840" s="303"/>
      <c r="U840" s="303"/>
      <c r="V840" s="303"/>
      <c r="W840" s="303"/>
      <c r="X840" s="303"/>
      <c r="Y840" s="303"/>
      <c r="Z840" s="303"/>
    </row>
    <row r="841" spans="1:26" ht="12.75" customHeight="1">
      <c r="A841" s="303"/>
      <c r="B841" s="307"/>
      <c r="C841" s="303"/>
      <c r="D841" s="306"/>
      <c r="E841" s="305"/>
      <c r="F841" s="304"/>
      <c r="G841" s="303"/>
      <c r="H841" s="303"/>
      <c r="I841" s="303"/>
      <c r="J841" s="303"/>
      <c r="K841" s="303"/>
      <c r="L841" s="303"/>
      <c r="M841" s="303"/>
      <c r="N841" s="303"/>
      <c r="O841" s="303"/>
      <c r="P841" s="303"/>
      <c r="Q841" s="303"/>
      <c r="R841" s="303"/>
      <c r="S841" s="303"/>
      <c r="T841" s="303"/>
      <c r="U841" s="303"/>
      <c r="V841" s="303"/>
      <c r="W841" s="303"/>
      <c r="X841" s="303"/>
      <c r="Y841" s="303"/>
      <c r="Z841" s="303"/>
    </row>
    <row r="842" spans="1:26" ht="12.75" customHeight="1">
      <c r="A842" s="303"/>
      <c r="B842" s="307"/>
      <c r="C842" s="303"/>
      <c r="D842" s="306"/>
      <c r="E842" s="305"/>
      <c r="F842" s="304"/>
      <c r="G842" s="303"/>
      <c r="H842" s="303"/>
      <c r="I842" s="303"/>
      <c r="J842" s="303"/>
      <c r="K842" s="303"/>
      <c r="L842" s="303"/>
      <c r="M842" s="303"/>
      <c r="N842" s="303"/>
      <c r="O842" s="303"/>
      <c r="P842" s="303"/>
      <c r="Q842" s="303"/>
      <c r="R842" s="303"/>
      <c r="S842" s="303"/>
      <c r="T842" s="303"/>
      <c r="U842" s="303"/>
      <c r="V842" s="303"/>
      <c r="W842" s="303"/>
      <c r="X842" s="303"/>
      <c r="Y842" s="303"/>
      <c r="Z842" s="303"/>
    </row>
    <row r="843" spans="1:26" ht="12.75" customHeight="1">
      <c r="A843" s="303"/>
      <c r="B843" s="307"/>
      <c r="C843" s="303"/>
      <c r="D843" s="306"/>
      <c r="E843" s="305"/>
      <c r="F843" s="304"/>
      <c r="G843" s="303"/>
      <c r="H843" s="303"/>
      <c r="I843" s="303"/>
      <c r="J843" s="303"/>
      <c r="K843" s="303"/>
      <c r="L843" s="303"/>
      <c r="M843" s="303"/>
      <c r="N843" s="303"/>
      <c r="O843" s="303"/>
      <c r="P843" s="303"/>
      <c r="Q843" s="303"/>
      <c r="R843" s="303"/>
      <c r="S843" s="303"/>
      <c r="T843" s="303"/>
      <c r="U843" s="303"/>
      <c r="V843" s="303"/>
      <c r="W843" s="303"/>
      <c r="X843" s="303"/>
      <c r="Y843" s="303"/>
      <c r="Z843" s="303"/>
    </row>
    <row r="844" spans="1:26" ht="12.75" customHeight="1">
      <c r="A844" s="303"/>
      <c r="B844" s="307"/>
      <c r="C844" s="303"/>
      <c r="D844" s="306"/>
      <c r="E844" s="305"/>
      <c r="F844" s="304"/>
      <c r="G844" s="303"/>
      <c r="H844" s="303"/>
      <c r="I844" s="303"/>
      <c r="J844" s="303"/>
      <c r="K844" s="303"/>
      <c r="L844" s="303"/>
      <c r="M844" s="303"/>
      <c r="N844" s="303"/>
      <c r="O844" s="303"/>
      <c r="P844" s="303"/>
      <c r="Q844" s="303"/>
      <c r="R844" s="303"/>
      <c r="S844" s="303"/>
      <c r="T844" s="303"/>
      <c r="U844" s="303"/>
      <c r="V844" s="303"/>
      <c r="W844" s="303"/>
      <c r="X844" s="303"/>
      <c r="Y844" s="303"/>
      <c r="Z844" s="303"/>
    </row>
    <row r="845" spans="1:26" ht="12.75" customHeight="1">
      <c r="A845" s="303"/>
      <c r="B845" s="307"/>
      <c r="C845" s="303"/>
      <c r="D845" s="306"/>
      <c r="E845" s="305"/>
      <c r="F845" s="304"/>
      <c r="G845" s="303"/>
      <c r="H845" s="303"/>
      <c r="I845" s="303"/>
      <c r="J845" s="303"/>
      <c r="K845" s="303"/>
      <c r="L845" s="303"/>
      <c r="M845" s="303"/>
      <c r="N845" s="303"/>
      <c r="O845" s="303"/>
      <c r="P845" s="303"/>
      <c r="Q845" s="303"/>
      <c r="R845" s="303"/>
      <c r="S845" s="303"/>
      <c r="T845" s="303"/>
      <c r="U845" s="303"/>
      <c r="V845" s="303"/>
      <c r="W845" s="303"/>
      <c r="X845" s="303"/>
      <c r="Y845" s="303"/>
      <c r="Z845" s="303"/>
    </row>
    <row r="846" spans="1:26" ht="12.75" customHeight="1">
      <c r="A846" s="303"/>
      <c r="B846" s="307"/>
      <c r="C846" s="303"/>
      <c r="D846" s="306"/>
      <c r="E846" s="305"/>
      <c r="F846" s="304"/>
      <c r="G846" s="303"/>
      <c r="H846" s="303"/>
      <c r="I846" s="303"/>
      <c r="J846" s="303"/>
      <c r="K846" s="303"/>
      <c r="L846" s="303"/>
      <c r="M846" s="303"/>
      <c r="N846" s="303"/>
      <c r="O846" s="303"/>
      <c r="P846" s="303"/>
      <c r="Q846" s="303"/>
      <c r="R846" s="303"/>
      <c r="S846" s="303"/>
      <c r="T846" s="303"/>
      <c r="U846" s="303"/>
      <c r="V846" s="303"/>
      <c r="W846" s="303"/>
      <c r="X846" s="303"/>
      <c r="Y846" s="303"/>
      <c r="Z846" s="303"/>
    </row>
    <row r="847" spans="1:26" ht="12.75" customHeight="1">
      <c r="A847" s="303"/>
      <c r="B847" s="307"/>
      <c r="C847" s="303"/>
      <c r="D847" s="306"/>
      <c r="E847" s="305"/>
      <c r="F847" s="304"/>
      <c r="G847" s="303"/>
      <c r="H847" s="303"/>
      <c r="I847" s="303"/>
      <c r="J847" s="303"/>
      <c r="K847" s="303"/>
      <c r="L847" s="303"/>
      <c r="M847" s="303"/>
      <c r="N847" s="303"/>
      <c r="O847" s="303"/>
      <c r="P847" s="303"/>
      <c r="Q847" s="303"/>
      <c r="R847" s="303"/>
      <c r="S847" s="303"/>
      <c r="T847" s="303"/>
      <c r="U847" s="303"/>
      <c r="V847" s="303"/>
      <c r="W847" s="303"/>
      <c r="X847" s="303"/>
      <c r="Y847" s="303"/>
      <c r="Z847" s="303"/>
    </row>
    <row r="848" spans="1:26" ht="12.75" customHeight="1">
      <c r="A848" s="303"/>
      <c r="B848" s="307"/>
      <c r="C848" s="303"/>
      <c r="D848" s="306"/>
      <c r="E848" s="305"/>
      <c r="F848" s="304"/>
      <c r="G848" s="303"/>
      <c r="H848" s="303"/>
      <c r="I848" s="303"/>
      <c r="J848" s="303"/>
      <c r="K848" s="303"/>
      <c r="L848" s="303"/>
      <c r="M848" s="303"/>
      <c r="N848" s="303"/>
      <c r="O848" s="303"/>
      <c r="P848" s="303"/>
      <c r="Q848" s="303"/>
      <c r="R848" s="303"/>
      <c r="S848" s="303"/>
      <c r="T848" s="303"/>
      <c r="U848" s="303"/>
      <c r="V848" s="303"/>
      <c r="W848" s="303"/>
      <c r="X848" s="303"/>
      <c r="Y848" s="303"/>
      <c r="Z848" s="303"/>
    </row>
    <row r="849" spans="1:26" ht="12.75" customHeight="1">
      <c r="A849" s="303"/>
      <c r="B849" s="307"/>
      <c r="C849" s="303"/>
      <c r="D849" s="306"/>
      <c r="E849" s="305"/>
      <c r="F849" s="304"/>
      <c r="G849" s="303"/>
      <c r="H849" s="303"/>
      <c r="I849" s="303"/>
      <c r="J849" s="303"/>
      <c r="K849" s="303"/>
      <c r="L849" s="303"/>
      <c r="M849" s="303"/>
      <c r="N849" s="303"/>
      <c r="O849" s="303"/>
      <c r="P849" s="303"/>
      <c r="Q849" s="303"/>
      <c r="R849" s="303"/>
      <c r="S849" s="303"/>
      <c r="T849" s="303"/>
      <c r="U849" s="303"/>
      <c r="V849" s="303"/>
      <c r="W849" s="303"/>
      <c r="X849" s="303"/>
      <c r="Y849" s="303"/>
      <c r="Z849" s="303"/>
    </row>
    <row r="850" spans="1:26" ht="12.75" customHeight="1">
      <c r="A850" s="303"/>
      <c r="B850" s="307"/>
      <c r="C850" s="303"/>
      <c r="D850" s="306"/>
      <c r="E850" s="305"/>
      <c r="F850" s="304"/>
      <c r="G850" s="303"/>
      <c r="H850" s="303"/>
      <c r="I850" s="303"/>
      <c r="J850" s="303"/>
      <c r="K850" s="303"/>
      <c r="L850" s="303"/>
      <c r="M850" s="303"/>
      <c r="N850" s="303"/>
      <c r="O850" s="303"/>
      <c r="P850" s="303"/>
      <c r="Q850" s="303"/>
      <c r="R850" s="303"/>
      <c r="S850" s="303"/>
      <c r="T850" s="303"/>
      <c r="U850" s="303"/>
      <c r="V850" s="303"/>
      <c r="W850" s="303"/>
      <c r="X850" s="303"/>
      <c r="Y850" s="303"/>
      <c r="Z850" s="303"/>
    </row>
    <row r="851" spans="1:26" ht="12.75" customHeight="1">
      <c r="A851" s="303"/>
      <c r="B851" s="307"/>
      <c r="C851" s="303"/>
      <c r="D851" s="306"/>
      <c r="E851" s="305"/>
      <c r="F851" s="304"/>
      <c r="G851" s="303"/>
      <c r="H851" s="303"/>
      <c r="I851" s="303"/>
      <c r="J851" s="303"/>
      <c r="K851" s="303"/>
      <c r="L851" s="303"/>
      <c r="M851" s="303"/>
      <c r="N851" s="303"/>
      <c r="O851" s="303"/>
      <c r="P851" s="303"/>
      <c r="Q851" s="303"/>
      <c r="R851" s="303"/>
      <c r="S851" s="303"/>
      <c r="T851" s="303"/>
      <c r="U851" s="303"/>
      <c r="V851" s="303"/>
      <c r="W851" s="303"/>
      <c r="X851" s="303"/>
      <c r="Y851" s="303"/>
      <c r="Z851" s="303"/>
    </row>
    <row r="852" spans="1:26" ht="12.75" customHeight="1">
      <c r="A852" s="303"/>
      <c r="B852" s="307"/>
      <c r="C852" s="303"/>
      <c r="D852" s="306"/>
      <c r="E852" s="305"/>
      <c r="F852" s="304"/>
      <c r="G852" s="303"/>
      <c r="H852" s="303"/>
      <c r="I852" s="303"/>
      <c r="J852" s="303"/>
      <c r="K852" s="303"/>
      <c r="L852" s="303"/>
      <c r="M852" s="303"/>
      <c r="N852" s="303"/>
      <c r="O852" s="303"/>
      <c r="P852" s="303"/>
      <c r="Q852" s="303"/>
      <c r="R852" s="303"/>
      <c r="S852" s="303"/>
      <c r="T852" s="303"/>
      <c r="U852" s="303"/>
      <c r="V852" s="303"/>
      <c r="W852" s="303"/>
      <c r="X852" s="303"/>
      <c r="Y852" s="303"/>
      <c r="Z852" s="303"/>
    </row>
    <row r="853" spans="1:26" ht="12.75" customHeight="1">
      <c r="A853" s="303"/>
      <c r="B853" s="307"/>
      <c r="C853" s="303"/>
      <c r="D853" s="306"/>
      <c r="E853" s="305"/>
      <c r="F853" s="304"/>
      <c r="G853" s="303"/>
      <c r="H853" s="303"/>
      <c r="I853" s="303"/>
      <c r="J853" s="303"/>
      <c r="K853" s="303"/>
      <c r="L853" s="303"/>
      <c r="M853" s="303"/>
      <c r="N853" s="303"/>
      <c r="O853" s="303"/>
      <c r="P853" s="303"/>
      <c r="Q853" s="303"/>
      <c r="R853" s="303"/>
      <c r="S853" s="303"/>
      <c r="T853" s="303"/>
      <c r="U853" s="303"/>
      <c r="V853" s="303"/>
      <c r="W853" s="303"/>
      <c r="X853" s="303"/>
      <c r="Y853" s="303"/>
      <c r="Z853" s="303"/>
    </row>
    <row r="854" spans="1:26" ht="12.75" customHeight="1">
      <c r="A854" s="303"/>
      <c r="B854" s="307"/>
      <c r="C854" s="303"/>
      <c r="D854" s="306"/>
      <c r="E854" s="305"/>
      <c r="F854" s="304"/>
      <c r="G854" s="303"/>
      <c r="H854" s="303"/>
      <c r="I854" s="303"/>
      <c r="J854" s="303"/>
      <c r="K854" s="303"/>
      <c r="L854" s="303"/>
      <c r="M854" s="303"/>
      <c r="N854" s="303"/>
      <c r="O854" s="303"/>
      <c r="P854" s="303"/>
      <c r="Q854" s="303"/>
      <c r="R854" s="303"/>
      <c r="S854" s="303"/>
      <c r="T854" s="303"/>
      <c r="U854" s="303"/>
      <c r="V854" s="303"/>
      <c r="W854" s="303"/>
      <c r="X854" s="303"/>
      <c r="Y854" s="303"/>
      <c r="Z854" s="303"/>
    </row>
    <row r="855" spans="1:26" ht="12.75" customHeight="1">
      <c r="A855" s="303"/>
      <c r="B855" s="307"/>
      <c r="C855" s="303"/>
      <c r="D855" s="306"/>
      <c r="E855" s="305"/>
      <c r="F855" s="304"/>
      <c r="G855" s="303"/>
      <c r="H855" s="303"/>
      <c r="I855" s="303"/>
      <c r="J855" s="303"/>
      <c r="K855" s="303"/>
      <c r="L855" s="303"/>
      <c r="M855" s="303"/>
      <c r="N855" s="303"/>
      <c r="O855" s="303"/>
      <c r="P855" s="303"/>
      <c r="Q855" s="303"/>
      <c r="R855" s="303"/>
      <c r="S855" s="303"/>
      <c r="T855" s="303"/>
      <c r="U855" s="303"/>
      <c r="V855" s="303"/>
      <c r="W855" s="303"/>
      <c r="X855" s="303"/>
      <c r="Y855" s="303"/>
      <c r="Z855" s="303"/>
    </row>
    <row r="856" spans="1:26" ht="12.75" customHeight="1">
      <c r="A856" s="303"/>
      <c r="B856" s="307"/>
      <c r="C856" s="303"/>
      <c r="D856" s="306"/>
      <c r="E856" s="305"/>
      <c r="F856" s="304"/>
      <c r="G856" s="303"/>
      <c r="H856" s="303"/>
      <c r="I856" s="303"/>
      <c r="J856" s="303"/>
      <c r="K856" s="303"/>
      <c r="L856" s="303"/>
      <c r="M856" s="303"/>
      <c r="N856" s="303"/>
      <c r="O856" s="303"/>
      <c r="P856" s="303"/>
      <c r="Q856" s="303"/>
      <c r="R856" s="303"/>
      <c r="S856" s="303"/>
      <c r="T856" s="303"/>
      <c r="U856" s="303"/>
      <c r="V856" s="303"/>
      <c r="W856" s="303"/>
      <c r="X856" s="303"/>
      <c r="Y856" s="303"/>
      <c r="Z856" s="303"/>
    </row>
    <row r="857" spans="1:26" ht="12.75" customHeight="1">
      <c r="A857" s="303"/>
      <c r="B857" s="307"/>
      <c r="C857" s="303"/>
      <c r="D857" s="306"/>
      <c r="E857" s="305"/>
      <c r="F857" s="304"/>
      <c r="G857" s="303"/>
      <c r="H857" s="303"/>
      <c r="I857" s="303"/>
      <c r="J857" s="303"/>
      <c r="K857" s="303"/>
      <c r="L857" s="303"/>
      <c r="M857" s="303"/>
      <c r="N857" s="303"/>
      <c r="O857" s="303"/>
      <c r="P857" s="303"/>
      <c r="Q857" s="303"/>
      <c r="R857" s="303"/>
      <c r="S857" s="303"/>
      <c r="T857" s="303"/>
      <c r="U857" s="303"/>
      <c r="V857" s="303"/>
      <c r="W857" s="303"/>
      <c r="X857" s="303"/>
      <c r="Y857" s="303"/>
      <c r="Z857" s="303"/>
    </row>
    <row r="858" spans="1:26" ht="12.75" customHeight="1">
      <c r="A858" s="303"/>
      <c r="B858" s="307"/>
      <c r="C858" s="303"/>
      <c r="D858" s="306"/>
      <c r="E858" s="305"/>
      <c r="F858" s="304"/>
      <c r="G858" s="303"/>
      <c r="H858" s="303"/>
      <c r="I858" s="303"/>
      <c r="J858" s="303"/>
      <c r="K858" s="303"/>
      <c r="L858" s="303"/>
      <c r="M858" s="303"/>
      <c r="N858" s="303"/>
      <c r="O858" s="303"/>
      <c r="P858" s="303"/>
      <c r="Q858" s="303"/>
      <c r="R858" s="303"/>
      <c r="S858" s="303"/>
      <c r="T858" s="303"/>
      <c r="U858" s="303"/>
      <c r="V858" s="303"/>
      <c r="W858" s="303"/>
      <c r="X858" s="303"/>
      <c r="Y858" s="303"/>
      <c r="Z858" s="303"/>
    </row>
    <row r="859" spans="1:26" ht="12.75" customHeight="1">
      <c r="A859" s="303"/>
      <c r="B859" s="307"/>
      <c r="C859" s="303"/>
      <c r="D859" s="306"/>
      <c r="E859" s="305"/>
      <c r="F859" s="304"/>
      <c r="G859" s="303"/>
      <c r="H859" s="303"/>
      <c r="I859" s="303"/>
      <c r="J859" s="303"/>
      <c r="K859" s="303"/>
      <c r="L859" s="303"/>
      <c r="M859" s="303"/>
      <c r="N859" s="303"/>
      <c r="O859" s="303"/>
      <c r="P859" s="303"/>
      <c r="Q859" s="303"/>
      <c r="R859" s="303"/>
      <c r="S859" s="303"/>
      <c r="T859" s="303"/>
      <c r="U859" s="303"/>
      <c r="V859" s="303"/>
      <c r="W859" s="303"/>
      <c r="X859" s="303"/>
      <c r="Y859" s="303"/>
      <c r="Z859" s="303"/>
    </row>
    <row r="860" spans="1:26" ht="12.75" customHeight="1">
      <c r="A860" s="303"/>
      <c r="B860" s="307"/>
      <c r="C860" s="303"/>
      <c r="D860" s="306"/>
      <c r="E860" s="305"/>
      <c r="F860" s="304"/>
      <c r="G860" s="303"/>
      <c r="H860" s="303"/>
      <c r="I860" s="303"/>
      <c r="J860" s="303"/>
      <c r="K860" s="303"/>
      <c r="L860" s="303"/>
      <c r="M860" s="303"/>
      <c r="N860" s="303"/>
      <c r="O860" s="303"/>
      <c r="P860" s="303"/>
      <c r="Q860" s="303"/>
      <c r="R860" s="303"/>
      <c r="S860" s="303"/>
      <c r="T860" s="303"/>
      <c r="U860" s="303"/>
      <c r="V860" s="303"/>
      <c r="W860" s="303"/>
      <c r="X860" s="303"/>
      <c r="Y860" s="303"/>
      <c r="Z860" s="303"/>
    </row>
    <row r="861" spans="1:26" ht="12.75" customHeight="1">
      <c r="A861" s="303"/>
      <c r="B861" s="307"/>
      <c r="C861" s="303"/>
      <c r="D861" s="306"/>
      <c r="E861" s="305"/>
      <c r="F861" s="304"/>
      <c r="G861" s="303"/>
      <c r="H861" s="303"/>
      <c r="I861" s="303"/>
      <c r="J861" s="303"/>
      <c r="K861" s="303"/>
      <c r="L861" s="303"/>
      <c r="M861" s="303"/>
      <c r="N861" s="303"/>
      <c r="O861" s="303"/>
      <c r="P861" s="303"/>
      <c r="Q861" s="303"/>
      <c r="R861" s="303"/>
      <c r="S861" s="303"/>
      <c r="T861" s="303"/>
      <c r="U861" s="303"/>
      <c r="V861" s="303"/>
      <c r="W861" s="303"/>
      <c r="X861" s="303"/>
      <c r="Y861" s="303"/>
      <c r="Z861" s="303"/>
    </row>
    <row r="862" spans="1:26" ht="12.75" customHeight="1">
      <c r="A862" s="303"/>
      <c r="B862" s="307"/>
      <c r="C862" s="303"/>
      <c r="D862" s="306"/>
      <c r="E862" s="305"/>
      <c r="F862" s="304"/>
      <c r="G862" s="303"/>
      <c r="H862" s="303"/>
      <c r="I862" s="303"/>
      <c r="J862" s="303"/>
      <c r="K862" s="303"/>
      <c r="L862" s="303"/>
      <c r="M862" s="303"/>
      <c r="N862" s="303"/>
      <c r="O862" s="303"/>
      <c r="P862" s="303"/>
      <c r="Q862" s="303"/>
      <c r="R862" s="303"/>
      <c r="S862" s="303"/>
      <c r="T862" s="303"/>
      <c r="U862" s="303"/>
      <c r="V862" s="303"/>
      <c r="W862" s="303"/>
      <c r="X862" s="303"/>
      <c r="Y862" s="303"/>
      <c r="Z862" s="303"/>
    </row>
    <row r="863" spans="1:26" ht="12.75" customHeight="1">
      <c r="A863" s="303"/>
      <c r="B863" s="307"/>
      <c r="C863" s="303"/>
      <c r="D863" s="306"/>
      <c r="E863" s="305"/>
      <c r="F863" s="304"/>
      <c r="G863" s="303"/>
      <c r="H863" s="303"/>
      <c r="I863" s="303"/>
      <c r="J863" s="303"/>
      <c r="K863" s="303"/>
      <c r="L863" s="303"/>
      <c r="M863" s="303"/>
      <c r="N863" s="303"/>
      <c r="O863" s="303"/>
      <c r="P863" s="303"/>
      <c r="Q863" s="303"/>
      <c r="R863" s="303"/>
      <c r="S863" s="303"/>
      <c r="T863" s="303"/>
      <c r="U863" s="303"/>
      <c r="V863" s="303"/>
      <c r="W863" s="303"/>
      <c r="X863" s="303"/>
      <c r="Y863" s="303"/>
      <c r="Z863" s="303"/>
    </row>
    <row r="864" spans="1:26" ht="12.75" customHeight="1">
      <c r="A864" s="303"/>
      <c r="B864" s="307"/>
      <c r="C864" s="303"/>
      <c r="D864" s="306"/>
      <c r="E864" s="305"/>
      <c r="F864" s="304"/>
      <c r="G864" s="303"/>
      <c r="H864" s="303"/>
      <c r="I864" s="303"/>
      <c r="J864" s="303"/>
      <c r="K864" s="303"/>
      <c r="L864" s="303"/>
      <c r="M864" s="303"/>
      <c r="N864" s="303"/>
      <c r="O864" s="303"/>
      <c r="P864" s="303"/>
      <c r="Q864" s="303"/>
      <c r="R864" s="303"/>
      <c r="S864" s="303"/>
      <c r="T864" s="303"/>
      <c r="U864" s="303"/>
      <c r="V864" s="303"/>
      <c r="W864" s="303"/>
      <c r="X864" s="303"/>
      <c r="Y864" s="303"/>
      <c r="Z864" s="303"/>
    </row>
    <row r="865" spans="1:26" ht="12.75" customHeight="1">
      <c r="A865" s="303"/>
      <c r="B865" s="307"/>
      <c r="C865" s="303"/>
      <c r="D865" s="306"/>
      <c r="E865" s="305"/>
      <c r="F865" s="304"/>
      <c r="G865" s="303"/>
      <c r="H865" s="303"/>
      <c r="I865" s="303"/>
      <c r="J865" s="303"/>
      <c r="K865" s="303"/>
      <c r="L865" s="303"/>
      <c r="M865" s="303"/>
      <c r="N865" s="303"/>
      <c r="O865" s="303"/>
      <c r="P865" s="303"/>
      <c r="Q865" s="303"/>
      <c r="R865" s="303"/>
      <c r="S865" s="303"/>
      <c r="T865" s="303"/>
      <c r="U865" s="303"/>
      <c r="V865" s="303"/>
      <c r="W865" s="303"/>
      <c r="X865" s="303"/>
      <c r="Y865" s="303"/>
      <c r="Z865" s="303"/>
    </row>
    <row r="866" spans="1:26" ht="12.75" customHeight="1">
      <c r="A866" s="303"/>
      <c r="B866" s="307"/>
      <c r="C866" s="303"/>
      <c r="D866" s="306"/>
      <c r="E866" s="305"/>
      <c r="F866" s="304"/>
      <c r="G866" s="303"/>
      <c r="H866" s="303"/>
      <c r="I866" s="303"/>
      <c r="J866" s="303"/>
      <c r="K866" s="303"/>
      <c r="L866" s="303"/>
      <c r="M866" s="303"/>
      <c r="N866" s="303"/>
      <c r="O866" s="303"/>
      <c r="P866" s="303"/>
      <c r="Q866" s="303"/>
      <c r="R866" s="303"/>
      <c r="S866" s="303"/>
      <c r="T866" s="303"/>
      <c r="U866" s="303"/>
      <c r="V866" s="303"/>
      <c r="W866" s="303"/>
      <c r="X866" s="303"/>
      <c r="Y866" s="303"/>
      <c r="Z866" s="303"/>
    </row>
    <row r="867" spans="1:26" ht="12.75" customHeight="1">
      <c r="A867" s="303"/>
      <c r="B867" s="307"/>
      <c r="C867" s="303"/>
      <c r="D867" s="306"/>
      <c r="E867" s="305"/>
      <c r="F867" s="304"/>
      <c r="G867" s="303"/>
      <c r="H867" s="303"/>
      <c r="I867" s="303"/>
      <c r="J867" s="303"/>
      <c r="K867" s="303"/>
      <c r="L867" s="303"/>
      <c r="M867" s="303"/>
      <c r="N867" s="303"/>
      <c r="O867" s="303"/>
      <c r="P867" s="303"/>
      <c r="Q867" s="303"/>
      <c r="R867" s="303"/>
      <c r="S867" s="303"/>
      <c r="T867" s="303"/>
      <c r="U867" s="303"/>
      <c r="V867" s="303"/>
      <c r="W867" s="303"/>
      <c r="X867" s="303"/>
      <c r="Y867" s="303"/>
      <c r="Z867" s="303"/>
    </row>
    <row r="868" spans="1:26" ht="12.75" customHeight="1">
      <c r="A868" s="303"/>
      <c r="B868" s="307"/>
      <c r="C868" s="303"/>
      <c r="D868" s="306"/>
      <c r="E868" s="305"/>
      <c r="F868" s="304"/>
      <c r="G868" s="303"/>
      <c r="H868" s="303"/>
      <c r="I868" s="303"/>
      <c r="J868" s="303"/>
      <c r="K868" s="303"/>
      <c r="L868" s="303"/>
      <c r="M868" s="303"/>
      <c r="N868" s="303"/>
      <c r="O868" s="303"/>
      <c r="P868" s="303"/>
      <c r="Q868" s="303"/>
      <c r="R868" s="303"/>
      <c r="S868" s="303"/>
      <c r="T868" s="303"/>
      <c r="U868" s="303"/>
      <c r="V868" s="303"/>
      <c r="W868" s="303"/>
      <c r="X868" s="303"/>
      <c r="Y868" s="303"/>
      <c r="Z868" s="303"/>
    </row>
    <row r="869" spans="1:26" ht="12.75" customHeight="1">
      <c r="A869" s="303"/>
      <c r="B869" s="307"/>
      <c r="C869" s="303"/>
      <c r="D869" s="306"/>
      <c r="E869" s="305"/>
      <c r="F869" s="304"/>
      <c r="G869" s="303"/>
      <c r="H869" s="303"/>
      <c r="I869" s="303"/>
      <c r="J869" s="303"/>
      <c r="K869" s="303"/>
      <c r="L869" s="303"/>
      <c r="M869" s="303"/>
      <c r="N869" s="303"/>
      <c r="O869" s="303"/>
      <c r="P869" s="303"/>
      <c r="Q869" s="303"/>
      <c r="R869" s="303"/>
      <c r="S869" s="303"/>
      <c r="T869" s="303"/>
      <c r="U869" s="303"/>
      <c r="V869" s="303"/>
      <c r="W869" s="303"/>
      <c r="X869" s="303"/>
      <c r="Y869" s="303"/>
      <c r="Z869" s="303"/>
    </row>
    <row r="870" spans="1:26" ht="12.75" customHeight="1">
      <c r="A870" s="303"/>
      <c r="B870" s="307"/>
      <c r="C870" s="303"/>
      <c r="D870" s="306"/>
      <c r="E870" s="305"/>
      <c r="F870" s="304"/>
      <c r="G870" s="303"/>
      <c r="H870" s="303"/>
      <c r="I870" s="303"/>
      <c r="J870" s="303"/>
      <c r="K870" s="303"/>
      <c r="L870" s="303"/>
      <c r="M870" s="303"/>
      <c r="N870" s="303"/>
      <c r="O870" s="303"/>
      <c r="P870" s="303"/>
      <c r="Q870" s="303"/>
      <c r="R870" s="303"/>
      <c r="S870" s="303"/>
      <c r="T870" s="303"/>
      <c r="U870" s="303"/>
      <c r="V870" s="303"/>
      <c r="W870" s="303"/>
      <c r="X870" s="303"/>
      <c r="Y870" s="303"/>
      <c r="Z870" s="303"/>
    </row>
    <row r="871" spans="1:26" ht="12.75" customHeight="1">
      <c r="A871" s="303"/>
      <c r="B871" s="307"/>
      <c r="C871" s="303"/>
      <c r="D871" s="306"/>
      <c r="E871" s="305"/>
      <c r="F871" s="304"/>
      <c r="G871" s="303"/>
      <c r="H871" s="303"/>
      <c r="I871" s="303"/>
      <c r="J871" s="303"/>
      <c r="K871" s="303"/>
      <c r="L871" s="303"/>
      <c r="M871" s="303"/>
      <c r="N871" s="303"/>
      <c r="O871" s="303"/>
      <c r="P871" s="303"/>
      <c r="Q871" s="303"/>
      <c r="R871" s="303"/>
      <c r="S871" s="303"/>
      <c r="T871" s="303"/>
      <c r="U871" s="303"/>
      <c r="V871" s="303"/>
      <c r="W871" s="303"/>
      <c r="X871" s="303"/>
      <c r="Y871" s="303"/>
      <c r="Z871" s="303"/>
    </row>
    <row r="872" spans="1:26" ht="12.75" customHeight="1">
      <c r="A872" s="303"/>
      <c r="B872" s="307"/>
      <c r="C872" s="303"/>
      <c r="D872" s="306"/>
      <c r="E872" s="305"/>
      <c r="F872" s="304"/>
      <c r="G872" s="303"/>
      <c r="H872" s="303"/>
      <c r="I872" s="303"/>
      <c r="J872" s="303"/>
      <c r="K872" s="303"/>
      <c r="L872" s="303"/>
      <c r="M872" s="303"/>
      <c r="N872" s="303"/>
      <c r="O872" s="303"/>
      <c r="P872" s="303"/>
      <c r="Q872" s="303"/>
      <c r="R872" s="303"/>
      <c r="S872" s="303"/>
      <c r="T872" s="303"/>
      <c r="U872" s="303"/>
      <c r="V872" s="303"/>
      <c r="W872" s="303"/>
      <c r="X872" s="303"/>
      <c r="Y872" s="303"/>
      <c r="Z872" s="303"/>
    </row>
    <row r="873" spans="1:26" ht="12.75" customHeight="1">
      <c r="A873" s="303"/>
      <c r="B873" s="307"/>
      <c r="C873" s="303"/>
      <c r="D873" s="306"/>
      <c r="E873" s="305"/>
      <c r="F873" s="304"/>
      <c r="G873" s="303"/>
      <c r="H873" s="303"/>
      <c r="I873" s="303"/>
      <c r="J873" s="303"/>
      <c r="K873" s="303"/>
      <c r="L873" s="303"/>
      <c r="M873" s="303"/>
      <c r="N873" s="303"/>
      <c r="O873" s="303"/>
      <c r="P873" s="303"/>
      <c r="Q873" s="303"/>
      <c r="R873" s="303"/>
      <c r="S873" s="303"/>
      <c r="T873" s="303"/>
      <c r="U873" s="303"/>
      <c r="V873" s="303"/>
      <c r="W873" s="303"/>
      <c r="X873" s="303"/>
      <c r="Y873" s="303"/>
      <c r="Z873" s="303"/>
    </row>
    <row r="874" spans="1:26" ht="12.75" customHeight="1">
      <c r="A874" s="303"/>
      <c r="B874" s="307"/>
      <c r="C874" s="303"/>
      <c r="D874" s="306"/>
      <c r="E874" s="305"/>
      <c r="F874" s="304"/>
      <c r="G874" s="303"/>
      <c r="H874" s="303"/>
      <c r="I874" s="303"/>
      <c r="J874" s="303"/>
      <c r="K874" s="303"/>
      <c r="L874" s="303"/>
      <c r="M874" s="303"/>
      <c r="N874" s="303"/>
      <c r="O874" s="303"/>
      <c r="P874" s="303"/>
      <c r="Q874" s="303"/>
      <c r="R874" s="303"/>
      <c r="S874" s="303"/>
      <c r="T874" s="303"/>
      <c r="U874" s="303"/>
      <c r="V874" s="303"/>
      <c r="W874" s="303"/>
      <c r="X874" s="303"/>
      <c r="Y874" s="303"/>
      <c r="Z874" s="303"/>
    </row>
    <row r="875" spans="1:26" ht="12.75" customHeight="1">
      <c r="A875" s="303"/>
      <c r="B875" s="307"/>
      <c r="C875" s="303"/>
      <c r="D875" s="306"/>
      <c r="E875" s="305"/>
      <c r="F875" s="304"/>
      <c r="G875" s="303"/>
      <c r="H875" s="303"/>
      <c r="I875" s="303"/>
      <c r="J875" s="303"/>
      <c r="K875" s="303"/>
      <c r="L875" s="303"/>
      <c r="M875" s="303"/>
      <c r="N875" s="303"/>
      <c r="O875" s="303"/>
      <c r="P875" s="303"/>
      <c r="Q875" s="303"/>
      <c r="R875" s="303"/>
      <c r="S875" s="303"/>
      <c r="T875" s="303"/>
      <c r="U875" s="303"/>
      <c r="V875" s="303"/>
      <c r="W875" s="303"/>
      <c r="X875" s="303"/>
      <c r="Y875" s="303"/>
      <c r="Z875" s="303"/>
    </row>
    <row r="876" spans="1:26" ht="12.75" customHeight="1">
      <c r="A876" s="303"/>
      <c r="B876" s="307"/>
      <c r="C876" s="303"/>
      <c r="D876" s="306"/>
      <c r="E876" s="305"/>
      <c r="F876" s="304"/>
      <c r="G876" s="303"/>
      <c r="H876" s="303"/>
      <c r="I876" s="303"/>
      <c r="J876" s="303"/>
      <c r="K876" s="303"/>
      <c r="L876" s="303"/>
      <c r="M876" s="303"/>
      <c r="N876" s="303"/>
      <c r="O876" s="303"/>
      <c r="P876" s="303"/>
      <c r="Q876" s="303"/>
      <c r="R876" s="303"/>
      <c r="S876" s="303"/>
      <c r="T876" s="303"/>
      <c r="U876" s="303"/>
      <c r="V876" s="303"/>
      <c r="W876" s="303"/>
      <c r="X876" s="303"/>
      <c r="Y876" s="303"/>
      <c r="Z876" s="303"/>
    </row>
    <row r="877" spans="1:26" ht="12.75" customHeight="1">
      <c r="A877" s="303"/>
      <c r="B877" s="307"/>
      <c r="C877" s="303"/>
      <c r="D877" s="306"/>
      <c r="E877" s="305"/>
      <c r="F877" s="304"/>
      <c r="G877" s="303"/>
      <c r="H877" s="303"/>
      <c r="I877" s="303"/>
      <c r="J877" s="303"/>
      <c r="K877" s="303"/>
      <c r="L877" s="303"/>
      <c r="M877" s="303"/>
      <c r="N877" s="303"/>
      <c r="O877" s="303"/>
      <c r="P877" s="303"/>
      <c r="Q877" s="303"/>
      <c r="R877" s="303"/>
      <c r="S877" s="303"/>
      <c r="T877" s="303"/>
      <c r="U877" s="303"/>
      <c r="V877" s="303"/>
      <c r="W877" s="303"/>
      <c r="X877" s="303"/>
      <c r="Y877" s="303"/>
      <c r="Z877" s="303"/>
    </row>
    <row r="878" spans="1:26" ht="12.75" customHeight="1">
      <c r="A878" s="303"/>
      <c r="B878" s="307"/>
      <c r="C878" s="303"/>
      <c r="D878" s="306"/>
      <c r="E878" s="305"/>
      <c r="F878" s="304"/>
      <c r="G878" s="303"/>
      <c r="H878" s="303"/>
      <c r="I878" s="303"/>
      <c r="J878" s="303"/>
      <c r="K878" s="303"/>
      <c r="L878" s="303"/>
      <c r="M878" s="303"/>
      <c r="N878" s="303"/>
      <c r="O878" s="303"/>
      <c r="P878" s="303"/>
      <c r="Q878" s="303"/>
      <c r="R878" s="303"/>
      <c r="S878" s="303"/>
      <c r="T878" s="303"/>
      <c r="U878" s="303"/>
      <c r="V878" s="303"/>
      <c r="W878" s="303"/>
      <c r="X878" s="303"/>
      <c r="Y878" s="303"/>
      <c r="Z878" s="303"/>
    </row>
    <row r="879" spans="1:26" ht="12.75" customHeight="1">
      <c r="A879" s="303"/>
      <c r="B879" s="307"/>
      <c r="C879" s="303"/>
      <c r="D879" s="306"/>
      <c r="E879" s="305"/>
      <c r="F879" s="304"/>
      <c r="G879" s="303"/>
      <c r="H879" s="303"/>
      <c r="I879" s="303"/>
      <c r="J879" s="303"/>
      <c r="K879" s="303"/>
      <c r="L879" s="303"/>
      <c r="M879" s="303"/>
      <c r="N879" s="303"/>
      <c r="O879" s="303"/>
      <c r="P879" s="303"/>
      <c r="Q879" s="303"/>
      <c r="R879" s="303"/>
      <c r="S879" s="303"/>
      <c r="T879" s="303"/>
      <c r="U879" s="303"/>
      <c r="V879" s="303"/>
      <c r="W879" s="303"/>
      <c r="X879" s="303"/>
      <c r="Y879" s="303"/>
      <c r="Z879" s="303"/>
    </row>
    <row r="880" spans="1:26" ht="12.75" customHeight="1">
      <c r="A880" s="303"/>
      <c r="B880" s="307"/>
      <c r="C880" s="303"/>
      <c r="D880" s="306"/>
      <c r="E880" s="305"/>
      <c r="F880" s="304"/>
      <c r="G880" s="303"/>
      <c r="H880" s="303"/>
      <c r="I880" s="303"/>
      <c r="J880" s="303"/>
      <c r="K880" s="303"/>
      <c r="L880" s="303"/>
      <c r="M880" s="303"/>
      <c r="N880" s="303"/>
      <c r="O880" s="303"/>
      <c r="P880" s="303"/>
      <c r="Q880" s="303"/>
      <c r="R880" s="303"/>
      <c r="S880" s="303"/>
      <c r="T880" s="303"/>
      <c r="U880" s="303"/>
      <c r="V880" s="303"/>
      <c r="W880" s="303"/>
      <c r="X880" s="303"/>
      <c r="Y880" s="303"/>
      <c r="Z880" s="303"/>
    </row>
    <row r="881" spans="1:26" ht="12.75" customHeight="1">
      <c r="A881" s="303"/>
      <c r="B881" s="307"/>
      <c r="C881" s="303"/>
      <c r="D881" s="306"/>
      <c r="E881" s="305"/>
      <c r="F881" s="304"/>
      <c r="G881" s="303"/>
      <c r="H881" s="303"/>
      <c r="I881" s="303"/>
      <c r="J881" s="303"/>
      <c r="K881" s="303"/>
      <c r="L881" s="303"/>
      <c r="M881" s="303"/>
      <c r="N881" s="303"/>
      <c r="O881" s="303"/>
      <c r="P881" s="303"/>
      <c r="Q881" s="303"/>
      <c r="R881" s="303"/>
      <c r="S881" s="303"/>
      <c r="T881" s="303"/>
      <c r="U881" s="303"/>
      <c r="V881" s="303"/>
      <c r="W881" s="303"/>
      <c r="X881" s="303"/>
      <c r="Y881" s="303"/>
      <c r="Z881" s="303"/>
    </row>
    <row r="882" spans="1:26" ht="12.75" customHeight="1">
      <c r="A882" s="303"/>
      <c r="B882" s="307"/>
      <c r="C882" s="303"/>
      <c r="D882" s="306"/>
      <c r="E882" s="305"/>
      <c r="F882" s="304"/>
      <c r="G882" s="303"/>
      <c r="H882" s="303"/>
      <c r="I882" s="303"/>
      <c r="J882" s="303"/>
      <c r="K882" s="303"/>
      <c r="L882" s="303"/>
      <c r="M882" s="303"/>
      <c r="N882" s="303"/>
      <c r="O882" s="303"/>
      <c r="P882" s="303"/>
      <c r="Q882" s="303"/>
      <c r="R882" s="303"/>
      <c r="S882" s="303"/>
      <c r="T882" s="303"/>
      <c r="U882" s="303"/>
      <c r="V882" s="303"/>
      <c r="W882" s="303"/>
      <c r="X882" s="303"/>
      <c r="Y882" s="303"/>
      <c r="Z882" s="303"/>
    </row>
    <row r="883" spans="1:26" ht="12.75" customHeight="1">
      <c r="A883" s="303"/>
      <c r="B883" s="307"/>
      <c r="C883" s="303"/>
      <c r="D883" s="306"/>
      <c r="E883" s="305"/>
      <c r="F883" s="304"/>
      <c r="G883" s="303"/>
      <c r="H883" s="303"/>
      <c r="I883" s="303"/>
      <c r="J883" s="303"/>
      <c r="K883" s="303"/>
      <c r="L883" s="303"/>
      <c r="M883" s="303"/>
      <c r="N883" s="303"/>
      <c r="O883" s="303"/>
      <c r="P883" s="303"/>
      <c r="Q883" s="303"/>
      <c r="R883" s="303"/>
      <c r="S883" s="303"/>
      <c r="T883" s="303"/>
      <c r="U883" s="303"/>
      <c r="V883" s="303"/>
      <c r="W883" s="303"/>
      <c r="X883" s="303"/>
      <c r="Y883" s="303"/>
      <c r="Z883" s="303"/>
    </row>
    <row r="884" spans="1:26" ht="12.75" customHeight="1">
      <c r="A884" s="303"/>
      <c r="B884" s="307"/>
      <c r="C884" s="303"/>
      <c r="D884" s="306"/>
      <c r="E884" s="305"/>
      <c r="F884" s="304"/>
      <c r="G884" s="303"/>
      <c r="H884" s="303"/>
      <c r="I884" s="303"/>
      <c r="J884" s="303"/>
      <c r="K884" s="303"/>
      <c r="L884" s="303"/>
      <c r="M884" s="303"/>
      <c r="N884" s="303"/>
      <c r="O884" s="303"/>
      <c r="P884" s="303"/>
      <c r="Q884" s="303"/>
      <c r="R884" s="303"/>
      <c r="S884" s="303"/>
      <c r="T884" s="303"/>
      <c r="U884" s="303"/>
      <c r="V884" s="303"/>
      <c r="W884" s="303"/>
      <c r="X884" s="303"/>
      <c r="Y884" s="303"/>
      <c r="Z884" s="303"/>
    </row>
    <row r="885" spans="1:26" ht="12.75" customHeight="1">
      <c r="A885" s="303"/>
      <c r="B885" s="307"/>
      <c r="C885" s="303"/>
      <c r="D885" s="306"/>
      <c r="E885" s="305"/>
      <c r="F885" s="304"/>
      <c r="G885" s="303"/>
      <c r="H885" s="303"/>
      <c r="I885" s="303"/>
      <c r="J885" s="303"/>
      <c r="K885" s="303"/>
      <c r="L885" s="303"/>
      <c r="M885" s="303"/>
      <c r="N885" s="303"/>
      <c r="O885" s="303"/>
      <c r="P885" s="303"/>
      <c r="Q885" s="303"/>
      <c r="R885" s="303"/>
      <c r="S885" s="303"/>
      <c r="T885" s="303"/>
      <c r="U885" s="303"/>
      <c r="V885" s="303"/>
      <c r="W885" s="303"/>
      <c r="X885" s="303"/>
      <c r="Y885" s="303"/>
      <c r="Z885" s="303"/>
    </row>
    <row r="886" spans="1:26" ht="12.75" customHeight="1">
      <c r="A886" s="303"/>
      <c r="B886" s="307"/>
      <c r="C886" s="303"/>
      <c r="D886" s="306"/>
      <c r="E886" s="305"/>
      <c r="F886" s="304"/>
      <c r="G886" s="303"/>
      <c r="H886" s="303"/>
      <c r="I886" s="303"/>
      <c r="J886" s="303"/>
      <c r="K886" s="303"/>
      <c r="L886" s="303"/>
      <c r="M886" s="303"/>
      <c r="N886" s="303"/>
      <c r="O886" s="303"/>
      <c r="P886" s="303"/>
      <c r="Q886" s="303"/>
      <c r="R886" s="303"/>
      <c r="S886" s="303"/>
      <c r="T886" s="303"/>
      <c r="U886" s="303"/>
      <c r="V886" s="303"/>
      <c r="W886" s="303"/>
      <c r="X886" s="303"/>
      <c r="Y886" s="303"/>
      <c r="Z886" s="303"/>
    </row>
    <row r="887" spans="1:26" ht="12.75" customHeight="1">
      <c r="A887" s="303"/>
      <c r="B887" s="307"/>
      <c r="C887" s="303"/>
      <c r="D887" s="306"/>
      <c r="E887" s="305"/>
      <c r="F887" s="304"/>
      <c r="G887" s="303"/>
      <c r="H887" s="303"/>
      <c r="I887" s="303"/>
      <c r="J887" s="303"/>
      <c r="K887" s="303"/>
      <c r="L887" s="303"/>
      <c r="M887" s="303"/>
      <c r="N887" s="303"/>
      <c r="O887" s="303"/>
      <c r="P887" s="303"/>
      <c r="Q887" s="303"/>
      <c r="R887" s="303"/>
      <c r="S887" s="303"/>
      <c r="T887" s="303"/>
      <c r="U887" s="303"/>
      <c r="V887" s="303"/>
      <c r="W887" s="303"/>
      <c r="X887" s="303"/>
      <c r="Y887" s="303"/>
      <c r="Z887" s="303"/>
    </row>
    <row r="888" spans="1:26" ht="12.75" customHeight="1">
      <c r="A888" s="303"/>
      <c r="B888" s="307"/>
      <c r="C888" s="303"/>
      <c r="D888" s="306"/>
      <c r="E888" s="305"/>
      <c r="F888" s="304"/>
      <c r="G888" s="303"/>
      <c r="H888" s="303"/>
      <c r="I888" s="303"/>
      <c r="J888" s="303"/>
      <c r="K888" s="303"/>
      <c r="L888" s="303"/>
      <c r="M888" s="303"/>
      <c r="N888" s="303"/>
      <c r="O888" s="303"/>
      <c r="P888" s="303"/>
      <c r="Q888" s="303"/>
      <c r="R888" s="303"/>
      <c r="S888" s="303"/>
      <c r="T888" s="303"/>
      <c r="U888" s="303"/>
      <c r="V888" s="303"/>
      <c r="W888" s="303"/>
      <c r="X888" s="303"/>
      <c r="Y888" s="303"/>
      <c r="Z888" s="303"/>
    </row>
    <row r="889" spans="1:26" ht="12.75" customHeight="1">
      <c r="A889" s="303"/>
      <c r="B889" s="307"/>
      <c r="C889" s="303"/>
      <c r="D889" s="306"/>
      <c r="E889" s="305"/>
      <c r="F889" s="304"/>
      <c r="G889" s="303"/>
      <c r="H889" s="303"/>
      <c r="I889" s="303"/>
      <c r="J889" s="303"/>
      <c r="K889" s="303"/>
      <c r="L889" s="303"/>
      <c r="M889" s="303"/>
      <c r="N889" s="303"/>
      <c r="O889" s="303"/>
      <c r="P889" s="303"/>
      <c r="Q889" s="303"/>
      <c r="R889" s="303"/>
      <c r="S889" s="303"/>
      <c r="T889" s="303"/>
      <c r="U889" s="303"/>
      <c r="V889" s="303"/>
      <c r="W889" s="303"/>
      <c r="X889" s="303"/>
      <c r="Y889" s="303"/>
      <c r="Z889" s="303"/>
    </row>
    <row r="890" spans="1:26" ht="12.75" customHeight="1">
      <c r="A890" s="303"/>
      <c r="B890" s="307"/>
      <c r="C890" s="303"/>
      <c r="D890" s="306"/>
      <c r="E890" s="305"/>
      <c r="F890" s="304"/>
      <c r="G890" s="303"/>
      <c r="H890" s="303"/>
      <c r="I890" s="303"/>
      <c r="J890" s="303"/>
      <c r="K890" s="303"/>
      <c r="L890" s="303"/>
      <c r="M890" s="303"/>
      <c r="N890" s="303"/>
      <c r="O890" s="303"/>
      <c r="P890" s="303"/>
      <c r="Q890" s="303"/>
      <c r="R890" s="303"/>
      <c r="S890" s="303"/>
      <c r="T890" s="303"/>
      <c r="U890" s="303"/>
      <c r="V890" s="303"/>
      <c r="W890" s="303"/>
      <c r="X890" s="303"/>
      <c r="Y890" s="303"/>
      <c r="Z890" s="303"/>
    </row>
    <row r="891" spans="1:26" ht="12.75" customHeight="1">
      <c r="A891" s="303"/>
      <c r="B891" s="307"/>
      <c r="C891" s="303"/>
      <c r="D891" s="306"/>
      <c r="E891" s="305"/>
      <c r="F891" s="304"/>
      <c r="G891" s="303"/>
      <c r="H891" s="303"/>
      <c r="I891" s="303"/>
      <c r="J891" s="303"/>
      <c r="K891" s="303"/>
      <c r="L891" s="303"/>
      <c r="M891" s="303"/>
      <c r="N891" s="303"/>
      <c r="O891" s="303"/>
      <c r="P891" s="303"/>
      <c r="Q891" s="303"/>
      <c r="R891" s="303"/>
      <c r="S891" s="303"/>
      <c r="T891" s="303"/>
      <c r="U891" s="303"/>
      <c r="V891" s="303"/>
      <c r="W891" s="303"/>
      <c r="X891" s="303"/>
      <c r="Y891" s="303"/>
      <c r="Z891" s="303"/>
    </row>
    <row r="892" spans="1:26" ht="12.75" customHeight="1">
      <c r="A892" s="303"/>
      <c r="B892" s="307"/>
      <c r="C892" s="303"/>
      <c r="D892" s="306"/>
      <c r="E892" s="305"/>
      <c r="F892" s="304"/>
      <c r="G892" s="303"/>
      <c r="H892" s="303"/>
      <c r="I892" s="303"/>
      <c r="J892" s="303"/>
      <c r="K892" s="303"/>
      <c r="L892" s="303"/>
      <c r="M892" s="303"/>
      <c r="N892" s="303"/>
      <c r="O892" s="303"/>
      <c r="P892" s="303"/>
      <c r="Q892" s="303"/>
      <c r="R892" s="303"/>
      <c r="S892" s="303"/>
      <c r="T892" s="303"/>
      <c r="U892" s="303"/>
      <c r="V892" s="303"/>
      <c r="W892" s="303"/>
      <c r="X892" s="303"/>
      <c r="Y892" s="303"/>
      <c r="Z892" s="303"/>
    </row>
    <row r="893" spans="1:26" ht="12.75" customHeight="1">
      <c r="A893" s="303"/>
      <c r="B893" s="307"/>
      <c r="C893" s="303"/>
      <c r="D893" s="306"/>
      <c r="E893" s="305"/>
      <c r="F893" s="304"/>
      <c r="G893" s="303"/>
      <c r="H893" s="303"/>
      <c r="I893" s="303"/>
      <c r="J893" s="303"/>
      <c r="K893" s="303"/>
      <c r="L893" s="303"/>
      <c r="M893" s="303"/>
      <c r="N893" s="303"/>
      <c r="O893" s="303"/>
      <c r="P893" s="303"/>
      <c r="Q893" s="303"/>
      <c r="R893" s="303"/>
      <c r="S893" s="303"/>
      <c r="T893" s="303"/>
      <c r="U893" s="303"/>
      <c r="V893" s="303"/>
      <c r="W893" s="303"/>
      <c r="X893" s="303"/>
      <c r="Y893" s="303"/>
      <c r="Z893" s="303"/>
    </row>
    <row r="894" spans="1:26" ht="12.75" customHeight="1">
      <c r="A894" s="303"/>
      <c r="B894" s="307"/>
      <c r="C894" s="303"/>
      <c r="D894" s="306"/>
      <c r="E894" s="305"/>
      <c r="F894" s="304"/>
      <c r="G894" s="303"/>
      <c r="H894" s="303"/>
      <c r="I894" s="303"/>
      <c r="J894" s="303"/>
      <c r="K894" s="303"/>
      <c r="L894" s="303"/>
      <c r="M894" s="303"/>
      <c r="N894" s="303"/>
      <c r="O894" s="303"/>
      <c r="P894" s="303"/>
      <c r="Q894" s="303"/>
      <c r="R894" s="303"/>
      <c r="S894" s="303"/>
      <c r="T894" s="303"/>
      <c r="U894" s="303"/>
      <c r="V894" s="303"/>
      <c r="W894" s="303"/>
      <c r="X894" s="303"/>
      <c r="Y894" s="303"/>
      <c r="Z894" s="303"/>
    </row>
    <row r="895" spans="1:26" ht="12.75" customHeight="1">
      <c r="A895" s="303"/>
      <c r="B895" s="307"/>
      <c r="C895" s="303"/>
      <c r="D895" s="306"/>
      <c r="E895" s="305"/>
      <c r="F895" s="304"/>
      <c r="G895" s="303"/>
      <c r="H895" s="303"/>
      <c r="I895" s="303"/>
      <c r="J895" s="303"/>
      <c r="K895" s="303"/>
      <c r="L895" s="303"/>
      <c r="M895" s="303"/>
      <c r="N895" s="303"/>
      <c r="O895" s="303"/>
      <c r="P895" s="303"/>
      <c r="Q895" s="303"/>
      <c r="R895" s="303"/>
      <c r="S895" s="303"/>
      <c r="T895" s="303"/>
      <c r="U895" s="303"/>
      <c r="V895" s="303"/>
      <c r="W895" s="303"/>
      <c r="X895" s="303"/>
      <c r="Y895" s="303"/>
      <c r="Z895" s="303"/>
    </row>
    <row r="896" spans="1:26" ht="12.75" customHeight="1">
      <c r="A896" s="303"/>
      <c r="B896" s="307"/>
      <c r="C896" s="303"/>
      <c r="D896" s="306"/>
      <c r="E896" s="305"/>
      <c r="F896" s="304"/>
      <c r="G896" s="303"/>
      <c r="H896" s="303"/>
      <c r="I896" s="303"/>
      <c r="J896" s="303"/>
      <c r="K896" s="303"/>
      <c r="L896" s="303"/>
      <c r="M896" s="303"/>
      <c r="N896" s="303"/>
      <c r="O896" s="303"/>
      <c r="P896" s="303"/>
      <c r="Q896" s="303"/>
      <c r="R896" s="303"/>
      <c r="S896" s="303"/>
      <c r="T896" s="303"/>
      <c r="U896" s="303"/>
      <c r="V896" s="303"/>
      <c r="W896" s="303"/>
      <c r="X896" s="303"/>
      <c r="Y896" s="303"/>
      <c r="Z896" s="303"/>
    </row>
    <row r="897" spans="1:26" ht="12.75" customHeight="1">
      <c r="A897" s="303"/>
      <c r="B897" s="307"/>
      <c r="C897" s="303"/>
      <c r="D897" s="306"/>
      <c r="E897" s="305"/>
      <c r="F897" s="304"/>
      <c r="G897" s="303"/>
      <c r="H897" s="303"/>
      <c r="I897" s="303"/>
      <c r="J897" s="303"/>
      <c r="K897" s="303"/>
      <c r="L897" s="303"/>
      <c r="M897" s="303"/>
      <c r="N897" s="303"/>
      <c r="O897" s="303"/>
      <c r="P897" s="303"/>
      <c r="Q897" s="303"/>
      <c r="R897" s="303"/>
      <c r="S897" s="303"/>
      <c r="T897" s="303"/>
      <c r="U897" s="303"/>
      <c r="V897" s="303"/>
      <c r="W897" s="303"/>
      <c r="X897" s="303"/>
      <c r="Y897" s="303"/>
      <c r="Z897" s="303"/>
    </row>
    <row r="898" spans="1:26" ht="12.75" customHeight="1">
      <c r="A898" s="303"/>
      <c r="B898" s="307"/>
      <c r="C898" s="303"/>
      <c r="D898" s="306"/>
      <c r="E898" s="305"/>
      <c r="F898" s="304"/>
      <c r="G898" s="303"/>
      <c r="H898" s="303"/>
      <c r="I898" s="303"/>
      <c r="J898" s="303"/>
      <c r="K898" s="303"/>
      <c r="L898" s="303"/>
      <c r="M898" s="303"/>
      <c r="N898" s="303"/>
      <c r="O898" s="303"/>
      <c r="P898" s="303"/>
      <c r="Q898" s="303"/>
      <c r="R898" s="303"/>
      <c r="S898" s="303"/>
      <c r="T898" s="303"/>
      <c r="U898" s="303"/>
      <c r="V898" s="303"/>
      <c r="W898" s="303"/>
      <c r="X898" s="303"/>
      <c r="Y898" s="303"/>
      <c r="Z898" s="303"/>
    </row>
    <row r="899" spans="1:26" ht="12.75" customHeight="1">
      <c r="A899" s="303"/>
      <c r="B899" s="307"/>
      <c r="C899" s="303"/>
      <c r="D899" s="306"/>
      <c r="E899" s="305"/>
      <c r="F899" s="304"/>
      <c r="G899" s="303"/>
      <c r="H899" s="303"/>
      <c r="I899" s="303"/>
      <c r="J899" s="303"/>
      <c r="K899" s="303"/>
      <c r="L899" s="303"/>
      <c r="M899" s="303"/>
      <c r="N899" s="303"/>
      <c r="O899" s="303"/>
      <c r="P899" s="303"/>
      <c r="Q899" s="303"/>
      <c r="R899" s="303"/>
      <c r="S899" s="303"/>
      <c r="T899" s="303"/>
      <c r="U899" s="303"/>
      <c r="V899" s="303"/>
      <c r="W899" s="303"/>
      <c r="X899" s="303"/>
      <c r="Y899" s="303"/>
      <c r="Z899" s="303"/>
    </row>
    <row r="900" spans="1:26" ht="12.75" customHeight="1">
      <c r="A900" s="303"/>
      <c r="B900" s="307"/>
      <c r="C900" s="303"/>
      <c r="D900" s="306"/>
      <c r="E900" s="305"/>
      <c r="F900" s="304"/>
      <c r="G900" s="303"/>
      <c r="H900" s="303"/>
      <c r="I900" s="303"/>
      <c r="J900" s="303"/>
      <c r="K900" s="303"/>
      <c r="L900" s="303"/>
      <c r="M900" s="303"/>
      <c r="N900" s="303"/>
      <c r="O900" s="303"/>
      <c r="P900" s="303"/>
      <c r="Q900" s="303"/>
      <c r="R900" s="303"/>
      <c r="S900" s="303"/>
      <c r="T900" s="303"/>
      <c r="U900" s="303"/>
      <c r="V900" s="303"/>
      <c r="W900" s="303"/>
      <c r="X900" s="303"/>
      <c r="Y900" s="303"/>
      <c r="Z900" s="303"/>
    </row>
    <row r="901" spans="1:26" ht="12.75" customHeight="1">
      <c r="A901" s="303"/>
      <c r="B901" s="307"/>
      <c r="C901" s="303"/>
      <c r="D901" s="306"/>
      <c r="E901" s="305"/>
      <c r="F901" s="304"/>
      <c r="G901" s="303"/>
      <c r="H901" s="303"/>
      <c r="I901" s="303"/>
      <c r="J901" s="303"/>
      <c r="K901" s="303"/>
      <c r="L901" s="303"/>
      <c r="M901" s="303"/>
      <c r="N901" s="303"/>
      <c r="O901" s="303"/>
      <c r="P901" s="303"/>
      <c r="Q901" s="303"/>
      <c r="R901" s="303"/>
      <c r="S901" s="303"/>
      <c r="T901" s="303"/>
      <c r="U901" s="303"/>
      <c r="V901" s="303"/>
      <c r="W901" s="303"/>
      <c r="X901" s="303"/>
      <c r="Y901" s="303"/>
      <c r="Z901" s="303"/>
    </row>
    <row r="902" spans="1:26" ht="12.75" customHeight="1">
      <c r="A902" s="303"/>
      <c r="B902" s="307"/>
      <c r="C902" s="303"/>
      <c r="D902" s="306"/>
      <c r="E902" s="305"/>
      <c r="F902" s="304"/>
      <c r="G902" s="303"/>
      <c r="H902" s="303"/>
      <c r="I902" s="303"/>
      <c r="J902" s="303"/>
      <c r="K902" s="303"/>
      <c r="L902" s="303"/>
      <c r="M902" s="303"/>
      <c r="N902" s="303"/>
      <c r="O902" s="303"/>
      <c r="P902" s="303"/>
      <c r="Q902" s="303"/>
      <c r="R902" s="303"/>
      <c r="S902" s="303"/>
      <c r="T902" s="303"/>
      <c r="U902" s="303"/>
      <c r="V902" s="303"/>
      <c r="W902" s="303"/>
      <c r="X902" s="303"/>
      <c r="Y902" s="303"/>
      <c r="Z902" s="303"/>
    </row>
    <row r="903" spans="1:26" ht="12.75" customHeight="1">
      <c r="A903" s="303"/>
      <c r="B903" s="307"/>
      <c r="C903" s="303"/>
      <c r="D903" s="306"/>
      <c r="E903" s="305"/>
      <c r="F903" s="304"/>
      <c r="G903" s="303"/>
      <c r="H903" s="303"/>
      <c r="I903" s="303"/>
      <c r="J903" s="303"/>
      <c r="K903" s="303"/>
      <c r="L903" s="303"/>
      <c r="M903" s="303"/>
      <c r="N903" s="303"/>
      <c r="O903" s="303"/>
      <c r="P903" s="303"/>
      <c r="Q903" s="303"/>
      <c r="R903" s="303"/>
      <c r="S903" s="303"/>
      <c r="T903" s="303"/>
      <c r="U903" s="303"/>
      <c r="V903" s="303"/>
      <c r="W903" s="303"/>
      <c r="X903" s="303"/>
      <c r="Y903" s="303"/>
      <c r="Z903" s="303"/>
    </row>
    <row r="904" spans="1:26" ht="12.75" customHeight="1">
      <c r="A904" s="303"/>
      <c r="B904" s="307"/>
      <c r="C904" s="303"/>
      <c r="D904" s="306"/>
      <c r="E904" s="305"/>
      <c r="F904" s="304"/>
      <c r="G904" s="303"/>
      <c r="H904" s="303"/>
      <c r="I904" s="303"/>
      <c r="J904" s="303"/>
      <c r="K904" s="303"/>
      <c r="L904" s="303"/>
      <c r="M904" s="303"/>
      <c r="N904" s="303"/>
      <c r="O904" s="303"/>
      <c r="P904" s="303"/>
      <c r="Q904" s="303"/>
      <c r="R904" s="303"/>
      <c r="S904" s="303"/>
      <c r="T904" s="303"/>
      <c r="U904" s="303"/>
      <c r="V904" s="303"/>
      <c r="W904" s="303"/>
      <c r="X904" s="303"/>
      <c r="Y904" s="303"/>
      <c r="Z904" s="303"/>
    </row>
    <row r="905" spans="1:26" ht="12.75" customHeight="1">
      <c r="A905" s="303"/>
      <c r="B905" s="307"/>
      <c r="C905" s="303"/>
      <c r="D905" s="306"/>
      <c r="E905" s="305"/>
      <c r="F905" s="304"/>
      <c r="G905" s="303"/>
      <c r="H905" s="303"/>
      <c r="I905" s="303"/>
      <c r="J905" s="303"/>
      <c r="K905" s="303"/>
      <c r="L905" s="303"/>
      <c r="M905" s="303"/>
      <c r="N905" s="303"/>
      <c r="O905" s="303"/>
      <c r="P905" s="303"/>
      <c r="Q905" s="303"/>
      <c r="R905" s="303"/>
      <c r="S905" s="303"/>
      <c r="T905" s="303"/>
      <c r="U905" s="303"/>
      <c r="V905" s="303"/>
      <c r="W905" s="303"/>
      <c r="X905" s="303"/>
      <c r="Y905" s="303"/>
      <c r="Z905" s="303"/>
    </row>
    <row r="906" spans="1:26" ht="12.75" customHeight="1">
      <c r="A906" s="303"/>
      <c r="B906" s="307"/>
      <c r="C906" s="303"/>
      <c r="D906" s="306"/>
      <c r="E906" s="305"/>
      <c r="F906" s="304"/>
      <c r="G906" s="303"/>
      <c r="H906" s="303"/>
      <c r="I906" s="303"/>
      <c r="J906" s="303"/>
      <c r="K906" s="303"/>
      <c r="L906" s="303"/>
      <c r="M906" s="303"/>
      <c r="N906" s="303"/>
      <c r="O906" s="303"/>
      <c r="P906" s="303"/>
      <c r="Q906" s="303"/>
      <c r="R906" s="303"/>
      <c r="S906" s="303"/>
      <c r="T906" s="303"/>
      <c r="U906" s="303"/>
      <c r="V906" s="303"/>
      <c r="W906" s="303"/>
      <c r="X906" s="303"/>
      <c r="Y906" s="303"/>
      <c r="Z906" s="303"/>
    </row>
    <row r="907" spans="1:26" ht="12.75" customHeight="1">
      <c r="A907" s="303"/>
      <c r="B907" s="307"/>
      <c r="C907" s="303"/>
      <c r="D907" s="306"/>
      <c r="E907" s="305"/>
      <c r="F907" s="304"/>
      <c r="G907" s="303"/>
      <c r="H907" s="303"/>
      <c r="I907" s="303"/>
      <c r="J907" s="303"/>
      <c r="K907" s="303"/>
      <c r="L907" s="303"/>
      <c r="M907" s="303"/>
      <c r="N907" s="303"/>
      <c r="O907" s="303"/>
      <c r="P907" s="303"/>
      <c r="Q907" s="303"/>
      <c r="R907" s="303"/>
      <c r="S907" s="303"/>
      <c r="T907" s="303"/>
      <c r="U907" s="303"/>
      <c r="V907" s="303"/>
      <c r="W907" s="303"/>
      <c r="X907" s="303"/>
      <c r="Y907" s="303"/>
      <c r="Z907" s="303"/>
    </row>
    <row r="908" spans="1:26" ht="12.75" customHeight="1">
      <c r="A908" s="303"/>
      <c r="B908" s="307"/>
      <c r="C908" s="303"/>
      <c r="D908" s="306"/>
      <c r="E908" s="305"/>
      <c r="F908" s="304"/>
      <c r="G908" s="303"/>
      <c r="H908" s="303"/>
      <c r="I908" s="303"/>
      <c r="J908" s="303"/>
      <c r="K908" s="303"/>
      <c r="L908" s="303"/>
      <c r="M908" s="303"/>
      <c r="N908" s="303"/>
      <c r="O908" s="303"/>
      <c r="P908" s="303"/>
      <c r="Q908" s="303"/>
      <c r="R908" s="303"/>
      <c r="S908" s="303"/>
      <c r="T908" s="303"/>
      <c r="U908" s="303"/>
      <c r="V908" s="303"/>
      <c r="W908" s="303"/>
      <c r="X908" s="303"/>
      <c r="Y908" s="303"/>
      <c r="Z908" s="303"/>
    </row>
    <row r="909" spans="1:26" ht="12.75" customHeight="1">
      <c r="A909" s="303"/>
      <c r="B909" s="307"/>
      <c r="C909" s="303"/>
      <c r="D909" s="306"/>
      <c r="E909" s="305"/>
      <c r="F909" s="304"/>
      <c r="G909" s="303"/>
      <c r="H909" s="303"/>
      <c r="I909" s="303"/>
      <c r="J909" s="303"/>
      <c r="K909" s="303"/>
      <c r="L909" s="303"/>
      <c r="M909" s="303"/>
      <c r="N909" s="303"/>
      <c r="O909" s="303"/>
      <c r="P909" s="303"/>
      <c r="Q909" s="303"/>
      <c r="R909" s="303"/>
      <c r="S909" s="303"/>
      <c r="T909" s="303"/>
      <c r="U909" s="303"/>
      <c r="V909" s="303"/>
      <c r="W909" s="303"/>
      <c r="X909" s="303"/>
      <c r="Y909" s="303"/>
      <c r="Z909" s="303"/>
    </row>
    <row r="910" spans="1:26" ht="12.75" customHeight="1">
      <c r="A910" s="303"/>
      <c r="B910" s="307"/>
      <c r="C910" s="303"/>
      <c r="D910" s="306"/>
      <c r="E910" s="305"/>
      <c r="F910" s="304"/>
      <c r="G910" s="303"/>
      <c r="H910" s="303"/>
      <c r="I910" s="303"/>
      <c r="J910" s="303"/>
      <c r="K910" s="303"/>
      <c r="L910" s="303"/>
      <c r="M910" s="303"/>
      <c r="N910" s="303"/>
      <c r="O910" s="303"/>
      <c r="P910" s="303"/>
      <c r="Q910" s="303"/>
      <c r="R910" s="303"/>
      <c r="S910" s="303"/>
      <c r="T910" s="303"/>
      <c r="U910" s="303"/>
      <c r="V910" s="303"/>
      <c r="W910" s="303"/>
      <c r="X910" s="303"/>
      <c r="Y910" s="303"/>
      <c r="Z910" s="303"/>
    </row>
    <row r="911" spans="1:26" ht="12.75" customHeight="1">
      <c r="A911" s="303"/>
      <c r="B911" s="307"/>
      <c r="C911" s="303"/>
      <c r="D911" s="306"/>
      <c r="E911" s="305"/>
      <c r="F911" s="304"/>
      <c r="G911" s="303"/>
      <c r="H911" s="303"/>
      <c r="I911" s="303"/>
      <c r="J911" s="303"/>
      <c r="K911" s="303"/>
      <c r="L911" s="303"/>
      <c r="M911" s="303"/>
      <c r="N911" s="303"/>
      <c r="O911" s="303"/>
      <c r="P911" s="303"/>
      <c r="Q911" s="303"/>
      <c r="R911" s="303"/>
      <c r="S911" s="303"/>
      <c r="T911" s="303"/>
      <c r="U911" s="303"/>
      <c r="V911" s="303"/>
      <c r="W911" s="303"/>
      <c r="X911" s="303"/>
      <c r="Y911" s="303"/>
      <c r="Z911" s="303"/>
    </row>
    <row r="912" spans="1:26" ht="12.75" customHeight="1">
      <c r="A912" s="303"/>
      <c r="B912" s="307"/>
      <c r="C912" s="303"/>
      <c r="D912" s="306"/>
      <c r="E912" s="305"/>
      <c r="F912" s="304"/>
      <c r="G912" s="303"/>
      <c r="H912" s="303"/>
      <c r="I912" s="303"/>
      <c r="J912" s="303"/>
      <c r="K912" s="303"/>
      <c r="L912" s="303"/>
      <c r="M912" s="303"/>
      <c r="N912" s="303"/>
      <c r="O912" s="303"/>
      <c r="P912" s="303"/>
      <c r="Q912" s="303"/>
      <c r="R912" s="303"/>
      <c r="S912" s="303"/>
      <c r="T912" s="303"/>
      <c r="U912" s="303"/>
      <c r="V912" s="303"/>
      <c r="W912" s="303"/>
      <c r="X912" s="303"/>
      <c r="Y912" s="303"/>
      <c r="Z912" s="303"/>
    </row>
    <row r="913" spans="1:26" ht="12.75" customHeight="1">
      <c r="A913" s="303"/>
      <c r="B913" s="307"/>
      <c r="C913" s="303"/>
      <c r="D913" s="306"/>
      <c r="E913" s="305"/>
      <c r="F913" s="304"/>
      <c r="G913" s="303"/>
      <c r="H913" s="303"/>
      <c r="I913" s="303"/>
      <c r="J913" s="303"/>
      <c r="K913" s="303"/>
      <c r="L913" s="303"/>
      <c r="M913" s="303"/>
      <c r="N913" s="303"/>
      <c r="O913" s="303"/>
      <c r="P913" s="303"/>
      <c r="Q913" s="303"/>
      <c r="R913" s="303"/>
      <c r="S913" s="303"/>
      <c r="T913" s="303"/>
      <c r="U913" s="303"/>
      <c r="V913" s="303"/>
      <c r="W913" s="303"/>
      <c r="X913" s="303"/>
      <c r="Y913" s="303"/>
      <c r="Z913" s="303"/>
    </row>
    <row r="914" spans="1:26" ht="12.75" customHeight="1">
      <c r="A914" s="303"/>
      <c r="B914" s="307"/>
      <c r="C914" s="303"/>
      <c r="D914" s="306"/>
      <c r="E914" s="305"/>
      <c r="F914" s="304"/>
      <c r="G914" s="303"/>
      <c r="H914" s="303"/>
      <c r="I914" s="303"/>
      <c r="J914" s="303"/>
      <c r="K914" s="303"/>
      <c r="L914" s="303"/>
      <c r="M914" s="303"/>
      <c r="N914" s="303"/>
      <c r="O914" s="303"/>
      <c r="P914" s="303"/>
      <c r="Q914" s="303"/>
      <c r="R914" s="303"/>
      <c r="S914" s="303"/>
      <c r="T914" s="303"/>
      <c r="U914" s="303"/>
      <c r="V914" s="303"/>
      <c r="W914" s="303"/>
      <c r="X914" s="303"/>
      <c r="Y914" s="303"/>
      <c r="Z914" s="303"/>
    </row>
    <row r="915" spans="1:26" ht="12.75" customHeight="1">
      <c r="A915" s="303"/>
      <c r="B915" s="307"/>
      <c r="C915" s="303"/>
      <c r="D915" s="306"/>
      <c r="E915" s="305"/>
      <c r="F915" s="304"/>
      <c r="G915" s="303"/>
      <c r="H915" s="303"/>
      <c r="I915" s="303"/>
      <c r="J915" s="303"/>
      <c r="K915" s="303"/>
      <c r="L915" s="303"/>
      <c r="M915" s="303"/>
      <c r="N915" s="303"/>
      <c r="O915" s="303"/>
      <c r="P915" s="303"/>
      <c r="Q915" s="303"/>
      <c r="R915" s="303"/>
      <c r="S915" s="303"/>
      <c r="T915" s="303"/>
      <c r="U915" s="303"/>
      <c r="V915" s="303"/>
      <c r="W915" s="303"/>
      <c r="X915" s="303"/>
      <c r="Y915" s="303"/>
      <c r="Z915" s="303"/>
    </row>
    <row r="916" spans="1:26" ht="12.75" customHeight="1">
      <c r="A916" s="303"/>
      <c r="B916" s="307"/>
      <c r="C916" s="303"/>
      <c r="D916" s="306"/>
      <c r="E916" s="305"/>
      <c r="F916" s="304"/>
      <c r="G916" s="303"/>
      <c r="H916" s="303"/>
      <c r="I916" s="303"/>
      <c r="J916" s="303"/>
      <c r="K916" s="303"/>
      <c r="L916" s="303"/>
      <c r="M916" s="303"/>
      <c r="N916" s="303"/>
      <c r="O916" s="303"/>
      <c r="P916" s="303"/>
      <c r="Q916" s="303"/>
      <c r="R916" s="303"/>
      <c r="S916" s="303"/>
      <c r="T916" s="303"/>
      <c r="U916" s="303"/>
      <c r="V916" s="303"/>
      <c r="W916" s="303"/>
      <c r="X916" s="303"/>
      <c r="Y916" s="303"/>
      <c r="Z916" s="303"/>
    </row>
    <row r="917" spans="1:26" ht="12.75" customHeight="1">
      <c r="A917" s="303"/>
      <c r="B917" s="307"/>
      <c r="C917" s="303"/>
      <c r="D917" s="306"/>
      <c r="E917" s="305"/>
      <c r="F917" s="304"/>
      <c r="G917" s="303"/>
      <c r="H917" s="303"/>
      <c r="I917" s="303"/>
      <c r="J917" s="303"/>
      <c r="K917" s="303"/>
      <c r="L917" s="303"/>
      <c r="M917" s="303"/>
      <c r="N917" s="303"/>
      <c r="O917" s="303"/>
      <c r="P917" s="303"/>
      <c r="Q917" s="303"/>
      <c r="R917" s="303"/>
      <c r="S917" s="303"/>
      <c r="T917" s="303"/>
      <c r="U917" s="303"/>
      <c r="V917" s="303"/>
      <c r="W917" s="303"/>
      <c r="X917" s="303"/>
      <c r="Y917" s="303"/>
      <c r="Z917" s="303"/>
    </row>
    <row r="918" spans="1:26" ht="12.75" customHeight="1">
      <c r="A918" s="303"/>
      <c r="B918" s="307"/>
      <c r="C918" s="303"/>
      <c r="D918" s="306"/>
      <c r="E918" s="305"/>
      <c r="F918" s="304"/>
      <c r="G918" s="303"/>
      <c r="H918" s="303"/>
      <c r="I918" s="303"/>
      <c r="J918" s="303"/>
      <c r="K918" s="303"/>
      <c r="L918" s="303"/>
      <c r="M918" s="303"/>
      <c r="N918" s="303"/>
      <c r="O918" s="303"/>
      <c r="P918" s="303"/>
      <c r="Q918" s="303"/>
      <c r="R918" s="303"/>
      <c r="S918" s="303"/>
      <c r="T918" s="303"/>
      <c r="U918" s="303"/>
      <c r="V918" s="303"/>
      <c r="W918" s="303"/>
      <c r="X918" s="303"/>
      <c r="Y918" s="303"/>
      <c r="Z918" s="303"/>
    </row>
    <row r="919" spans="1:26" ht="12.75" customHeight="1">
      <c r="A919" s="303"/>
      <c r="B919" s="307"/>
      <c r="C919" s="303"/>
      <c r="D919" s="306"/>
      <c r="E919" s="305"/>
      <c r="F919" s="304"/>
      <c r="G919" s="303"/>
      <c r="H919" s="303"/>
      <c r="I919" s="303"/>
      <c r="J919" s="303"/>
      <c r="K919" s="303"/>
      <c r="L919" s="303"/>
      <c r="M919" s="303"/>
      <c r="N919" s="303"/>
      <c r="O919" s="303"/>
      <c r="P919" s="303"/>
      <c r="Q919" s="303"/>
      <c r="R919" s="303"/>
      <c r="S919" s="303"/>
      <c r="T919" s="303"/>
      <c r="U919" s="303"/>
      <c r="V919" s="303"/>
      <c r="W919" s="303"/>
      <c r="X919" s="303"/>
      <c r="Y919" s="303"/>
      <c r="Z919" s="303"/>
    </row>
    <row r="920" spans="1:26" ht="12.75" customHeight="1">
      <c r="A920" s="303"/>
      <c r="B920" s="307"/>
      <c r="C920" s="303"/>
      <c r="D920" s="306"/>
      <c r="E920" s="305"/>
      <c r="F920" s="304"/>
      <c r="G920" s="303"/>
      <c r="H920" s="303"/>
      <c r="I920" s="303"/>
      <c r="J920" s="303"/>
      <c r="K920" s="303"/>
      <c r="L920" s="303"/>
      <c r="M920" s="303"/>
      <c r="N920" s="303"/>
      <c r="O920" s="303"/>
      <c r="P920" s="303"/>
      <c r="Q920" s="303"/>
      <c r="R920" s="303"/>
      <c r="S920" s="303"/>
      <c r="T920" s="303"/>
      <c r="U920" s="303"/>
      <c r="V920" s="303"/>
      <c r="W920" s="303"/>
      <c r="X920" s="303"/>
      <c r="Y920" s="303"/>
      <c r="Z920" s="303"/>
    </row>
    <row r="921" spans="1:26" ht="12.75" customHeight="1">
      <c r="A921" s="303"/>
      <c r="B921" s="307"/>
      <c r="C921" s="303"/>
      <c r="D921" s="306"/>
      <c r="E921" s="305"/>
      <c r="F921" s="304"/>
      <c r="G921" s="303"/>
      <c r="H921" s="303"/>
      <c r="I921" s="303"/>
      <c r="J921" s="303"/>
      <c r="K921" s="303"/>
      <c r="L921" s="303"/>
      <c r="M921" s="303"/>
      <c r="N921" s="303"/>
      <c r="O921" s="303"/>
      <c r="P921" s="303"/>
      <c r="Q921" s="303"/>
      <c r="R921" s="303"/>
      <c r="S921" s="303"/>
      <c r="T921" s="303"/>
      <c r="U921" s="303"/>
      <c r="V921" s="303"/>
      <c r="W921" s="303"/>
      <c r="X921" s="303"/>
      <c r="Y921" s="303"/>
      <c r="Z921" s="303"/>
    </row>
    <row r="922" spans="1:26" ht="12.75" customHeight="1">
      <c r="A922" s="303"/>
      <c r="B922" s="307"/>
      <c r="C922" s="303"/>
      <c r="D922" s="306"/>
      <c r="E922" s="305"/>
      <c r="F922" s="304"/>
      <c r="G922" s="303"/>
      <c r="H922" s="303"/>
      <c r="I922" s="303"/>
      <c r="J922" s="303"/>
      <c r="K922" s="303"/>
      <c r="L922" s="303"/>
      <c r="M922" s="303"/>
      <c r="N922" s="303"/>
      <c r="O922" s="303"/>
      <c r="P922" s="303"/>
      <c r="Q922" s="303"/>
      <c r="R922" s="303"/>
      <c r="S922" s="303"/>
      <c r="T922" s="303"/>
      <c r="U922" s="303"/>
      <c r="V922" s="303"/>
      <c r="W922" s="303"/>
      <c r="X922" s="303"/>
      <c r="Y922" s="303"/>
      <c r="Z922" s="303"/>
    </row>
    <row r="923" spans="1:26" ht="12.75" customHeight="1">
      <c r="A923" s="303"/>
      <c r="B923" s="307"/>
      <c r="C923" s="303"/>
      <c r="D923" s="306"/>
      <c r="E923" s="305"/>
      <c r="F923" s="304"/>
      <c r="G923" s="303"/>
      <c r="H923" s="303"/>
      <c r="I923" s="303"/>
      <c r="J923" s="303"/>
      <c r="K923" s="303"/>
      <c r="L923" s="303"/>
      <c r="M923" s="303"/>
      <c r="N923" s="303"/>
      <c r="O923" s="303"/>
      <c r="P923" s="303"/>
      <c r="Q923" s="303"/>
      <c r="R923" s="303"/>
      <c r="S923" s="303"/>
      <c r="T923" s="303"/>
      <c r="U923" s="303"/>
      <c r="V923" s="303"/>
      <c r="W923" s="303"/>
      <c r="X923" s="303"/>
      <c r="Y923" s="303"/>
      <c r="Z923" s="303"/>
    </row>
    <row r="924" spans="1:26" ht="12.75" customHeight="1">
      <c r="A924" s="303"/>
      <c r="B924" s="307"/>
      <c r="C924" s="303"/>
      <c r="D924" s="306"/>
      <c r="E924" s="305"/>
      <c r="F924" s="304"/>
      <c r="G924" s="303"/>
      <c r="H924" s="303"/>
      <c r="I924" s="303"/>
      <c r="J924" s="303"/>
      <c r="K924" s="303"/>
      <c r="L924" s="303"/>
      <c r="M924" s="303"/>
      <c r="N924" s="303"/>
      <c r="O924" s="303"/>
      <c r="P924" s="303"/>
      <c r="Q924" s="303"/>
      <c r="R924" s="303"/>
      <c r="S924" s="303"/>
      <c r="T924" s="303"/>
      <c r="U924" s="303"/>
      <c r="V924" s="303"/>
      <c r="W924" s="303"/>
      <c r="X924" s="303"/>
      <c r="Y924" s="303"/>
      <c r="Z924" s="303"/>
    </row>
    <row r="925" spans="1:26" ht="12.75" customHeight="1">
      <c r="A925" s="303"/>
      <c r="B925" s="307"/>
      <c r="C925" s="303"/>
      <c r="D925" s="306"/>
      <c r="E925" s="305"/>
      <c r="F925" s="304"/>
      <c r="G925" s="303"/>
      <c r="H925" s="303"/>
      <c r="I925" s="303"/>
      <c r="J925" s="303"/>
      <c r="K925" s="303"/>
      <c r="L925" s="303"/>
      <c r="M925" s="303"/>
      <c r="N925" s="303"/>
      <c r="O925" s="303"/>
      <c r="P925" s="303"/>
      <c r="Q925" s="303"/>
      <c r="R925" s="303"/>
      <c r="S925" s="303"/>
      <c r="T925" s="303"/>
      <c r="U925" s="303"/>
      <c r="V925" s="303"/>
      <c r="W925" s="303"/>
      <c r="X925" s="303"/>
      <c r="Y925" s="303"/>
      <c r="Z925" s="303"/>
    </row>
    <row r="926" spans="1:26" ht="12.75" customHeight="1">
      <c r="A926" s="303"/>
      <c r="B926" s="307"/>
      <c r="C926" s="303"/>
      <c r="D926" s="306"/>
      <c r="E926" s="305"/>
      <c r="F926" s="304"/>
      <c r="G926" s="303"/>
      <c r="H926" s="303"/>
      <c r="I926" s="303"/>
      <c r="J926" s="303"/>
      <c r="K926" s="303"/>
      <c r="L926" s="303"/>
      <c r="M926" s="303"/>
      <c r="N926" s="303"/>
      <c r="O926" s="303"/>
      <c r="P926" s="303"/>
      <c r="Q926" s="303"/>
      <c r="R926" s="303"/>
      <c r="S926" s="303"/>
      <c r="T926" s="303"/>
      <c r="U926" s="303"/>
      <c r="V926" s="303"/>
      <c r="W926" s="303"/>
      <c r="X926" s="303"/>
      <c r="Y926" s="303"/>
      <c r="Z926" s="303"/>
    </row>
    <row r="927" spans="1:26" ht="12.75" customHeight="1">
      <c r="A927" s="303"/>
      <c r="B927" s="307"/>
      <c r="C927" s="303"/>
      <c r="D927" s="306"/>
      <c r="E927" s="305"/>
      <c r="F927" s="304"/>
      <c r="G927" s="303"/>
      <c r="H927" s="303"/>
      <c r="I927" s="303"/>
      <c r="J927" s="303"/>
      <c r="K927" s="303"/>
      <c r="L927" s="303"/>
      <c r="M927" s="303"/>
      <c r="N927" s="303"/>
      <c r="O927" s="303"/>
      <c r="P927" s="303"/>
      <c r="Q927" s="303"/>
      <c r="R927" s="303"/>
      <c r="S927" s="303"/>
      <c r="T927" s="303"/>
      <c r="U927" s="303"/>
      <c r="V927" s="303"/>
      <c r="W927" s="303"/>
      <c r="X927" s="303"/>
      <c r="Y927" s="303"/>
      <c r="Z927" s="303"/>
    </row>
    <row r="928" spans="1:26" ht="12.75" customHeight="1">
      <c r="A928" s="303"/>
      <c r="B928" s="307"/>
      <c r="C928" s="303"/>
      <c r="D928" s="306"/>
      <c r="E928" s="305"/>
      <c r="F928" s="304"/>
      <c r="G928" s="303"/>
      <c r="H928" s="303"/>
      <c r="I928" s="303"/>
      <c r="J928" s="303"/>
      <c r="K928" s="303"/>
      <c r="L928" s="303"/>
      <c r="M928" s="303"/>
      <c r="N928" s="303"/>
      <c r="O928" s="303"/>
      <c r="P928" s="303"/>
      <c r="Q928" s="303"/>
      <c r="R928" s="303"/>
      <c r="S928" s="303"/>
      <c r="T928" s="303"/>
      <c r="U928" s="303"/>
      <c r="V928" s="303"/>
      <c r="W928" s="303"/>
      <c r="X928" s="303"/>
      <c r="Y928" s="303"/>
      <c r="Z928" s="303"/>
    </row>
    <row r="929" spans="1:26" ht="12.75" customHeight="1">
      <c r="A929" s="303"/>
      <c r="B929" s="307"/>
      <c r="C929" s="303"/>
      <c r="D929" s="306"/>
      <c r="E929" s="305"/>
      <c r="F929" s="304"/>
      <c r="G929" s="303"/>
      <c r="H929" s="303"/>
      <c r="I929" s="303"/>
      <c r="J929" s="303"/>
      <c r="K929" s="303"/>
      <c r="L929" s="303"/>
      <c r="M929" s="303"/>
      <c r="N929" s="303"/>
      <c r="O929" s="303"/>
      <c r="P929" s="303"/>
      <c r="Q929" s="303"/>
      <c r="R929" s="303"/>
      <c r="S929" s="303"/>
      <c r="T929" s="303"/>
      <c r="U929" s="303"/>
      <c r="V929" s="303"/>
      <c r="W929" s="303"/>
      <c r="X929" s="303"/>
      <c r="Y929" s="303"/>
      <c r="Z929" s="303"/>
    </row>
    <row r="930" spans="1:26" ht="12.75" customHeight="1">
      <c r="A930" s="303"/>
      <c r="B930" s="307"/>
      <c r="C930" s="303"/>
      <c r="D930" s="306"/>
      <c r="E930" s="305"/>
      <c r="F930" s="304"/>
      <c r="G930" s="303"/>
      <c r="H930" s="303"/>
      <c r="I930" s="303"/>
      <c r="J930" s="303"/>
      <c r="K930" s="303"/>
      <c r="L930" s="303"/>
      <c r="M930" s="303"/>
      <c r="N930" s="303"/>
      <c r="O930" s="303"/>
      <c r="P930" s="303"/>
      <c r="Q930" s="303"/>
      <c r="R930" s="303"/>
      <c r="S930" s="303"/>
      <c r="T930" s="303"/>
      <c r="U930" s="303"/>
      <c r="V930" s="303"/>
      <c r="W930" s="303"/>
      <c r="X930" s="303"/>
      <c r="Y930" s="303"/>
      <c r="Z930" s="303"/>
    </row>
    <row r="931" spans="1:26" ht="12.75" customHeight="1">
      <c r="A931" s="303"/>
      <c r="B931" s="307"/>
      <c r="C931" s="303"/>
      <c r="D931" s="306"/>
      <c r="E931" s="305"/>
      <c r="F931" s="304"/>
      <c r="G931" s="303"/>
      <c r="H931" s="303"/>
      <c r="I931" s="303"/>
      <c r="J931" s="303"/>
      <c r="K931" s="303"/>
      <c r="L931" s="303"/>
      <c r="M931" s="303"/>
      <c r="N931" s="303"/>
      <c r="O931" s="303"/>
      <c r="P931" s="303"/>
      <c r="Q931" s="303"/>
      <c r="R931" s="303"/>
      <c r="S931" s="303"/>
      <c r="T931" s="303"/>
      <c r="U931" s="303"/>
      <c r="V931" s="303"/>
      <c r="W931" s="303"/>
      <c r="X931" s="303"/>
      <c r="Y931" s="303"/>
      <c r="Z931" s="303"/>
    </row>
    <row r="932" spans="1:26" ht="12.75" customHeight="1">
      <c r="A932" s="303"/>
      <c r="B932" s="307"/>
      <c r="C932" s="303"/>
      <c r="D932" s="306"/>
      <c r="E932" s="305"/>
      <c r="F932" s="304"/>
      <c r="G932" s="303"/>
      <c r="H932" s="303"/>
      <c r="I932" s="303"/>
      <c r="J932" s="303"/>
      <c r="K932" s="303"/>
      <c r="L932" s="303"/>
      <c r="M932" s="303"/>
      <c r="N932" s="303"/>
      <c r="O932" s="303"/>
      <c r="P932" s="303"/>
      <c r="Q932" s="303"/>
      <c r="R932" s="303"/>
      <c r="S932" s="303"/>
      <c r="T932" s="303"/>
      <c r="U932" s="303"/>
      <c r="V932" s="303"/>
      <c r="W932" s="303"/>
      <c r="X932" s="303"/>
      <c r="Y932" s="303"/>
      <c r="Z932" s="303"/>
    </row>
    <row r="933" spans="1:26" ht="12.75" customHeight="1">
      <c r="A933" s="303"/>
      <c r="B933" s="307"/>
      <c r="C933" s="303"/>
      <c r="D933" s="306"/>
      <c r="E933" s="305"/>
      <c r="F933" s="304"/>
      <c r="G933" s="303"/>
      <c r="H933" s="303"/>
      <c r="I933" s="303"/>
      <c r="J933" s="303"/>
      <c r="K933" s="303"/>
      <c r="L933" s="303"/>
      <c r="M933" s="303"/>
      <c r="N933" s="303"/>
      <c r="O933" s="303"/>
      <c r="P933" s="303"/>
      <c r="Q933" s="303"/>
      <c r="R933" s="303"/>
      <c r="S933" s="303"/>
      <c r="T933" s="303"/>
      <c r="U933" s="303"/>
      <c r="V933" s="303"/>
      <c r="W933" s="303"/>
      <c r="X933" s="303"/>
      <c r="Y933" s="303"/>
      <c r="Z933" s="303"/>
    </row>
    <row r="934" spans="1:26" ht="12.75" customHeight="1">
      <c r="A934" s="303"/>
      <c r="B934" s="307"/>
      <c r="C934" s="303"/>
      <c r="D934" s="306"/>
      <c r="E934" s="305"/>
      <c r="F934" s="304"/>
      <c r="G934" s="303"/>
      <c r="H934" s="303"/>
      <c r="I934" s="303"/>
      <c r="J934" s="303"/>
      <c r="K934" s="303"/>
      <c r="L934" s="303"/>
      <c r="M934" s="303"/>
      <c r="N934" s="303"/>
      <c r="O934" s="303"/>
      <c r="P934" s="303"/>
      <c r="Q934" s="303"/>
      <c r="R934" s="303"/>
      <c r="S934" s="303"/>
      <c r="T934" s="303"/>
      <c r="U934" s="303"/>
      <c r="V934" s="303"/>
      <c r="W934" s="303"/>
      <c r="X934" s="303"/>
      <c r="Y934" s="303"/>
      <c r="Z934" s="303"/>
    </row>
    <row r="935" spans="1:26" ht="12.75" customHeight="1">
      <c r="A935" s="303"/>
      <c r="B935" s="307"/>
      <c r="C935" s="303"/>
      <c r="D935" s="306"/>
      <c r="E935" s="305"/>
      <c r="F935" s="304"/>
      <c r="G935" s="303"/>
      <c r="H935" s="303"/>
      <c r="I935" s="303"/>
      <c r="J935" s="303"/>
      <c r="K935" s="303"/>
      <c r="L935" s="303"/>
      <c r="M935" s="303"/>
      <c r="N935" s="303"/>
      <c r="O935" s="303"/>
      <c r="P935" s="303"/>
      <c r="Q935" s="303"/>
      <c r="R935" s="303"/>
      <c r="S935" s="303"/>
      <c r="T935" s="303"/>
      <c r="U935" s="303"/>
      <c r="V935" s="303"/>
      <c r="W935" s="303"/>
      <c r="X935" s="303"/>
      <c r="Y935" s="303"/>
      <c r="Z935" s="303"/>
    </row>
    <row r="936" spans="1:26" ht="12.75" customHeight="1">
      <c r="A936" s="303"/>
      <c r="B936" s="307"/>
      <c r="C936" s="303"/>
      <c r="D936" s="306"/>
      <c r="E936" s="305"/>
      <c r="F936" s="304"/>
      <c r="G936" s="303"/>
      <c r="H936" s="303"/>
      <c r="I936" s="303"/>
      <c r="J936" s="303"/>
      <c r="K936" s="303"/>
      <c r="L936" s="303"/>
      <c r="M936" s="303"/>
      <c r="N936" s="303"/>
      <c r="O936" s="303"/>
      <c r="P936" s="303"/>
      <c r="Q936" s="303"/>
      <c r="R936" s="303"/>
      <c r="S936" s="303"/>
      <c r="T936" s="303"/>
      <c r="U936" s="303"/>
      <c r="V936" s="303"/>
      <c r="W936" s="303"/>
      <c r="X936" s="303"/>
      <c r="Y936" s="303"/>
      <c r="Z936" s="303"/>
    </row>
    <row r="937" spans="1:26" ht="12.75" customHeight="1">
      <c r="A937" s="303"/>
      <c r="B937" s="307"/>
      <c r="C937" s="303"/>
      <c r="D937" s="306"/>
      <c r="E937" s="305"/>
      <c r="F937" s="304"/>
      <c r="G937" s="303"/>
      <c r="H937" s="303"/>
      <c r="I937" s="303"/>
      <c r="J937" s="303"/>
      <c r="K937" s="303"/>
      <c r="L937" s="303"/>
      <c r="M937" s="303"/>
      <c r="N937" s="303"/>
      <c r="O937" s="303"/>
      <c r="P937" s="303"/>
      <c r="Q937" s="303"/>
      <c r="R937" s="303"/>
      <c r="S937" s="303"/>
      <c r="T937" s="303"/>
      <c r="U937" s="303"/>
      <c r="V937" s="303"/>
      <c r="W937" s="303"/>
      <c r="X937" s="303"/>
      <c r="Y937" s="303"/>
      <c r="Z937" s="303"/>
    </row>
    <row r="938" spans="1:26" ht="12.75" customHeight="1">
      <c r="A938" s="303"/>
      <c r="B938" s="307"/>
      <c r="C938" s="303"/>
      <c r="D938" s="306"/>
      <c r="E938" s="305"/>
      <c r="F938" s="304"/>
      <c r="G938" s="303"/>
      <c r="H938" s="303"/>
      <c r="I938" s="303"/>
      <c r="J938" s="303"/>
      <c r="K938" s="303"/>
      <c r="L938" s="303"/>
      <c r="M938" s="303"/>
      <c r="N938" s="303"/>
      <c r="O938" s="303"/>
      <c r="P938" s="303"/>
      <c r="Q938" s="303"/>
      <c r="R938" s="303"/>
      <c r="S938" s="303"/>
      <c r="T938" s="303"/>
      <c r="U938" s="303"/>
      <c r="V938" s="303"/>
      <c r="W938" s="303"/>
      <c r="X938" s="303"/>
      <c r="Y938" s="303"/>
      <c r="Z938" s="303"/>
    </row>
    <row r="939" spans="1:26" ht="12.75" customHeight="1">
      <c r="A939" s="303"/>
      <c r="B939" s="307"/>
      <c r="C939" s="303"/>
      <c r="D939" s="306"/>
      <c r="E939" s="305"/>
      <c r="F939" s="304"/>
      <c r="G939" s="303"/>
      <c r="H939" s="303"/>
      <c r="I939" s="303"/>
      <c r="J939" s="303"/>
      <c r="K939" s="303"/>
      <c r="L939" s="303"/>
      <c r="M939" s="303"/>
      <c r="N939" s="303"/>
      <c r="O939" s="303"/>
      <c r="P939" s="303"/>
      <c r="Q939" s="303"/>
      <c r="R939" s="303"/>
      <c r="S939" s="303"/>
      <c r="T939" s="303"/>
      <c r="U939" s="303"/>
      <c r="V939" s="303"/>
      <c r="W939" s="303"/>
      <c r="X939" s="303"/>
      <c r="Y939" s="303"/>
      <c r="Z939" s="303"/>
    </row>
    <row r="940" spans="1:26" ht="12.75" customHeight="1">
      <c r="A940" s="303"/>
      <c r="B940" s="307"/>
      <c r="C940" s="303"/>
      <c r="D940" s="306"/>
      <c r="E940" s="305"/>
      <c r="F940" s="304"/>
      <c r="G940" s="303"/>
      <c r="H940" s="303"/>
      <c r="I940" s="303"/>
      <c r="J940" s="303"/>
      <c r="K940" s="303"/>
      <c r="L940" s="303"/>
      <c r="M940" s="303"/>
      <c r="N940" s="303"/>
      <c r="O940" s="303"/>
      <c r="P940" s="303"/>
      <c r="Q940" s="303"/>
      <c r="R940" s="303"/>
      <c r="S940" s="303"/>
      <c r="T940" s="303"/>
      <c r="U940" s="303"/>
      <c r="V940" s="303"/>
      <c r="W940" s="303"/>
      <c r="X940" s="303"/>
      <c r="Y940" s="303"/>
      <c r="Z940" s="303"/>
    </row>
    <row r="941" spans="1:26" ht="12.75" customHeight="1">
      <c r="A941" s="303"/>
      <c r="B941" s="307"/>
      <c r="C941" s="303"/>
      <c r="D941" s="306"/>
      <c r="E941" s="305"/>
      <c r="F941" s="304"/>
      <c r="G941" s="303"/>
      <c r="H941" s="303"/>
      <c r="I941" s="303"/>
      <c r="J941" s="303"/>
      <c r="K941" s="303"/>
      <c r="L941" s="303"/>
      <c r="M941" s="303"/>
      <c r="N941" s="303"/>
      <c r="O941" s="303"/>
      <c r="P941" s="303"/>
      <c r="Q941" s="303"/>
      <c r="R941" s="303"/>
      <c r="S941" s="303"/>
      <c r="T941" s="303"/>
      <c r="U941" s="303"/>
      <c r="V941" s="303"/>
      <c r="W941" s="303"/>
      <c r="X941" s="303"/>
      <c r="Y941" s="303"/>
      <c r="Z941" s="303"/>
    </row>
    <row r="942" spans="1:26" ht="12.75" customHeight="1">
      <c r="A942" s="303"/>
      <c r="B942" s="307"/>
      <c r="C942" s="303"/>
      <c r="D942" s="306"/>
      <c r="E942" s="305"/>
      <c r="F942" s="304"/>
      <c r="G942" s="303"/>
      <c r="H942" s="303"/>
      <c r="I942" s="303"/>
      <c r="J942" s="303"/>
      <c r="K942" s="303"/>
      <c r="L942" s="303"/>
      <c r="M942" s="303"/>
      <c r="N942" s="303"/>
      <c r="O942" s="303"/>
      <c r="P942" s="303"/>
      <c r="Q942" s="303"/>
      <c r="R942" s="303"/>
      <c r="S942" s="303"/>
      <c r="T942" s="303"/>
      <c r="U942" s="303"/>
      <c r="V942" s="303"/>
      <c r="W942" s="303"/>
      <c r="X942" s="303"/>
      <c r="Y942" s="303"/>
      <c r="Z942" s="303"/>
    </row>
    <row r="943" spans="1:26" ht="12.75" customHeight="1">
      <c r="A943" s="303"/>
      <c r="B943" s="307"/>
      <c r="C943" s="303"/>
      <c r="D943" s="306"/>
      <c r="E943" s="305"/>
      <c r="F943" s="304"/>
      <c r="G943" s="303"/>
      <c r="H943" s="303"/>
      <c r="I943" s="303"/>
      <c r="J943" s="303"/>
      <c r="K943" s="303"/>
      <c r="L943" s="303"/>
      <c r="M943" s="303"/>
      <c r="N943" s="303"/>
      <c r="O943" s="303"/>
      <c r="P943" s="303"/>
      <c r="Q943" s="303"/>
      <c r="R943" s="303"/>
      <c r="S943" s="303"/>
      <c r="T943" s="303"/>
      <c r="U943" s="303"/>
      <c r="V943" s="303"/>
      <c r="W943" s="303"/>
      <c r="X943" s="303"/>
      <c r="Y943" s="303"/>
      <c r="Z943" s="303"/>
    </row>
    <row r="944" spans="1:26" ht="12.75" customHeight="1">
      <c r="A944" s="303"/>
      <c r="B944" s="307"/>
      <c r="C944" s="303"/>
      <c r="D944" s="306"/>
      <c r="E944" s="305"/>
      <c r="F944" s="304"/>
      <c r="G944" s="303"/>
      <c r="H944" s="303"/>
      <c r="I944" s="303"/>
      <c r="J944" s="303"/>
      <c r="K944" s="303"/>
      <c r="L944" s="303"/>
      <c r="M944" s="303"/>
      <c r="N944" s="303"/>
      <c r="O944" s="303"/>
      <c r="P944" s="303"/>
      <c r="Q944" s="303"/>
      <c r="R944" s="303"/>
      <c r="S944" s="303"/>
      <c r="T944" s="303"/>
      <c r="U944" s="303"/>
      <c r="V944" s="303"/>
      <c r="W944" s="303"/>
      <c r="X944" s="303"/>
      <c r="Y944" s="303"/>
      <c r="Z944" s="303"/>
    </row>
    <row r="945" spans="1:26" ht="12.75" customHeight="1">
      <c r="A945" s="303"/>
      <c r="B945" s="307"/>
      <c r="C945" s="303"/>
      <c r="D945" s="306"/>
      <c r="E945" s="305"/>
      <c r="F945" s="304"/>
      <c r="G945" s="303"/>
      <c r="H945" s="303"/>
      <c r="I945" s="303"/>
      <c r="J945" s="303"/>
      <c r="K945" s="303"/>
      <c r="L945" s="303"/>
      <c r="M945" s="303"/>
      <c r="N945" s="303"/>
      <c r="O945" s="303"/>
      <c r="P945" s="303"/>
      <c r="Q945" s="303"/>
      <c r="R945" s="303"/>
      <c r="S945" s="303"/>
      <c r="T945" s="303"/>
      <c r="U945" s="303"/>
      <c r="V945" s="303"/>
      <c r="W945" s="303"/>
      <c r="X945" s="303"/>
      <c r="Y945" s="303"/>
      <c r="Z945" s="303"/>
    </row>
    <row r="946" spans="1:26" ht="12.75" customHeight="1">
      <c r="A946" s="303"/>
      <c r="B946" s="307"/>
      <c r="C946" s="303"/>
      <c r="D946" s="306"/>
      <c r="E946" s="305"/>
      <c r="F946" s="304"/>
      <c r="G946" s="303"/>
      <c r="H946" s="303"/>
      <c r="I946" s="303"/>
      <c r="J946" s="303"/>
      <c r="K946" s="303"/>
      <c r="L946" s="303"/>
      <c r="M946" s="303"/>
      <c r="N946" s="303"/>
      <c r="O946" s="303"/>
      <c r="P946" s="303"/>
      <c r="Q946" s="303"/>
      <c r="R946" s="303"/>
      <c r="S946" s="303"/>
      <c r="T946" s="303"/>
      <c r="U946" s="303"/>
      <c r="V946" s="303"/>
      <c r="W946" s="303"/>
      <c r="X946" s="303"/>
      <c r="Y946" s="303"/>
      <c r="Z946" s="303"/>
    </row>
    <row r="947" spans="1:26" ht="12.75" customHeight="1">
      <c r="A947" s="303"/>
      <c r="B947" s="307"/>
      <c r="C947" s="303"/>
      <c r="D947" s="306"/>
      <c r="E947" s="305"/>
      <c r="F947" s="304"/>
      <c r="G947" s="303"/>
      <c r="H947" s="303"/>
      <c r="I947" s="303"/>
      <c r="J947" s="303"/>
      <c r="K947" s="303"/>
      <c r="L947" s="303"/>
      <c r="M947" s="303"/>
      <c r="N947" s="303"/>
      <c r="O947" s="303"/>
      <c r="P947" s="303"/>
      <c r="Q947" s="303"/>
      <c r="R947" s="303"/>
      <c r="S947" s="303"/>
      <c r="T947" s="303"/>
      <c r="U947" s="303"/>
      <c r="V947" s="303"/>
      <c r="W947" s="303"/>
      <c r="X947" s="303"/>
      <c r="Y947" s="303"/>
      <c r="Z947" s="303"/>
    </row>
    <row r="948" spans="1:26" ht="12.75" customHeight="1">
      <c r="A948" s="303"/>
      <c r="B948" s="307"/>
      <c r="C948" s="303"/>
      <c r="D948" s="306"/>
      <c r="E948" s="305"/>
      <c r="F948" s="304"/>
      <c r="G948" s="303"/>
      <c r="H948" s="303"/>
      <c r="I948" s="303"/>
      <c r="J948" s="303"/>
      <c r="K948" s="303"/>
      <c r="L948" s="303"/>
      <c r="M948" s="303"/>
      <c r="N948" s="303"/>
      <c r="O948" s="303"/>
      <c r="P948" s="303"/>
      <c r="Q948" s="303"/>
      <c r="R948" s="303"/>
      <c r="S948" s="303"/>
      <c r="T948" s="303"/>
      <c r="U948" s="303"/>
      <c r="V948" s="303"/>
      <c r="W948" s="303"/>
      <c r="X948" s="303"/>
      <c r="Y948" s="303"/>
      <c r="Z948" s="303"/>
    </row>
    <row r="949" spans="1:26" ht="12.75" customHeight="1">
      <c r="A949" s="303"/>
      <c r="B949" s="307"/>
      <c r="C949" s="303"/>
      <c r="D949" s="306"/>
      <c r="E949" s="305"/>
      <c r="F949" s="304"/>
      <c r="G949" s="303"/>
      <c r="H949" s="303"/>
      <c r="I949" s="303"/>
      <c r="J949" s="303"/>
      <c r="K949" s="303"/>
      <c r="L949" s="303"/>
      <c r="M949" s="303"/>
      <c r="N949" s="303"/>
      <c r="O949" s="303"/>
      <c r="P949" s="303"/>
      <c r="Q949" s="303"/>
      <c r="R949" s="303"/>
      <c r="S949" s="303"/>
      <c r="T949" s="303"/>
      <c r="U949" s="303"/>
      <c r="V949" s="303"/>
      <c r="W949" s="303"/>
      <c r="X949" s="303"/>
      <c r="Y949" s="303"/>
      <c r="Z949" s="303"/>
    </row>
    <row r="950" spans="1:26" ht="12.75" customHeight="1">
      <c r="A950" s="303"/>
      <c r="B950" s="307"/>
      <c r="C950" s="303"/>
      <c r="D950" s="306"/>
      <c r="E950" s="305"/>
      <c r="F950" s="304"/>
      <c r="G950" s="303"/>
      <c r="H950" s="303"/>
      <c r="I950" s="303"/>
      <c r="J950" s="303"/>
      <c r="K950" s="303"/>
      <c r="L950" s="303"/>
      <c r="M950" s="303"/>
      <c r="N950" s="303"/>
      <c r="O950" s="303"/>
      <c r="P950" s="303"/>
      <c r="Q950" s="303"/>
      <c r="R950" s="303"/>
      <c r="S950" s="303"/>
      <c r="T950" s="303"/>
      <c r="U950" s="303"/>
      <c r="V950" s="303"/>
      <c r="W950" s="303"/>
      <c r="X950" s="303"/>
      <c r="Y950" s="303"/>
      <c r="Z950" s="303"/>
    </row>
    <row r="951" spans="1:26" ht="12.75" customHeight="1">
      <c r="A951" s="303"/>
      <c r="B951" s="307"/>
      <c r="C951" s="303"/>
      <c r="D951" s="306"/>
      <c r="E951" s="305"/>
      <c r="F951" s="304"/>
      <c r="G951" s="303"/>
      <c r="H951" s="303"/>
      <c r="I951" s="303"/>
      <c r="J951" s="303"/>
      <c r="K951" s="303"/>
      <c r="L951" s="303"/>
      <c r="M951" s="303"/>
      <c r="N951" s="303"/>
      <c r="O951" s="303"/>
      <c r="P951" s="303"/>
      <c r="Q951" s="303"/>
      <c r="R951" s="303"/>
      <c r="S951" s="303"/>
      <c r="T951" s="303"/>
      <c r="U951" s="303"/>
      <c r="V951" s="303"/>
      <c r="W951" s="303"/>
      <c r="X951" s="303"/>
      <c r="Y951" s="303"/>
      <c r="Z951" s="303"/>
    </row>
    <row r="952" spans="1:26" ht="12.75" customHeight="1">
      <c r="A952" s="303"/>
      <c r="B952" s="307"/>
      <c r="C952" s="303"/>
      <c r="D952" s="306"/>
      <c r="E952" s="305"/>
      <c r="F952" s="304"/>
      <c r="G952" s="303"/>
      <c r="H952" s="303"/>
      <c r="I952" s="303"/>
      <c r="J952" s="303"/>
      <c r="K952" s="303"/>
      <c r="L952" s="303"/>
      <c r="M952" s="303"/>
      <c r="N952" s="303"/>
      <c r="O952" s="303"/>
      <c r="P952" s="303"/>
      <c r="Q952" s="303"/>
      <c r="R952" s="303"/>
      <c r="S952" s="303"/>
      <c r="T952" s="303"/>
      <c r="U952" s="303"/>
      <c r="V952" s="303"/>
      <c r="W952" s="303"/>
      <c r="X952" s="303"/>
      <c r="Y952" s="303"/>
      <c r="Z952" s="303"/>
    </row>
    <row r="953" spans="1:26" ht="12.75" customHeight="1">
      <c r="A953" s="303"/>
      <c r="B953" s="307"/>
      <c r="C953" s="303"/>
      <c r="D953" s="306"/>
      <c r="E953" s="305"/>
      <c r="F953" s="304"/>
      <c r="G953" s="303"/>
      <c r="H953" s="303"/>
      <c r="I953" s="303"/>
      <c r="J953" s="303"/>
      <c r="K953" s="303"/>
      <c r="L953" s="303"/>
      <c r="M953" s="303"/>
      <c r="N953" s="303"/>
      <c r="O953" s="303"/>
      <c r="P953" s="303"/>
      <c r="Q953" s="303"/>
      <c r="R953" s="303"/>
      <c r="S953" s="303"/>
      <c r="T953" s="303"/>
      <c r="U953" s="303"/>
      <c r="V953" s="303"/>
      <c r="W953" s="303"/>
      <c r="X953" s="303"/>
      <c r="Y953" s="303"/>
      <c r="Z953" s="303"/>
    </row>
    <row r="954" spans="1:26" ht="12.75" customHeight="1">
      <c r="A954" s="303"/>
      <c r="B954" s="307"/>
      <c r="C954" s="303"/>
      <c r="D954" s="306"/>
      <c r="E954" s="305"/>
      <c r="F954" s="304"/>
      <c r="G954" s="303"/>
      <c r="H954" s="303"/>
      <c r="I954" s="303"/>
      <c r="J954" s="303"/>
      <c r="K954" s="303"/>
      <c r="L954" s="303"/>
      <c r="M954" s="303"/>
      <c r="N954" s="303"/>
      <c r="O954" s="303"/>
      <c r="P954" s="303"/>
      <c r="Q954" s="303"/>
      <c r="R954" s="303"/>
      <c r="S954" s="303"/>
      <c r="T954" s="303"/>
      <c r="U954" s="303"/>
      <c r="V954" s="303"/>
      <c r="W954" s="303"/>
      <c r="X954" s="303"/>
      <c r="Y954" s="303"/>
      <c r="Z954" s="303"/>
    </row>
    <row r="955" spans="1:26" ht="12.75" customHeight="1">
      <c r="A955" s="303"/>
      <c r="B955" s="307"/>
      <c r="C955" s="303"/>
      <c r="D955" s="306"/>
      <c r="E955" s="305"/>
      <c r="F955" s="304"/>
      <c r="G955" s="303"/>
      <c r="H955" s="303"/>
      <c r="I955" s="303"/>
      <c r="J955" s="303"/>
      <c r="K955" s="303"/>
      <c r="L955" s="303"/>
      <c r="M955" s="303"/>
      <c r="N955" s="303"/>
      <c r="O955" s="303"/>
      <c r="P955" s="303"/>
      <c r="Q955" s="303"/>
      <c r="R955" s="303"/>
      <c r="S955" s="303"/>
      <c r="T955" s="303"/>
      <c r="U955" s="303"/>
      <c r="V955" s="303"/>
      <c r="W955" s="303"/>
      <c r="X955" s="303"/>
      <c r="Y955" s="303"/>
      <c r="Z955" s="303"/>
    </row>
    <row r="956" spans="1:26" ht="12.75" customHeight="1">
      <c r="A956" s="303"/>
      <c r="B956" s="307"/>
      <c r="C956" s="303"/>
      <c r="D956" s="306"/>
      <c r="E956" s="305"/>
      <c r="F956" s="304"/>
      <c r="G956" s="303"/>
      <c r="H956" s="303"/>
      <c r="I956" s="303"/>
      <c r="J956" s="303"/>
      <c r="K956" s="303"/>
      <c r="L956" s="303"/>
      <c r="M956" s="303"/>
      <c r="N956" s="303"/>
      <c r="O956" s="303"/>
      <c r="P956" s="303"/>
      <c r="Q956" s="303"/>
      <c r="R956" s="303"/>
      <c r="S956" s="303"/>
      <c r="T956" s="303"/>
      <c r="U956" s="303"/>
      <c r="V956" s="303"/>
      <c r="W956" s="303"/>
      <c r="X956" s="303"/>
      <c r="Y956" s="303"/>
      <c r="Z956" s="303"/>
    </row>
    <row r="957" spans="1:26" ht="12.75" customHeight="1">
      <c r="A957" s="303"/>
      <c r="B957" s="307"/>
      <c r="C957" s="303"/>
      <c r="D957" s="306"/>
      <c r="E957" s="305"/>
      <c r="F957" s="304"/>
      <c r="G957" s="303"/>
      <c r="H957" s="303"/>
      <c r="I957" s="303"/>
      <c r="J957" s="303"/>
      <c r="K957" s="303"/>
      <c r="L957" s="303"/>
      <c r="M957" s="303"/>
      <c r="N957" s="303"/>
      <c r="O957" s="303"/>
      <c r="P957" s="303"/>
      <c r="Q957" s="303"/>
      <c r="R957" s="303"/>
      <c r="S957" s="303"/>
      <c r="T957" s="303"/>
      <c r="U957" s="303"/>
      <c r="V957" s="303"/>
      <c r="W957" s="303"/>
      <c r="X957" s="303"/>
      <c r="Y957" s="303"/>
      <c r="Z957" s="303"/>
    </row>
    <row r="958" spans="1:26" ht="12.75" customHeight="1">
      <c r="A958" s="303"/>
      <c r="B958" s="307"/>
      <c r="C958" s="303"/>
      <c r="D958" s="306"/>
      <c r="E958" s="305"/>
      <c r="F958" s="304"/>
      <c r="G958" s="303"/>
      <c r="H958" s="303"/>
      <c r="I958" s="303"/>
      <c r="J958" s="303"/>
      <c r="K958" s="303"/>
      <c r="L958" s="303"/>
      <c r="M958" s="303"/>
      <c r="N958" s="303"/>
      <c r="O958" s="303"/>
      <c r="P958" s="303"/>
      <c r="Q958" s="303"/>
      <c r="R958" s="303"/>
      <c r="S958" s="303"/>
      <c r="T958" s="303"/>
      <c r="U958" s="303"/>
      <c r="V958" s="303"/>
      <c r="W958" s="303"/>
      <c r="X958" s="303"/>
      <c r="Y958" s="303"/>
      <c r="Z958" s="303"/>
    </row>
    <row r="959" spans="1:26" ht="12.75" customHeight="1">
      <c r="A959" s="303"/>
      <c r="B959" s="307"/>
      <c r="C959" s="303"/>
      <c r="D959" s="306"/>
      <c r="E959" s="305"/>
      <c r="F959" s="304"/>
      <c r="G959" s="303"/>
      <c r="H959" s="303"/>
      <c r="I959" s="303"/>
      <c r="J959" s="303"/>
      <c r="K959" s="303"/>
      <c r="L959" s="303"/>
      <c r="M959" s="303"/>
      <c r="N959" s="303"/>
      <c r="O959" s="303"/>
      <c r="P959" s="303"/>
      <c r="Q959" s="303"/>
      <c r="R959" s="303"/>
      <c r="S959" s="303"/>
      <c r="T959" s="303"/>
      <c r="U959" s="303"/>
      <c r="V959" s="303"/>
      <c r="W959" s="303"/>
      <c r="X959" s="303"/>
      <c r="Y959" s="303"/>
      <c r="Z959" s="303"/>
    </row>
    <row r="960" spans="1:26" ht="12.75" customHeight="1">
      <c r="A960" s="303"/>
      <c r="B960" s="307"/>
      <c r="C960" s="303"/>
      <c r="D960" s="306"/>
      <c r="E960" s="305"/>
      <c r="F960" s="304"/>
      <c r="G960" s="303"/>
      <c r="H960" s="303"/>
      <c r="I960" s="303"/>
      <c r="J960" s="303"/>
      <c r="K960" s="303"/>
      <c r="L960" s="303"/>
      <c r="M960" s="303"/>
      <c r="N960" s="303"/>
      <c r="O960" s="303"/>
      <c r="P960" s="303"/>
      <c r="Q960" s="303"/>
      <c r="R960" s="303"/>
      <c r="S960" s="303"/>
      <c r="T960" s="303"/>
      <c r="U960" s="303"/>
      <c r="V960" s="303"/>
      <c r="W960" s="303"/>
      <c r="X960" s="303"/>
      <c r="Y960" s="303"/>
      <c r="Z960" s="303"/>
    </row>
    <row r="961" spans="1:26" ht="12.75" customHeight="1">
      <c r="A961" s="303"/>
      <c r="B961" s="307"/>
      <c r="C961" s="303"/>
      <c r="D961" s="306"/>
      <c r="E961" s="305"/>
      <c r="F961" s="304"/>
      <c r="G961" s="303"/>
      <c r="H961" s="303"/>
      <c r="I961" s="303"/>
      <c r="J961" s="303"/>
      <c r="K961" s="303"/>
      <c r="L961" s="303"/>
      <c r="M961" s="303"/>
      <c r="N961" s="303"/>
      <c r="O961" s="303"/>
      <c r="P961" s="303"/>
      <c r="Q961" s="303"/>
      <c r="R961" s="303"/>
      <c r="S961" s="303"/>
      <c r="T961" s="303"/>
      <c r="U961" s="303"/>
      <c r="V961" s="303"/>
      <c r="W961" s="303"/>
      <c r="X961" s="303"/>
      <c r="Y961" s="303"/>
      <c r="Z961" s="303"/>
    </row>
    <row r="962" spans="1:26" ht="12.75" customHeight="1">
      <c r="A962" s="303"/>
      <c r="B962" s="307"/>
      <c r="C962" s="303"/>
      <c r="D962" s="306"/>
      <c r="E962" s="305"/>
      <c r="F962" s="304"/>
      <c r="G962" s="303"/>
      <c r="H962" s="303"/>
      <c r="I962" s="303"/>
      <c r="J962" s="303"/>
      <c r="K962" s="303"/>
      <c r="L962" s="303"/>
      <c r="M962" s="303"/>
      <c r="N962" s="303"/>
      <c r="O962" s="303"/>
      <c r="P962" s="303"/>
      <c r="Q962" s="303"/>
      <c r="R962" s="303"/>
      <c r="S962" s="303"/>
      <c r="T962" s="303"/>
      <c r="U962" s="303"/>
      <c r="V962" s="303"/>
      <c r="W962" s="303"/>
      <c r="X962" s="303"/>
      <c r="Y962" s="303"/>
      <c r="Z962" s="303"/>
    </row>
    <row r="963" spans="1:26" ht="12.75" customHeight="1">
      <c r="A963" s="303"/>
      <c r="B963" s="307"/>
      <c r="C963" s="303"/>
      <c r="D963" s="306"/>
      <c r="E963" s="305"/>
      <c r="F963" s="304"/>
      <c r="G963" s="303"/>
      <c r="H963" s="303"/>
      <c r="I963" s="303"/>
      <c r="J963" s="303"/>
      <c r="K963" s="303"/>
      <c r="L963" s="303"/>
      <c r="M963" s="303"/>
      <c r="N963" s="303"/>
      <c r="O963" s="303"/>
      <c r="P963" s="303"/>
      <c r="Q963" s="303"/>
      <c r="R963" s="303"/>
      <c r="S963" s="303"/>
      <c r="T963" s="303"/>
      <c r="U963" s="303"/>
      <c r="V963" s="303"/>
      <c r="W963" s="303"/>
      <c r="X963" s="303"/>
      <c r="Y963" s="303"/>
      <c r="Z963" s="303"/>
    </row>
    <row r="964" spans="1:26" ht="12.75" customHeight="1">
      <c r="A964" s="303"/>
      <c r="B964" s="307"/>
      <c r="C964" s="303"/>
      <c r="D964" s="306"/>
      <c r="E964" s="305"/>
      <c r="F964" s="304"/>
      <c r="G964" s="303"/>
      <c r="H964" s="303"/>
      <c r="I964" s="303"/>
      <c r="J964" s="303"/>
      <c r="K964" s="303"/>
      <c r="L964" s="303"/>
      <c r="M964" s="303"/>
      <c r="N964" s="303"/>
      <c r="O964" s="303"/>
      <c r="P964" s="303"/>
      <c r="Q964" s="303"/>
      <c r="R964" s="303"/>
      <c r="S964" s="303"/>
      <c r="T964" s="303"/>
      <c r="U964" s="303"/>
      <c r="V964" s="303"/>
      <c r="W964" s="303"/>
      <c r="X964" s="303"/>
      <c r="Y964" s="303"/>
      <c r="Z964" s="303"/>
    </row>
    <row r="965" spans="1:26" ht="12.75" customHeight="1">
      <c r="A965" s="303"/>
      <c r="B965" s="307"/>
      <c r="C965" s="303"/>
      <c r="D965" s="306"/>
      <c r="E965" s="305"/>
      <c r="F965" s="304"/>
      <c r="G965" s="303"/>
      <c r="H965" s="303"/>
      <c r="I965" s="303"/>
      <c r="J965" s="303"/>
      <c r="K965" s="303"/>
      <c r="L965" s="303"/>
      <c r="M965" s="303"/>
      <c r="N965" s="303"/>
      <c r="O965" s="303"/>
      <c r="P965" s="303"/>
      <c r="Q965" s="303"/>
      <c r="R965" s="303"/>
      <c r="S965" s="303"/>
      <c r="T965" s="303"/>
      <c r="U965" s="303"/>
      <c r="V965" s="303"/>
      <c r="W965" s="303"/>
      <c r="X965" s="303"/>
      <c r="Y965" s="303"/>
      <c r="Z965" s="303"/>
    </row>
    <row r="966" spans="1:26" ht="12.75" customHeight="1">
      <c r="A966" s="303"/>
      <c r="B966" s="307"/>
      <c r="C966" s="303"/>
      <c r="D966" s="306"/>
      <c r="E966" s="305"/>
      <c r="F966" s="304"/>
      <c r="G966" s="303"/>
      <c r="H966" s="303"/>
      <c r="I966" s="303"/>
      <c r="J966" s="303"/>
      <c r="K966" s="303"/>
      <c r="L966" s="303"/>
      <c r="M966" s="303"/>
      <c r="N966" s="303"/>
      <c r="O966" s="303"/>
      <c r="P966" s="303"/>
      <c r="Q966" s="303"/>
      <c r="R966" s="303"/>
      <c r="S966" s="303"/>
      <c r="T966" s="303"/>
      <c r="U966" s="303"/>
      <c r="V966" s="303"/>
      <c r="W966" s="303"/>
      <c r="X966" s="303"/>
      <c r="Y966" s="303"/>
      <c r="Z966" s="303"/>
    </row>
    <row r="967" spans="1:26" ht="12.75" customHeight="1">
      <c r="A967" s="303"/>
      <c r="B967" s="307"/>
      <c r="C967" s="303"/>
      <c r="D967" s="306"/>
      <c r="E967" s="305"/>
      <c r="F967" s="304"/>
      <c r="G967" s="303"/>
      <c r="H967" s="303"/>
      <c r="I967" s="303"/>
      <c r="J967" s="303"/>
      <c r="K967" s="303"/>
      <c r="L967" s="303"/>
      <c r="M967" s="303"/>
      <c r="N967" s="303"/>
      <c r="O967" s="303"/>
      <c r="P967" s="303"/>
      <c r="Q967" s="303"/>
      <c r="R967" s="303"/>
      <c r="S967" s="303"/>
      <c r="T967" s="303"/>
      <c r="U967" s="303"/>
      <c r="V967" s="303"/>
      <c r="W967" s="303"/>
      <c r="X967" s="303"/>
      <c r="Y967" s="303"/>
      <c r="Z967" s="303"/>
    </row>
    <row r="968" spans="1:26" ht="12.75" customHeight="1">
      <c r="A968" s="303"/>
      <c r="B968" s="307"/>
      <c r="C968" s="303"/>
      <c r="D968" s="306"/>
      <c r="E968" s="305"/>
      <c r="F968" s="304"/>
      <c r="G968" s="303"/>
      <c r="H968" s="303"/>
      <c r="I968" s="303"/>
      <c r="J968" s="303"/>
      <c r="K968" s="303"/>
      <c r="L968" s="303"/>
      <c r="M968" s="303"/>
      <c r="N968" s="303"/>
      <c r="O968" s="303"/>
      <c r="P968" s="303"/>
      <c r="Q968" s="303"/>
      <c r="R968" s="303"/>
      <c r="S968" s="303"/>
      <c r="T968" s="303"/>
      <c r="U968" s="303"/>
      <c r="V968" s="303"/>
      <c r="W968" s="303"/>
      <c r="X968" s="303"/>
      <c r="Y968" s="303"/>
      <c r="Z968" s="303"/>
    </row>
    <row r="969" spans="1:26" ht="12.75" customHeight="1">
      <c r="A969" s="303"/>
      <c r="B969" s="307"/>
      <c r="C969" s="303"/>
      <c r="D969" s="306"/>
      <c r="E969" s="305"/>
      <c r="F969" s="304"/>
      <c r="G969" s="303"/>
      <c r="H969" s="303"/>
      <c r="I969" s="303"/>
      <c r="J969" s="303"/>
      <c r="K969" s="303"/>
      <c r="L969" s="303"/>
      <c r="M969" s="303"/>
      <c r="N969" s="303"/>
      <c r="O969" s="303"/>
      <c r="P969" s="303"/>
      <c r="Q969" s="303"/>
      <c r="R969" s="303"/>
      <c r="S969" s="303"/>
      <c r="T969" s="303"/>
      <c r="U969" s="303"/>
      <c r="V969" s="303"/>
      <c r="W969" s="303"/>
      <c r="X969" s="303"/>
      <c r="Y969" s="303"/>
      <c r="Z969" s="303"/>
    </row>
    <row r="970" spans="1:26" ht="12.75" customHeight="1">
      <c r="A970" s="303"/>
      <c r="B970" s="307"/>
      <c r="C970" s="303"/>
      <c r="D970" s="306"/>
      <c r="E970" s="305"/>
      <c r="F970" s="304"/>
      <c r="G970" s="303"/>
      <c r="H970" s="303"/>
      <c r="I970" s="303"/>
      <c r="J970" s="303"/>
      <c r="K970" s="303"/>
      <c r="L970" s="303"/>
      <c r="M970" s="303"/>
      <c r="N970" s="303"/>
      <c r="O970" s="303"/>
      <c r="P970" s="303"/>
      <c r="Q970" s="303"/>
      <c r="R970" s="303"/>
      <c r="S970" s="303"/>
      <c r="T970" s="303"/>
      <c r="U970" s="303"/>
      <c r="V970" s="303"/>
      <c r="W970" s="303"/>
      <c r="X970" s="303"/>
      <c r="Y970" s="303"/>
      <c r="Z970" s="303"/>
    </row>
    <row r="971" spans="1:26" ht="12.75" customHeight="1">
      <c r="A971" s="303"/>
      <c r="B971" s="307"/>
      <c r="C971" s="303"/>
      <c r="D971" s="306"/>
      <c r="E971" s="305"/>
      <c r="F971" s="304"/>
      <c r="G971" s="303"/>
      <c r="H971" s="303"/>
      <c r="I971" s="303"/>
      <c r="J971" s="303"/>
      <c r="K971" s="303"/>
      <c r="L971" s="303"/>
      <c r="M971" s="303"/>
      <c r="N971" s="303"/>
      <c r="O971" s="303"/>
      <c r="P971" s="303"/>
      <c r="Q971" s="303"/>
      <c r="R971" s="303"/>
      <c r="S971" s="303"/>
      <c r="T971" s="303"/>
      <c r="U971" s="303"/>
      <c r="V971" s="303"/>
      <c r="W971" s="303"/>
      <c r="X971" s="303"/>
      <c r="Y971" s="303"/>
      <c r="Z971" s="303"/>
    </row>
    <row r="972" spans="1:26" ht="12.75" customHeight="1">
      <c r="A972" s="303"/>
      <c r="B972" s="307"/>
      <c r="C972" s="303"/>
      <c r="D972" s="306"/>
      <c r="E972" s="305"/>
      <c r="F972" s="304"/>
      <c r="G972" s="303"/>
      <c r="H972" s="303"/>
      <c r="I972" s="303"/>
      <c r="J972" s="303"/>
      <c r="K972" s="303"/>
      <c r="L972" s="303"/>
      <c r="M972" s="303"/>
      <c r="N972" s="303"/>
      <c r="O972" s="303"/>
      <c r="P972" s="303"/>
      <c r="Q972" s="303"/>
      <c r="R972" s="303"/>
      <c r="S972" s="303"/>
      <c r="T972" s="303"/>
      <c r="U972" s="303"/>
      <c r="V972" s="303"/>
      <c r="W972" s="303"/>
      <c r="X972" s="303"/>
      <c r="Y972" s="303"/>
      <c r="Z972" s="303"/>
    </row>
    <row r="973" spans="1:26" ht="12.75" customHeight="1">
      <c r="A973" s="303"/>
      <c r="B973" s="307"/>
      <c r="C973" s="303"/>
      <c r="D973" s="306"/>
      <c r="E973" s="305"/>
      <c r="F973" s="304"/>
      <c r="G973" s="303"/>
      <c r="H973" s="303"/>
      <c r="I973" s="303"/>
      <c r="J973" s="303"/>
      <c r="K973" s="303"/>
      <c r="L973" s="303"/>
      <c r="M973" s="303"/>
      <c r="N973" s="303"/>
      <c r="O973" s="303"/>
      <c r="P973" s="303"/>
      <c r="Q973" s="303"/>
      <c r="R973" s="303"/>
      <c r="S973" s="303"/>
      <c r="T973" s="303"/>
      <c r="U973" s="303"/>
      <c r="V973" s="303"/>
      <c r="W973" s="303"/>
      <c r="X973" s="303"/>
      <c r="Y973" s="303"/>
      <c r="Z973" s="303"/>
    </row>
    <row r="974" spans="1:26" ht="12.75" customHeight="1">
      <c r="A974" s="303"/>
      <c r="B974" s="307"/>
      <c r="C974" s="303"/>
      <c r="D974" s="306"/>
      <c r="E974" s="305"/>
      <c r="F974" s="304"/>
      <c r="G974" s="303"/>
      <c r="H974" s="303"/>
      <c r="I974" s="303"/>
      <c r="J974" s="303"/>
      <c r="K974" s="303"/>
      <c r="L974" s="303"/>
      <c r="M974" s="303"/>
      <c r="N974" s="303"/>
      <c r="O974" s="303"/>
      <c r="P974" s="303"/>
      <c r="Q974" s="303"/>
      <c r="R974" s="303"/>
      <c r="S974" s="303"/>
      <c r="T974" s="303"/>
      <c r="U974" s="303"/>
      <c r="V974" s="303"/>
      <c r="W974" s="303"/>
      <c r="X974" s="303"/>
      <c r="Y974" s="303"/>
      <c r="Z974" s="303"/>
    </row>
    <row r="975" spans="1:26" ht="12.75" customHeight="1">
      <c r="A975" s="303"/>
      <c r="B975" s="307"/>
      <c r="C975" s="303"/>
      <c r="D975" s="306"/>
      <c r="E975" s="305"/>
      <c r="F975" s="304"/>
      <c r="G975" s="303"/>
      <c r="H975" s="303"/>
      <c r="I975" s="303"/>
      <c r="J975" s="303"/>
      <c r="K975" s="303"/>
      <c r="L975" s="303"/>
      <c r="M975" s="303"/>
      <c r="N975" s="303"/>
      <c r="O975" s="303"/>
      <c r="P975" s="303"/>
      <c r="Q975" s="303"/>
      <c r="R975" s="303"/>
      <c r="S975" s="303"/>
      <c r="T975" s="303"/>
      <c r="U975" s="303"/>
      <c r="V975" s="303"/>
      <c r="W975" s="303"/>
      <c r="X975" s="303"/>
      <c r="Y975" s="303"/>
      <c r="Z975" s="303"/>
    </row>
    <row r="976" spans="1:26" ht="12.75" customHeight="1">
      <c r="A976" s="303"/>
      <c r="B976" s="307"/>
      <c r="C976" s="303"/>
      <c r="D976" s="306"/>
      <c r="E976" s="305"/>
      <c r="F976" s="304"/>
      <c r="G976" s="303"/>
      <c r="H976" s="303"/>
      <c r="I976" s="303"/>
      <c r="J976" s="303"/>
      <c r="K976" s="303"/>
      <c r="L976" s="303"/>
      <c r="M976" s="303"/>
      <c r="N976" s="303"/>
      <c r="O976" s="303"/>
      <c r="P976" s="303"/>
      <c r="Q976" s="303"/>
      <c r="R976" s="303"/>
      <c r="S976" s="303"/>
      <c r="T976" s="303"/>
      <c r="U976" s="303"/>
      <c r="V976" s="303"/>
      <c r="W976" s="303"/>
      <c r="X976" s="303"/>
      <c r="Y976" s="303"/>
      <c r="Z976" s="303"/>
    </row>
    <row r="977" spans="1:26" ht="12.75" customHeight="1">
      <c r="A977" s="303"/>
      <c r="B977" s="307"/>
      <c r="C977" s="303"/>
      <c r="D977" s="306"/>
      <c r="E977" s="305"/>
      <c r="F977" s="304"/>
      <c r="G977" s="303"/>
      <c r="H977" s="303"/>
      <c r="I977" s="303"/>
      <c r="J977" s="303"/>
      <c r="K977" s="303"/>
      <c r="L977" s="303"/>
      <c r="M977" s="303"/>
      <c r="N977" s="303"/>
      <c r="O977" s="303"/>
      <c r="P977" s="303"/>
      <c r="Q977" s="303"/>
      <c r="R977" s="303"/>
      <c r="S977" s="303"/>
      <c r="T977" s="303"/>
      <c r="U977" s="303"/>
      <c r="V977" s="303"/>
      <c r="W977" s="303"/>
      <c r="X977" s="303"/>
      <c r="Y977" s="303"/>
      <c r="Z977" s="303"/>
    </row>
    <row r="978" spans="1:26" ht="12.75" customHeight="1">
      <c r="A978" s="303"/>
      <c r="B978" s="307"/>
      <c r="C978" s="303"/>
      <c r="D978" s="306"/>
      <c r="E978" s="305"/>
      <c r="F978" s="304"/>
      <c r="G978" s="303"/>
      <c r="H978" s="303"/>
      <c r="I978" s="303"/>
      <c r="J978" s="303"/>
      <c r="K978" s="303"/>
      <c r="L978" s="303"/>
      <c r="M978" s="303"/>
      <c r="N978" s="303"/>
      <c r="O978" s="303"/>
      <c r="P978" s="303"/>
      <c r="Q978" s="303"/>
      <c r="R978" s="303"/>
      <c r="S978" s="303"/>
      <c r="T978" s="303"/>
      <c r="U978" s="303"/>
      <c r="V978" s="303"/>
      <c r="W978" s="303"/>
      <c r="X978" s="303"/>
      <c r="Y978" s="303"/>
      <c r="Z978" s="303"/>
    </row>
    <row r="979" spans="1:26" ht="12.75" customHeight="1">
      <c r="A979" s="303"/>
      <c r="B979" s="307"/>
      <c r="C979" s="303"/>
      <c r="D979" s="306"/>
      <c r="E979" s="305"/>
      <c r="F979" s="304"/>
      <c r="G979" s="303"/>
      <c r="H979" s="303"/>
      <c r="I979" s="303"/>
      <c r="J979" s="303"/>
      <c r="K979" s="303"/>
      <c r="L979" s="303"/>
      <c r="M979" s="303"/>
      <c r="N979" s="303"/>
      <c r="O979" s="303"/>
      <c r="P979" s="303"/>
      <c r="Q979" s="303"/>
      <c r="R979" s="303"/>
      <c r="S979" s="303"/>
      <c r="T979" s="303"/>
      <c r="U979" s="303"/>
      <c r="V979" s="303"/>
      <c r="W979" s="303"/>
      <c r="X979" s="303"/>
      <c r="Y979" s="303"/>
      <c r="Z979" s="303"/>
    </row>
    <row r="980" spans="1:26" ht="12.75" customHeight="1">
      <c r="A980" s="303"/>
      <c r="B980" s="307"/>
      <c r="C980" s="303"/>
      <c r="D980" s="306"/>
      <c r="E980" s="305"/>
      <c r="F980" s="304"/>
      <c r="G980" s="303"/>
      <c r="H980" s="303"/>
      <c r="I980" s="303"/>
      <c r="J980" s="303"/>
      <c r="K980" s="303"/>
      <c r="L980" s="303"/>
      <c r="M980" s="303"/>
      <c r="N980" s="303"/>
      <c r="O980" s="303"/>
      <c r="P980" s="303"/>
      <c r="Q980" s="303"/>
      <c r="R980" s="303"/>
      <c r="S980" s="303"/>
      <c r="T980" s="303"/>
      <c r="U980" s="303"/>
      <c r="V980" s="303"/>
      <c r="W980" s="303"/>
      <c r="X980" s="303"/>
      <c r="Y980" s="303"/>
      <c r="Z980" s="303"/>
    </row>
    <row r="981" spans="1:26" ht="12.75" customHeight="1">
      <c r="A981" s="303"/>
      <c r="B981" s="307"/>
      <c r="C981" s="303"/>
      <c r="D981" s="306"/>
      <c r="E981" s="305"/>
      <c r="F981" s="304"/>
      <c r="G981" s="303"/>
      <c r="H981" s="303"/>
      <c r="I981" s="303"/>
      <c r="J981" s="303"/>
      <c r="K981" s="303"/>
      <c r="L981" s="303"/>
      <c r="M981" s="303"/>
      <c r="N981" s="303"/>
      <c r="O981" s="303"/>
      <c r="P981" s="303"/>
      <c r="Q981" s="303"/>
      <c r="R981" s="303"/>
      <c r="S981" s="303"/>
      <c r="T981" s="303"/>
      <c r="U981" s="303"/>
      <c r="V981" s="303"/>
      <c r="W981" s="303"/>
      <c r="X981" s="303"/>
      <c r="Y981" s="303"/>
      <c r="Z981" s="303"/>
    </row>
    <row r="982" spans="1:26" ht="12.75" customHeight="1">
      <c r="A982" s="303"/>
      <c r="B982" s="307"/>
      <c r="C982" s="303"/>
      <c r="D982" s="306"/>
      <c r="E982" s="305"/>
      <c r="F982" s="304"/>
      <c r="G982" s="303"/>
      <c r="H982" s="303"/>
      <c r="I982" s="303"/>
      <c r="J982" s="303"/>
      <c r="K982" s="303"/>
      <c r="L982" s="303"/>
      <c r="M982" s="303"/>
      <c r="N982" s="303"/>
      <c r="O982" s="303"/>
      <c r="P982" s="303"/>
      <c r="Q982" s="303"/>
      <c r="R982" s="303"/>
      <c r="S982" s="303"/>
      <c r="T982" s="303"/>
      <c r="U982" s="303"/>
      <c r="V982" s="303"/>
      <c r="W982" s="303"/>
      <c r="X982" s="303"/>
      <c r="Y982" s="303"/>
      <c r="Z982" s="303"/>
    </row>
    <row r="983" spans="1:26" ht="12.75" customHeight="1">
      <c r="A983" s="303"/>
      <c r="B983" s="307"/>
      <c r="C983" s="303"/>
      <c r="D983" s="306"/>
      <c r="E983" s="305"/>
      <c r="F983" s="304"/>
      <c r="G983" s="303"/>
      <c r="H983" s="303"/>
      <c r="I983" s="303"/>
      <c r="J983" s="303"/>
      <c r="K983" s="303"/>
      <c r="L983" s="303"/>
      <c r="M983" s="303"/>
      <c r="N983" s="303"/>
      <c r="O983" s="303"/>
      <c r="P983" s="303"/>
      <c r="Q983" s="303"/>
      <c r="R983" s="303"/>
      <c r="S983" s="303"/>
      <c r="T983" s="303"/>
      <c r="U983" s="303"/>
      <c r="V983" s="303"/>
      <c r="W983" s="303"/>
      <c r="X983" s="303"/>
      <c r="Y983" s="303"/>
      <c r="Z983" s="303"/>
    </row>
    <row r="984" spans="1:26" ht="12.75" customHeight="1">
      <c r="A984" s="303"/>
      <c r="B984" s="307"/>
      <c r="C984" s="303"/>
      <c r="D984" s="306"/>
      <c r="E984" s="305"/>
      <c r="F984" s="304"/>
      <c r="G984" s="303"/>
      <c r="H984" s="303"/>
      <c r="I984" s="303"/>
      <c r="J984" s="303"/>
      <c r="K984" s="303"/>
      <c r="L984" s="303"/>
      <c r="M984" s="303"/>
      <c r="N984" s="303"/>
      <c r="O984" s="303"/>
      <c r="P984" s="303"/>
      <c r="Q984" s="303"/>
      <c r="R984" s="303"/>
      <c r="S984" s="303"/>
      <c r="T984" s="303"/>
      <c r="U984" s="303"/>
      <c r="V984" s="303"/>
      <c r="W984" s="303"/>
      <c r="X984" s="303"/>
      <c r="Y984" s="303"/>
      <c r="Z984" s="303"/>
    </row>
    <row r="985" spans="1:26" ht="12.75" customHeight="1">
      <c r="A985" s="303"/>
      <c r="B985" s="307"/>
      <c r="C985" s="303"/>
      <c r="D985" s="306"/>
      <c r="E985" s="305"/>
      <c r="F985" s="304"/>
      <c r="G985" s="303"/>
      <c r="H985" s="303"/>
      <c r="I985" s="303"/>
      <c r="J985" s="303"/>
      <c r="K985" s="303"/>
      <c r="L985" s="303"/>
      <c r="M985" s="303"/>
      <c r="N985" s="303"/>
      <c r="O985" s="303"/>
      <c r="P985" s="303"/>
      <c r="Q985" s="303"/>
      <c r="R985" s="303"/>
      <c r="S985" s="303"/>
      <c r="T985" s="303"/>
      <c r="U985" s="303"/>
      <c r="V985" s="303"/>
      <c r="W985" s="303"/>
      <c r="X985" s="303"/>
      <c r="Y985" s="303"/>
      <c r="Z985" s="303"/>
    </row>
    <row r="986" spans="1:26" ht="12.75" customHeight="1">
      <c r="A986" s="303"/>
      <c r="B986" s="307"/>
      <c r="C986" s="303"/>
      <c r="D986" s="306"/>
      <c r="E986" s="305"/>
      <c r="F986" s="304"/>
      <c r="G986" s="303"/>
      <c r="H986" s="303"/>
      <c r="I986" s="303"/>
      <c r="J986" s="303"/>
      <c r="K986" s="303"/>
      <c r="L986" s="303"/>
      <c r="M986" s="303"/>
      <c r="N986" s="303"/>
      <c r="O986" s="303"/>
      <c r="P986" s="303"/>
      <c r="Q986" s="303"/>
      <c r="R986" s="303"/>
      <c r="S986" s="303"/>
      <c r="T986" s="303"/>
      <c r="U986" s="303"/>
      <c r="V986" s="303"/>
      <c r="W986" s="303"/>
      <c r="X986" s="303"/>
      <c r="Y986" s="303"/>
      <c r="Z986" s="303"/>
    </row>
    <row r="987" spans="1:26" ht="12.75" customHeight="1">
      <c r="A987" s="303"/>
      <c r="B987" s="307"/>
      <c r="C987" s="303"/>
      <c r="D987" s="306"/>
      <c r="E987" s="305"/>
      <c r="F987" s="304"/>
      <c r="G987" s="303"/>
      <c r="H987" s="303"/>
      <c r="I987" s="303"/>
      <c r="J987" s="303"/>
      <c r="K987" s="303"/>
      <c r="L987" s="303"/>
      <c r="M987" s="303"/>
      <c r="N987" s="303"/>
      <c r="O987" s="303"/>
      <c r="P987" s="303"/>
      <c r="Q987" s="303"/>
      <c r="R987" s="303"/>
      <c r="S987" s="303"/>
      <c r="T987" s="303"/>
      <c r="U987" s="303"/>
      <c r="V987" s="303"/>
      <c r="W987" s="303"/>
      <c r="X987" s="303"/>
      <c r="Y987" s="303"/>
      <c r="Z987" s="303"/>
    </row>
    <row r="988" spans="1:26" ht="12.75" customHeight="1">
      <c r="A988" s="303"/>
      <c r="B988" s="307"/>
      <c r="C988" s="303"/>
      <c r="D988" s="306"/>
      <c r="E988" s="305"/>
      <c r="F988" s="304"/>
      <c r="G988" s="303"/>
      <c r="H988" s="303"/>
      <c r="I988" s="303"/>
      <c r="J988" s="303"/>
      <c r="K988" s="303"/>
      <c r="L988" s="303"/>
      <c r="M988" s="303"/>
      <c r="N988" s="303"/>
      <c r="O988" s="303"/>
      <c r="P988" s="303"/>
      <c r="Q988" s="303"/>
      <c r="R988" s="303"/>
      <c r="S988" s="303"/>
      <c r="T988" s="303"/>
      <c r="U988" s="303"/>
      <c r="V988" s="303"/>
      <c r="W988" s="303"/>
      <c r="X988" s="303"/>
      <c r="Y988" s="303"/>
      <c r="Z988" s="303"/>
    </row>
    <row r="989" spans="1:26" ht="12.75" customHeight="1">
      <c r="A989" s="303"/>
      <c r="B989" s="307"/>
      <c r="C989" s="303"/>
      <c r="D989" s="306"/>
      <c r="E989" s="305"/>
      <c r="F989" s="304"/>
      <c r="G989" s="303"/>
      <c r="H989" s="303"/>
      <c r="I989" s="303"/>
      <c r="J989" s="303"/>
      <c r="K989" s="303"/>
      <c r="L989" s="303"/>
      <c r="M989" s="303"/>
      <c r="N989" s="303"/>
      <c r="O989" s="303"/>
      <c r="P989" s="303"/>
      <c r="Q989" s="303"/>
      <c r="R989" s="303"/>
      <c r="S989" s="303"/>
      <c r="T989" s="303"/>
      <c r="U989" s="303"/>
      <c r="V989" s="303"/>
      <c r="W989" s="303"/>
      <c r="X989" s="303"/>
      <c r="Y989" s="303"/>
      <c r="Z989" s="303"/>
    </row>
    <row r="990" spans="1:26" ht="12.75" customHeight="1">
      <c r="A990" s="303"/>
      <c r="B990" s="307"/>
      <c r="C990" s="303"/>
      <c r="D990" s="306"/>
      <c r="E990" s="305"/>
      <c r="F990" s="304"/>
      <c r="G990" s="303"/>
      <c r="H990" s="303"/>
      <c r="I990" s="303"/>
      <c r="J990" s="303"/>
      <c r="K990" s="303"/>
      <c r="L990" s="303"/>
      <c r="M990" s="303"/>
      <c r="N990" s="303"/>
      <c r="O990" s="303"/>
      <c r="P990" s="303"/>
      <c r="Q990" s="303"/>
      <c r="R990" s="303"/>
      <c r="S990" s="303"/>
      <c r="T990" s="303"/>
      <c r="U990" s="303"/>
      <c r="V990" s="303"/>
      <c r="W990" s="303"/>
      <c r="X990" s="303"/>
      <c r="Y990" s="303"/>
      <c r="Z990" s="303"/>
    </row>
    <row r="991" spans="1:26" ht="12.75" customHeight="1">
      <c r="A991" s="303"/>
      <c r="B991" s="307"/>
      <c r="C991" s="303"/>
      <c r="D991" s="306"/>
      <c r="E991" s="305"/>
      <c r="F991" s="304"/>
      <c r="G991" s="303"/>
      <c r="H991" s="303"/>
      <c r="I991" s="303"/>
      <c r="J991" s="303"/>
      <c r="K991" s="303"/>
      <c r="L991" s="303"/>
      <c r="M991" s="303"/>
      <c r="N991" s="303"/>
      <c r="O991" s="303"/>
      <c r="P991" s="303"/>
      <c r="Q991" s="303"/>
      <c r="R991" s="303"/>
      <c r="S991" s="303"/>
      <c r="T991" s="303"/>
      <c r="U991" s="303"/>
      <c r="V991" s="303"/>
      <c r="W991" s="303"/>
      <c r="X991" s="303"/>
      <c r="Y991" s="303"/>
      <c r="Z991" s="303"/>
    </row>
    <row r="992" spans="1:26" ht="12.75" customHeight="1">
      <c r="A992" s="303"/>
      <c r="B992" s="307"/>
      <c r="C992" s="303"/>
      <c r="D992" s="306"/>
      <c r="E992" s="305"/>
      <c r="F992" s="304"/>
      <c r="G992" s="303"/>
      <c r="H992" s="303"/>
      <c r="I992" s="303"/>
      <c r="J992" s="303"/>
      <c r="K992" s="303"/>
      <c r="L992" s="303"/>
      <c r="M992" s="303"/>
      <c r="N992" s="303"/>
      <c r="O992" s="303"/>
      <c r="P992" s="303"/>
      <c r="Q992" s="303"/>
      <c r="R992" s="303"/>
      <c r="S992" s="303"/>
      <c r="T992" s="303"/>
      <c r="U992" s="303"/>
      <c r="V992" s="303"/>
      <c r="W992" s="303"/>
      <c r="X992" s="303"/>
      <c r="Y992" s="303"/>
      <c r="Z992" s="303"/>
    </row>
    <row r="993" spans="1:26" ht="12.75" customHeight="1">
      <c r="A993" s="303"/>
      <c r="B993" s="307"/>
      <c r="C993" s="303"/>
      <c r="D993" s="306"/>
      <c r="E993" s="305"/>
      <c r="F993" s="304"/>
      <c r="G993" s="303"/>
      <c r="H993" s="303"/>
      <c r="I993" s="303"/>
      <c r="J993" s="303"/>
      <c r="K993" s="303"/>
      <c r="L993" s="303"/>
      <c r="M993" s="303"/>
      <c r="N993" s="303"/>
      <c r="O993" s="303"/>
      <c r="P993" s="303"/>
      <c r="Q993" s="303"/>
      <c r="R993" s="303"/>
      <c r="S993" s="303"/>
      <c r="T993" s="303"/>
      <c r="U993" s="303"/>
      <c r="V993" s="303"/>
      <c r="W993" s="303"/>
      <c r="X993" s="303"/>
      <c r="Y993" s="303"/>
      <c r="Z993" s="303"/>
    </row>
    <row r="994" spans="1:26" ht="12.75" customHeight="1">
      <c r="A994" s="303"/>
      <c r="B994" s="307"/>
      <c r="C994" s="303"/>
      <c r="D994" s="306"/>
      <c r="E994" s="305"/>
      <c r="F994" s="304"/>
      <c r="G994" s="303"/>
      <c r="H994" s="303"/>
      <c r="I994" s="303"/>
      <c r="J994" s="303"/>
      <c r="K994" s="303"/>
      <c r="L994" s="303"/>
      <c r="M994" s="303"/>
      <c r="N994" s="303"/>
      <c r="O994" s="303"/>
      <c r="P994" s="303"/>
      <c r="Q994" s="303"/>
      <c r="R994" s="303"/>
      <c r="S994" s="303"/>
      <c r="T994" s="303"/>
      <c r="U994" s="303"/>
      <c r="V994" s="303"/>
      <c r="W994" s="303"/>
      <c r="X994" s="303"/>
      <c r="Y994" s="303"/>
      <c r="Z994" s="303"/>
    </row>
    <row r="995" spans="1:26" ht="12.75" customHeight="1">
      <c r="A995" s="303"/>
      <c r="B995" s="307"/>
      <c r="C995" s="303"/>
      <c r="D995" s="306"/>
      <c r="E995" s="305"/>
      <c r="F995" s="304"/>
      <c r="G995" s="303"/>
      <c r="H995" s="303"/>
      <c r="I995" s="303"/>
      <c r="J995" s="303"/>
      <c r="K995" s="303"/>
      <c r="L995" s="303"/>
      <c r="M995" s="303"/>
      <c r="N995" s="303"/>
      <c r="O995" s="303"/>
      <c r="P995" s="303"/>
      <c r="Q995" s="303"/>
      <c r="R995" s="303"/>
      <c r="S995" s="303"/>
      <c r="T995" s="303"/>
      <c r="U995" s="303"/>
      <c r="V995" s="303"/>
      <c r="W995" s="303"/>
      <c r="X995" s="303"/>
      <c r="Y995" s="303"/>
      <c r="Z995" s="303"/>
    </row>
    <row r="996" spans="1:26" ht="12.75" customHeight="1">
      <c r="A996" s="303"/>
      <c r="B996" s="307"/>
      <c r="C996" s="303"/>
      <c r="D996" s="306"/>
      <c r="E996" s="305"/>
      <c r="F996" s="304"/>
      <c r="G996" s="303"/>
      <c r="H996" s="303"/>
      <c r="I996" s="303"/>
      <c r="J996" s="303"/>
      <c r="K996" s="303"/>
      <c r="L996" s="303"/>
      <c r="M996" s="303"/>
      <c r="N996" s="303"/>
      <c r="O996" s="303"/>
      <c r="P996" s="303"/>
      <c r="Q996" s="303"/>
      <c r="R996" s="303"/>
      <c r="S996" s="303"/>
      <c r="T996" s="303"/>
      <c r="U996" s="303"/>
      <c r="V996" s="303"/>
      <c r="W996" s="303"/>
      <c r="X996" s="303"/>
      <c r="Y996" s="303"/>
      <c r="Z996" s="303"/>
    </row>
    <row r="997" spans="1:26" ht="12.75" customHeight="1">
      <c r="A997" s="303"/>
      <c r="B997" s="307"/>
      <c r="C997" s="303"/>
      <c r="D997" s="306"/>
      <c r="E997" s="305"/>
      <c r="F997" s="304"/>
      <c r="G997" s="303"/>
      <c r="H997" s="303"/>
      <c r="I997" s="303"/>
      <c r="J997" s="303"/>
      <c r="K997" s="303"/>
      <c r="L997" s="303"/>
      <c r="M997" s="303"/>
      <c r="N997" s="303"/>
      <c r="O997" s="303"/>
      <c r="P997" s="303"/>
      <c r="Q997" s="303"/>
      <c r="R997" s="303"/>
      <c r="S997" s="303"/>
      <c r="T997" s="303"/>
      <c r="U997" s="303"/>
      <c r="V997" s="303"/>
      <c r="W997" s="303"/>
      <c r="X997" s="303"/>
      <c r="Y997" s="303"/>
      <c r="Z997" s="303"/>
    </row>
    <row r="998" spans="1:26" ht="12.75" customHeight="1">
      <c r="A998" s="303"/>
      <c r="B998" s="307"/>
      <c r="C998" s="303"/>
      <c r="D998" s="306"/>
      <c r="E998" s="305"/>
      <c r="F998" s="304"/>
      <c r="G998" s="303"/>
      <c r="H998" s="303"/>
      <c r="I998" s="303"/>
      <c r="J998" s="303"/>
      <c r="K998" s="303"/>
      <c r="L998" s="303"/>
      <c r="M998" s="303"/>
      <c r="N998" s="303"/>
      <c r="O998" s="303"/>
      <c r="P998" s="303"/>
      <c r="Q998" s="303"/>
      <c r="R998" s="303"/>
      <c r="S998" s="303"/>
      <c r="T998" s="303"/>
      <c r="U998" s="303"/>
      <c r="V998" s="303"/>
      <c r="W998" s="303"/>
      <c r="X998" s="303"/>
      <c r="Y998" s="303"/>
      <c r="Z998" s="303"/>
    </row>
    <row r="999" spans="1:26" ht="12.75" customHeight="1">
      <c r="A999" s="303"/>
      <c r="B999" s="307"/>
      <c r="C999" s="303"/>
      <c r="D999" s="306"/>
      <c r="E999" s="305"/>
      <c r="F999" s="304"/>
      <c r="G999" s="303"/>
      <c r="H999" s="303"/>
      <c r="I999" s="303"/>
      <c r="J999" s="303"/>
      <c r="K999" s="303"/>
      <c r="L999" s="303"/>
      <c r="M999" s="303"/>
      <c r="N999" s="303"/>
      <c r="O999" s="303"/>
      <c r="P999" s="303"/>
      <c r="Q999" s="303"/>
      <c r="R999" s="303"/>
      <c r="S999" s="303"/>
      <c r="T999" s="303"/>
      <c r="U999" s="303"/>
      <c r="V999" s="303"/>
      <c r="W999" s="303"/>
      <c r="X999" s="303"/>
      <c r="Y999" s="303"/>
      <c r="Z999" s="303"/>
    </row>
    <row r="1000" spans="1:26" ht="12.75" customHeight="1">
      <c r="A1000" s="303"/>
      <c r="B1000" s="307"/>
      <c r="C1000" s="303"/>
      <c r="D1000" s="306"/>
      <c r="E1000" s="305"/>
      <c r="F1000" s="304"/>
      <c r="G1000" s="303"/>
      <c r="H1000" s="303"/>
      <c r="I1000" s="303"/>
      <c r="J1000" s="303"/>
      <c r="K1000" s="303"/>
      <c r="L1000" s="303"/>
      <c r="M1000" s="303"/>
      <c r="N1000" s="303"/>
      <c r="O1000" s="303"/>
      <c r="P1000" s="303"/>
      <c r="Q1000" s="303"/>
      <c r="R1000" s="303"/>
      <c r="S1000" s="303"/>
      <c r="T1000" s="303"/>
      <c r="U1000" s="303"/>
      <c r="V1000" s="303"/>
      <c r="W1000" s="303"/>
      <c r="X1000" s="303"/>
      <c r="Y1000" s="303"/>
      <c r="Z1000" s="303"/>
    </row>
    <row r="1001" spans="1:26" ht="12.75" customHeight="1">
      <c r="A1001" s="303"/>
      <c r="B1001" s="307"/>
      <c r="C1001" s="303"/>
      <c r="D1001" s="306"/>
      <c r="E1001" s="305"/>
      <c r="F1001" s="304"/>
      <c r="G1001" s="303"/>
      <c r="H1001" s="303"/>
      <c r="I1001" s="303"/>
      <c r="J1001" s="303"/>
      <c r="K1001" s="303"/>
      <c r="L1001" s="303"/>
      <c r="M1001" s="303"/>
      <c r="N1001" s="303"/>
      <c r="O1001" s="303"/>
      <c r="P1001" s="303"/>
      <c r="Q1001" s="303"/>
      <c r="R1001" s="303"/>
      <c r="S1001" s="303"/>
      <c r="T1001" s="303"/>
      <c r="U1001" s="303"/>
      <c r="V1001" s="303"/>
      <c r="W1001" s="303"/>
      <c r="X1001" s="303"/>
      <c r="Y1001" s="303"/>
      <c r="Z1001" s="303"/>
    </row>
    <row r="1002" spans="1:26" ht="12.75" customHeight="1">
      <c r="A1002" s="303"/>
      <c r="B1002" s="307"/>
      <c r="C1002" s="303"/>
      <c r="D1002" s="306"/>
      <c r="E1002" s="305"/>
      <c r="F1002" s="304"/>
      <c r="G1002" s="303"/>
      <c r="H1002" s="303"/>
      <c r="I1002" s="303"/>
      <c r="J1002" s="303"/>
      <c r="K1002" s="303"/>
      <c r="L1002" s="303"/>
      <c r="M1002" s="303"/>
      <c r="N1002" s="303"/>
      <c r="O1002" s="303"/>
      <c r="P1002" s="303"/>
      <c r="Q1002" s="303"/>
      <c r="R1002" s="303"/>
      <c r="S1002" s="303"/>
      <c r="T1002" s="303"/>
      <c r="U1002" s="303"/>
      <c r="V1002" s="303"/>
      <c r="W1002" s="303"/>
      <c r="X1002" s="303"/>
      <c r="Y1002" s="303"/>
      <c r="Z1002" s="303"/>
    </row>
    <row r="1003" spans="1:26" ht="12.75" customHeight="1">
      <c r="A1003" s="303"/>
      <c r="B1003" s="307"/>
      <c r="C1003" s="303"/>
      <c r="D1003" s="306"/>
      <c r="E1003" s="305"/>
      <c r="F1003" s="304"/>
      <c r="G1003" s="303"/>
      <c r="H1003" s="303"/>
      <c r="I1003" s="303"/>
      <c r="J1003" s="303"/>
      <c r="K1003" s="303"/>
      <c r="L1003" s="303"/>
      <c r="M1003" s="303"/>
      <c r="N1003" s="303"/>
      <c r="O1003" s="303"/>
      <c r="P1003" s="303"/>
      <c r="Q1003" s="303"/>
      <c r="R1003" s="303"/>
      <c r="S1003" s="303"/>
      <c r="T1003" s="303"/>
      <c r="U1003" s="303"/>
      <c r="V1003" s="303"/>
      <c r="W1003" s="303"/>
      <c r="X1003" s="303"/>
      <c r="Y1003" s="303"/>
      <c r="Z1003" s="303"/>
    </row>
    <row r="1004" spans="1:26" ht="12.75" customHeight="1">
      <c r="A1004" s="303"/>
      <c r="B1004" s="307"/>
      <c r="C1004" s="303"/>
      <c r="D1004" s="306"/>
      <c r="E1004" s="305"/>
      <c r="F1004" s="304"/>
      <c r="G1004" s="303"/>
      <c r="H1004" s="303"/>
      <c r="I1004" s="303"/>
      <c r="J1004" s="303"/>
      <c r="K1004" s="303"/>
      <c r="L1004" s="303"/>
      <c r="M1004" s="303"/>
      <c r="N1004" s="303"/>
      <c r="O1004" s="303"/>
      <c r="P1004" s="303"/>
      <c r="Q1004" s="303"/>
      <c r="R1004" s="303"/>
      <c r="S1004" s="303"/>
      <c r="T1004" s="303"/>
      <c r="U1004" s="303"/>
      <c r="V1004" s="303"/>
      <c r="W1004" s="303"/>
      <c r="X1004" s="303"/>
      <c r="Y1004" s="303"/>
      <c r="Z1004" s="303"/>
    </row>
    <row r="1005" spans="1:26" ht="12.75" customHeight="1">
      <c r="A1005" s="303"/>
      <c r="B1005" s="307"/>
      <c r="C1005" s="303"/>
      <c r="D1005" s="306"/>
      <c r="E1005" s="305"/>
      <c r="F1005" s="304"/>
      <c r="G1005" s="303"/>
      <c r="H1005" s="303"/>
      <c r="I1005" s="303"/>
      <c r="J1005" s="303"/>
      <c r="K1005" s="303"/>
      <c r="L1005" s="303"/>
      <c r="M1005" s="303"/>
      <c r="N1005" s="303"/>
      <c r="O1005" s="303"/>
      <c r="P1005" s="303"/>
      <c r="Q1005" s="303"/>
      <c r="R1005" s="303"/>
      <c r="S1005" s="303"/>
      <c r="T1005" s="303"/>
      <c r="U1005" s="303"/>
      <c r="V1005" s="303"/>
      <c r="W1005" s="303"/>
      <c r="X1005" s="303"/>
      <c r="Y1005" s="303"/>
      <c r="Z1005" s="303"/>
    </row>
  </sheetData>
  <mergeCells count="26">
    <mergeCell ref="B9:F9"/>
    <mergeCell ref="B2:F2"/>
    <mergeCell ref="B3:F3"/>
    <mergeCell ref="B4:F4"/>
    <mergeCell ref="B5:F5"/>
    <mergeCell ref="B7:F7"/>
    <mergeCell ref="B10:B11"/>
    <mergeCell ref="C10:D11"/>
    <mergeCell ref="F10:F11"/>
    <mergeCell ref="C12:D12"/>
    <mergeCell ref="C13:D13"/>
    <mergeCell ref="C14:D14"/>
    <mergeCell ref="C29:D29"/>
    <mergeCell ref="C34:D34"/>
    <mergeCell ref="C35:D35"/>
    <mergeCell ref="B37:F37"/>
    <mergeCell ref="C28:E28"/>
    <mergeCell ref="C27:D27"/>
    <mergeCell ref="C15:D15"/>
    <mergeCell ref="C16:D16"/>
    <mergeCell ref="C17:D17"/>
    <mergeCell ref="C21:D21"/>
    <mergeCell ref="B23:F23"/>
    <mergeCell ref="C18:D18"/>
    <mergeCell ref="C19:D19"/>
    <mergeCell ref="C20:D20"/>
  </mergeCells>
  <pageMargins left="0.39370078740157483" right="0" top="0" bottom="0"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40" zoomScaleNormal="40" workbookViewId="0">
      <pane xSplit="1" ySplit="9" topLeftCell="B19" activePane="bottomRight" state="frozen"/>
      <selection pane="topRight" activeCell="B1" sqref="B1"/>
      <selection pane="bottomLeft" activeCell="A10" sqref="A10"/>
      <selection pane="bottomRight" activeCell="I13" sqref="I13"/>
    </sheetView>
  </sheetViews>
  <sheetFormatPr baseColWidth="10" defaultColWidth="12.625" defaultRowHeight="15"/>
  <cols>
    <col min="1" max="1" width="10" style="302" customWidth="1"/>
    <col min="2" max="2" width="80.125" style="302" customWidth="1"/>
    <col min="3" max="3" width="16.375" style="302" bestFit="1" customWidth="1"/>
    <col min="4" max="4" width="40.375" style="302" customWidth="1"/>
    <col min="5" max="5" width="16.375" style="302" bestFit="1" customWidth="1"/>
    <col min="6" max="6" width="40.75" style="302" customWidth="1"/>
    <col min="7" max="7" width="16.375" style="302" bestFit="1" customWidth="1"/>
    <col min="8" max="8" width="35.5" style="302" customWidth="1"/>
    <col min="9" max="9" width="16.375" style="302" bestFit="1" customWidth="1"/>
    <col min="10" max="10" width="34.25" style="302" customWidth="1"/>
    <col min="11" max="11" width="16.375" style="302" bestFit="1" customWidth="1"/>
    <col min="12" max="12" width="51.125" style="302" customWidth="1"/>
    <col min="13" max="13" width="16.375" style="302" bestFit="1" customWidth="1"/>
    <col min="14" max="14" width="43.375" style="302" customWidth="1"/>
    <col min="15" max="15" width="16.375" style="302" bestFit="1" customWidth="1"/>
    <col min="16" max="16" width="53.625" style="302" customWidth="1"/>
    <col min="17" max="17" width="28.125" style="302" customWidth="1"/>
    <col min="18" max="18" width="50.625" style="302" customWidth="1"/>
    <col min="19" max="19" width="21.625" style="302" customWidth="1"/>
    <col min="20" max="20" width="27.875" style="302" customWidth="1"/>
    <col min="21" max="21" width="16.625" style="302" customWidth="1"/>
    <col min="22" max="22" width="47.25" style="302" customWidth="1"/>
    <col min="23" max="26" width="10" style="302" customWidth="1"/>
    <col min="27" max="16384" width="12.625" style="302"/>
  </cols>
  <sheetData>
    <row r="1" spans="1:26" ht="35.25" customHeight="1">
      <c r="A1" s="366"/>
      <c r="B1" s="416" t="s">
        <v>0</v>
      </c>
      <c r="C1" s="416"/>
      <c r="D1" s="416"/>
      <c r="E1" s="416"/>
      <c r="F1" s="416"/>
      <c r="G1" s="416"/>
      <c r="H1" s="416"/>
      <c r="I1" s="416"/>
      <c r="J1" s="416"/>
      <c r="K1" s="416"/>
      <c r="L1" s="416"/>
      <c r="M1" s="416"/>
      <c r="N1" s="416"/>
      <c r="O1" s="416"/>
      <c r="P1" s="416"/>
      <c r="Q1" s="416"/>
      <c r="R1" s="416"/>
      <c r="S1" s="416"/>
      <c r="T1" s="416"/>
      <c r="U1" s="416"/>
      <c r="V1" s="416"/>
      <c r="W1" s="364"/>
      <c r="X1" s="364"/>
      <c r="Y1" s="364"/>
      <c r="Z1" s="364"/>
    </row>
    <row r="2" spans="1:26" ht="26.25">
      <c r="A2" s="366"/>
      <c r="B2" s="416" t="s">
        <v>1736</v>
      </c>
      <c r="C2" s="416"/>
      <c r="D2" s="416"/>
      <c r="E2" s="416"/>
      <c r="F2" s="416"/>
      <c r="G2" s="416"/>
      <c r="H2" s="416"/>
      <c r="I2" s="416"/>
      <c r="J2" s="416"/>
      <c r="K2" s="416"/>
      <c r="L2" s="416"/>
      <c r="M2" s="416"/>
      <c r="N2" s="416"/>
      <c r="O2" s="416"/>
      <c r="P2" s="416"/>
      <c r="Q2" s="416"/>
      <c r="R2" s="416"/>
      <c r="S2" s="416"/>
      <c r="T2" s="416"/>
      <c r="U2" s="416"/>
      <c r="V2" s="416"/>
      <c r="W2" s="364"/>
      <c r="X2" s="364"/>
      <c r="Y2" s="364"/>
      <c r="Z2" s="364"/>
    </row>
    <row r="3" spans="1:26" ht="26.25">
      <c r="A3" s="366"/>
      <c r="B3" s="408" t="s">
        <v>1740</v>
      </c>
      <c r="C3" s="408"/>
      <c r="D3" s="408"/>
      <c r="E3" s="408"/>
      <c r="F3" s="408"/>
      <c r="G3" s="408"/>
      <c r="H3" s="408"/>
      <c r="I3" s="408"/>
      <c r="J3" s="408"/>
      <c r="K3" s="408"/>
      <c r="L3" s="408"/>
      <c r="M3" s="408"/>
      <c r="N3" s="408"/>
      <c r="O3" s="408"/>
      <c r="P3" s="408"/>
      <c r="Q3" s="408"/>
      <c r="R3" s="408"/>
      <c r="S3" s="408"/>
      <c r="T3" s="408"/>
      <c r="U3" s="408"/>
      <c r="V3" s="408"/>
      <c r="W3" s="364"/>
      <c r="X3" s="364"/>
      <c r="Y3" s="364"/>
      <c r="Z3" s="364"/>
    </row>
    <row r="4" spans="1:26" ht="26.25">
      <c r="A4" s="366"/>
      <c r="B4" s="416" t="s">
        <v>1735</v>
      </c>
      <c r="C4" s="416"/>
      <c r="D4" s="416"/>
      <c r="E4" s="416"/>
      <c r="F4" s="416"/>
      <c r="G4" s="416"/>
      <c r="H4" s="416"/>
      <c r="I4" s="416"/>
      <c r="J4" s="416"/>
      <c r="K4" s="416"/>
      <c r="L4" s="416"/>
      <c r="M4" s="416"/>
      <c r="N4" s="416"/>
      <c r="O4" s="416"/>
      <c r="P4" s="416"/>
      <c r="Q4" s="416"/>
      <c r="R4" s="416"/>
      <c r="S4" s="416"/>
      <c r="T4" s="416"/>
      <c r="U4" s="416"/>
      <c r="V4" s="416"/>
      <c r="W4" s="364"/>
      <c r="X4" s="364"/>
      <c r="Y4" s="364"/>
      <c r="Z4" s="364"/>
    </row>
    <row r="5" spans="1:26" ht="30.75" customHeight="1">
      <c r="A5" s="366"/>
      <c r="B5" s="417" t="s">
        <v>1741</v>
      </c>
      <c r="C5" s="417"/>
      <c r="D5" s="417"/>
      <c r="E5" s="417"/>
      <c r="F5" s="417"/>
      <c r="G5" s="417"/>
      <c r="H5" s="417"/>
      <c r="I5" s="417"/>
      <c r="J5" s="417"/>
      <c r="K5" s="417"/>
      <c r="L5" s="417"/>
      <c r="M5" s="417"/>
      <c r="N5" s="417"/>
      <c r="O5" s="417"/>
      <c r="P5" s="417"/>
      <c r="Q5" s="417"/>
      <c r="R5" s="417"/>
      <c r="S5" s="417"/>
      <c r="T5" s="417"/>
      <c r="U5" s="417"/>
      <c r="V5" s="417"/>
      <c r="W5" s="364"/>
      <c r="X5" s="364"/>
      <c r="Y5" s="364"/>
      <c r="Z5" s="364"/>
    </row>
    <row r="6" spans="1:26" ht="33" customHeight="1">
      <c r="A6" s="366"/>
      <c r="B6" s="408" t="s">
        <v>1742</v>
      </c>
      <c r="C6" s="408"/>
      <c r="D6" s="408"/>
      <c r="E6" s="408"/>
      <c r="F6" s="408"/>
      <c r="G6" s="408"/>
      <c r="H6" s="408"/>
      <c r="I6" s="408"/>
      <c r="J6" s="408"/>
      <c r="K6" s="408"/>
      <c r="L6" s="408"/>
      <c r="M6" s="408"/>
      <c r="N6" s="408"/>
      <c r="O6" s="408"/>
      <c r="P6" s="408"/>
      <c r="Q6" s="408"/>
      <c r="R6" s="408"/>
      <c r="S6" s="408"/>
      <c r="T6" s="408"/>
      <c r="U6" s="408"/>
      <c r="V6" s="408"/>
      <c r="W6" s="364"/>
      <c r="X6" s="364"/>
      <c r="Y6" s="364"/>
      <c r="Z6" s="364"/>
    </row>
    <row r="7" spans="1:26" ht="45.75" customHeight="1">
      <c r="A7" s="365"/>
      <c r="B7" s="409" t="s">
        <v>1737</v>
      </c>
      <c r="C7" s="409"/>
      <c r="D7" s="409"/>
      <c r="E7" s="409"/>
      <c r="F7" s="409"/>
      <c r="G7" s="409"/>
      <c r="H7" s="409"/>
      <c r="I7" s="409"/>
      <c r="J7" s="409"/>
      <c r="K7" s="409"/>
      <c r="L7" s="409"/>
      <c r="M7" s="409"/>
      <c r="N7" s="409"/>
      <c r="O7" s="409"/>
      <c r="P7" s="409"/>
      <c r="Q7" s="409"/>
      <c r="R7" s="409"/>
      <c r="S7" s="409"/>
      <c r="T7" s="409"/>
      <c r="U7" s="409"/>
      <c r="V7" s="409"/>
      <c r="W7" s="364"/>
      <c r="X7" s="364"/>
      <c r="Y7" s="364"/>
      <c r="Z7" s="364"/>
    </row>
    <row r="8" spans="1:26" ht="26.25">
      <c r="A8" s="400" t="s">
        <v>5</v>
      </c>
      <c r="B8" s="402" t="s">
        <v>6</v>
      </c>
      <c r="C8" s="403">
        <v>1</v>
      </c>
      <c r="D8" s="388"/>
      <c r="E8" s="403">
        <v>2</v>
      </c>
      <c r="F8" s="388"/>
      <c r="G8" s="403">
        <v>3</v>
      </c>
      <c r="H8" s="388"/>
      <c r="I8" s="403">
        <v>4</v>
      </c>
      <c r="J8" s="388"/>
      <c r="K8" s="403">
        <v>5</v>
      </c>
      <c r="L8" s="388"/>
      <c r="M8" s="403">
        <v>6</v>
      </c>
      <c r="N8" s="388"/>
      <c r="O8" s="403">
        <v>7</v>
      </c>
      <c r="P8" s="388"/>
      <c r="Q8" s="403">
        <v>8</v>
      </c>
      <c r="R8" s="388"/>
      <c r="S8" s="403">
        <v>9</v>
      </c>
      <c r="T8" s="388"/>
      <c r="U8" s="403">
        <v>10</v>
      </c>
      <c r="V8" s="388"/>
      <c r="W8" s="331"/>
      <c r="X8" s="331"/>
      <c r="Y8" s="331"/>
      <c r="Z8" s="331"/>
    </row>
    <row r="9" spans="1:26" ht="47.25" customHeight="1">
      <c r="A9" s="401"/>
      <c r="B9" s="384"/>
      <c r="C9" s="410" t="s">
        <v>1701</v>
      </c>
      <c r="D9" s="394"/>
      <c r="E9" s="410" t="s">
        <v>8</v>
      </c>
      <c r="F9" s="394"/>
      <c r="G9" s="410" t="s">
        <v>9</v>
      </c>
      <c r="H9" s="394"/>
      <c r="I9" s="410" t="s">
        <v>10</v>
      </c>
      <c r="J9" s="394"/>
      <c r="K9" s="410" t="s">
        <v>1692</v>
      </c>
      <c r="L9" s="394"/>
      <c r="M9" s="410" t="s">
        <v>1689</v>
      </c>
      <c r="N9" s="394"/>
      <c r="O9" s="410" t="s">
        <v>13</v>
      </c>
      <c r="P9" s="411"/>
      <c r="Q9" s="410" t="s">
        <v>1684</v>
      </c>
      <c r="R9" s="411"/>
      <c r="S9" s="415" t="s">
        <v>15</v>
      </c>
      <c r="T9" s="394"/>
      <c r="U9" s="410" t="s">
        <v>16</v>
      </c>
      <c r="V9" s="411"/>
      <c r="W9" s="331"/>
      <c r="X9" s="331"/>
      <c r="Y9" s="331"/>
      <c r="Z9" s="331"/>
    </row>
    <row r="10" spans="1:26" ht="45" customHeight="1">
      <c r="A10" s="384"/>
      <c r="B10" s="363" t="s">
        <v>17</v>
      </c>
      <c r="C10" s="363" t="s">
        <v>18</v>
      </c>
      <c r="D10" s="363" t="s">
        <v>1734</v>
      </c>
      <c r="E10" s="363" t="s">
        <v>18</v>
      </c>
      <c r="F10" s="363" t="s">
        <v>1734</v>
      </c>
      <c r="G10" s="363" t="s">
        <v>18</v>
      </c>
      <c r="H10" s="363" t="s">
        <v>1734</v>
      </c>
      <c r="I10" s="363" t="s">
        <v>18</v>
      </c>
      <c r="J10" s="363" t="s">
        <v>1734</v>
      </c>
      <c r="K10" s="363" t="s">
        <v>18</v>
      </c>
      <c r="L10" s="363" t="s">
        <v>1734</v>
      </c>
      <c r="M10" s="363" t="s">
        <v>18</v>
      </c>
      <c r="N10" s="363" t="s">
        <v>1734</v>
      </c>
      <c r="O10" s="363" t="s">
        <v>18</v>
      </c>
      <c r="P10" s="363" t="s">
        <v>1734</v>
      </c>
      <c r="Q10" s="363" t="s">
        <v>18</v>
      </c>
      <c r="R10" s="363" t="s">
        <v>1734</v>
      </c>
      <c r="S10" s="363" t="s">
        <v>18</v>
      </c>
      <c r="T10" s="363" t="s">
        <v>1734</v>
      </c>
      <c r="U10" s="363" t="s">
        <v>18</v>
      </c>
      <c r="V10" s="363" t="s">
        <v>1734</v>
      </c>
      <c r="W10" s="331"/>
      <c r="X10" s="331"/>
      <c r="Y10" s="331"/>
      <c r="Z10" s="331"/>
    </row>
    <row r="11" spans="1:26" ht="25.5">
      <c r="A11" s="354"/>
      <c r="B11" s="404" t="s">
        <v>1733</v>
      </c>
      <c r="C11" s="405"/>
      <c r="D11" s="405"/>
      <c r="E11" s="405"/>
      <c r="F11" s="405"/>
      <c r="G11" s="405"/>
      <c r="H11" s="405"/>
      <c r="I11" s="405"/>
      <c r="J11" s="405"/>
      <c r="K11" s="405"/>
      <c r="L11" s="405"/>
      <c r="M11" s="405"/>
      <c r="N11" s="405"/>
      <c r="O11" s="405"/>
      <c r="P11" s="405"/>
      <c r="Q11" s="405"/>
      <c r="R11" s="405"/>
      <c r="S11" s="405"/>
      <c r="T11" s="405"/>
      <c r="U11" s="405"/>
      <c r="V11" s="405"/>
      <c r="W11" s="331"/>
      <c r="X11" s="331"/>
      <c r="Y11" s="331"/>
      <c r="Z11" s="331"/>
    </row>
    <row r="12" spans="1:26" ht="48.75" customHeight="1">
      <c r="A12" s="354">
        <v>1</v>
      </c>
      <c r="B12" s="353" t="s">
        <v>1732</v>
      </c>
      <c r="C12" s="347" t="s">
        <v>26</v>
      </c>
      <c r="D12" s="352"/>
      <c r="E12" s="347" t="s">
        <v>26</v>
      </c>
      <c r="F12" s="352"/>
      <c r="G12" s="347" t="s">
        <v>26</v>
      </c>
      <c r="H12" s="352"/>
      <c r="I12" s="347" t="s">
        <v>26</v>
      </c>
      <c r="J12" s="352"/>
      <c r="K12" s="347" t="s">
        <v>26</v>
      </c>
      <c r="L12" s="352"/>
      <c r="M12" s="347" t="s">
        <v>26</v>
      </c>
      <c r="N12" s="352"/>
      <c r="O12" s="347" t="s">
        <v>26</v>
      </c>
      <c r="P12" s="357"/>
      <c r="Q12" s="361" t="s">
        <v>26</v>
      </c>
      <c r="R12" s="361"/>
      <c r="S12" s="361" t="s">
        <v>26</v>
      </c>
      <c r="T12" s="361"/>
      <c r="U12" s="361" t="s">
        <v>26</v>
      </c>
      <c r="V12" s="361"/>
      <c r="W12" s="331"/>
      <c r="X12" s="331"/>
      <c r="Y12" s="331"/>
      <c r="Z12" s="331"/>
    </row>
    <row r="13" spans="1:26" ht="258" customHeight="1">
      <c r="A13" s="354">
        <v>2</v>
      </c>
      <c r="B13" s="353" t="s">
        <v>1731</v>
      </c>
      <c r="C13" s="347" t="s">
        <v>26</v>
      </c>
      <c r="D13" s="352"/>
      <c r="E13" s="347" t="s">
        <v>26</v>
      </c>
      <c r="F13" s="352"/>
      <c r="G13" s="347" t="s">
        <v>26</v>
      </c>
      <c r="H13" s="352"/>
      <c r="I13" s="347" t="s">
        <v>26</v>
      </c>
      <c r="J13" s="352"/>
      <c r="K13" s="347" t="s">
        <v>26</v>
      </c>
      <c r="L13" s="352"/>
      <c r="M13" s="347" t="s">
        <v>26</v>
      </c>
      <c r="N13" s="357"/>
      <c r="O13" s="347" t="s">
        <v>26</v>
      </c>
      <c r="P13" s="356"/>
      <c r="Q13" s="362" t="s">
        <v>34</v>
      </c>
      <c r="R13" s="355" t="s">
        <v>1743</v>
      </c>
      <c r="S13" s="361" t="s">
        <v>26</v>
      </c>
      <c r="T13" s="361"/>
      <c r="U13" s="361" t="s">
        <v>26</v>
      </c>
      <c r="V13" s="348"/>
      <c r="W13" s="331"/>
      <c r="X13" s="331"/>
      <c r="Y13" s="331"/>
      <c r="Z13" s="331"/>
    </row>
    <row r="14" spans="1:26" ht="33.75">
      <c r="A14" s="354">
        <v>3</v>
      </c>
      <c r="B14" s="353" t="s">
        <v>1730</v>
      </c>
      <c r="C14" s="347" t="s">
        <v>26</v>
      </c>
      <c r="D14" s="352"/>
      <c r="E14" s="347" t="s">
        <v>26</v>
      </c>
      <c r="F14" s="352"/>
      <c r="G14" s="347" t="s">
        <v>26</v>
      </c>
      <c r="H14" s="352"/>
      <c r="I14" s="347" t="s">
        <v>26</v>
      </c>
      <c r="J14" s="352"/>
      <c r="K14" s="347" t="s">
        <v>26</v>
      </c>
      <c r="L14" s="352"/>
      <c r="M14" s="347" t="s">
        <v>26</v>
      </c>
      <c r="N14" s="357"/>
      <c r="O14" s="347" t="s">
        <v>26</v>
      </c>
      <c r="P14" s="356"/>
      <c r="Q14" s="347" t="s">
        <v>26</v>
      </c>
      <c r="R14" s="348"/>
      <c r="S14" s="347" t="s">
        <v>26</v>
      </c>
      <c r="T14" s="348"/>
      <c r="U14" s="347" t="s">
        <v>26</v>
      </c>
      <c r="V14" s="348"/>
      <c r="W14" s="331"/>
      <c r="X14" s="331"/>
      <c r="Y14" s="331"/>
      <c r="Z14" s="331"/>
    </row>
    <row r="15" spans="1:26" ht="67.5">
      <c r="A15" s="354">
        <v>4</v>
      </c>
      <c r="B15" s="353" t="s">
        <v>1729</v>
      </c>
      <c r="C15" s="347" t="s">
        <v>38</v>
      </c>
      <c r="D15" s="352"/>
      <c r="E15" s="347" t="s">
        <v>38</v>
      </c>
      <c r="F15" s="352"/>
      <c r="G15" s="347" t="s">
        <v>38</v>
      </c>
      <c r="H15" s="352"/>
      <c r="I15" s="347" t="s">
        <v>26</v>
      </c>
      <c r="J15" s="352"/>
      <c r="K15" s="347" t="s">
        <v>38</v>
      </c>
      <c r="L15" s="352"/>
      <c r="M15" s="347" t="s">
        <v>38</v>
      </c>
      <c r="N15" s="357"/>
      <c r="O15" s="347" t="s">
        <v>26</v>
      </c>
      <c r="P15" s="356"/>
      <c r="Q15" s="347" t="s">
        <v>38</v>
      </c>
      <c r="R15" s="348"/>
      <c r="S15" s="347" t="s">
        <v>38</v>
      </c>
      <c r="T15" s="348"/>
      <c r="U15" s="347" t="s">
        <v>26</v>
      </c>
      <c r="V15" s="348"/>
      <c r="W15" s="331"/>
      <c r="X15" s="331"/>
      <c r="Y15" s="331"/>
      <c r="Z15" s="331"/>
    </row>
    <row r="16" spans="1:26" ht="73.5" customHeight="1">
      <c r="A16" s="354">
        <v>5</v>
      </c>
      <c r="B16" s="353" t="s">
        <v>1728</v>
      </c>
      <c r="C16" s="347" t="s">
        <v>26</v>
      </c>
      <c r="D16" s="352"/>
      <c r="E16" s="347" t="s">
        <v>26</v>
      </c>
      <c r="F16" s="352"/>
      <c r="G16" s="347" t="s">
        <v>26</v>
      </c>
      <c r="H16" s="352"/>
      <c r="I16" s="347" t="s">
        <v>26</v>
      </c>
      <c r="J16" s="352"/>
      <c r="K16" s="347" t="s">
        <v>26</v>
      </c>
      <c r="L16" s="360"/>
      <c r="M16" s="347" t="s">
        <v>26</v>
      </c>
      <c r="N16" s="357"/>
      <c r="O16" s="347" t="s">
        <v>26</v>
      </c>
      <c r="P16" s="356"/>
      <c r="Q16" s="347" t="s">
        <v>26</v>
      </c>
      <c r="R16" s="348"/>
      <c r="S16" s="347" t="s">
        <v>26</v>
      </c>
      <c r="T16" s="348"/>
      <c r="U16" s="355" t="s">
        <v>34</v>
      </c>
      <c r="V16" s="355" t="s">
        <v>1727</v>
      </c>
      <c r="W16" s="331"/>
      <c r="X16" s="331"/>
      <c r="Y16" s="331"/>
      <c r="Z16" s="331"/>
    </row>
    <row r="17" spans="1:26" ht="135">
      <c r="A17" s="354">
        <v>6</v>
      </c>
      <c r="B17" s="353" t="s">
        <v>1726</v>
      </c>
      <c r="C17" s="347" t="s">
        <v>26</v>
      </c>
      <c r="D17" s="352"/>
      <c r="E17" s="347" t="s">
        <v>26</v>
      </c>
      <c r="F17" s="352"/>
      <c r="G17" s="347" t="s">
        <v>26</v>
      </c>
      <c r="H17" s="352"/>
      <c r="I17" s="347" t="s">
        <v>26</v>
      </c>
      <c r="J17" s="352"/>
      <c r="K17" s="347" t="s">
        <v>26</v>
      </c>
      <c r="L17" s="352"/>
      <c r="M17" s="347" t="s">
        <v>26</v>
      </c>
      <c r="N17" s="357"/>
      <c r="O17" s="347" t="s">
        <v>26</v>
      </c>
      <c r="P17" s="356"/>
      <c r="Q17" s="347" t="s">
        <v>26</v>
      </c>
      <c r="R17" s="348"/>
      <c r="S17" s="347" t="s">
        <v>26</v>
      </c>
      <c r="T17" s="348"/>
      <c r="U17" s="347" t="s">
        <v>26</v>
      </c>
      <c r="V17" s="348"/>
      <c r="W17" s="331"/>
      <c r="X17" s="331"/>
      <c r="Y17" s="331"/>
      <c r="Z17" s="331"/>
    </row>
    <row r="18" spans="1:26" ht="52.5" customHeight="1">
      <c r="A18" s="354">
        <v>7</v>
      </c>
      <c r="B18" s="353" t="s">
        <v>1725</v>
      </c>
      <c r="C18" s="347" t="s">
        <v>26</v>
      </c>
      <c r="D18" s="352"/>
      <c r="E18" s="347" t="s">
        <v>26</v>
      </c>
      <c r="F18" s="352"/>
      <c r="G18" s="347" t="s">
        <v>26</v>
      </c>
      <c r="H18" s="352"/>
      <c r="I18" s="347" t="s">
        <v>26</v>
      </c>
      <c r="J18" s="352"/>
      <c r="K18" s="347" t="s">
        <v>26</v>
      </c>
      <c r="L18" s="352"/>
      <c r="M18" s="347" t="s">
        <v>26</v>
      </c>
      <c r="N18" s="357"/>
      <c r="O18" s="347" t="s">
        <v>26</v>
      </c>
      <c r="P18" s="356"/>
      <c r="Q18" s="347" t="s">
        <v>26</v>
      </c>
      <c r="R18" s="347"/>
      <c r="S18" s="347" t="s">
        <v>26</v>
      </c>
      <c r="T18" s="347"/>
      <c r="U18" s="347" t="s">
        <v>26</v>
      </c>
      <c r="V18" s="347"/>
      <c r="W18" s="331"/>
      <c r="X18" s="331"/>
      <c r="Y18" s="331"/>
      <c r="Z18" s="331"/>
    </row>
    <row r="19" spans="1:26" ht="318" customHeight="1">
      <c r="A19" s="354">
        <v>8</v>
      </c>
      <c r="B19" s="353" t="s">
        <v>1724</v>
      </c>
      <c r="C19" s="347" t="s">
        <v>26</v>
      </c>
      <c r="D19" s="357"/>
      <c r="E19" s="355" t="s">
        <v>34</v>
      </c>
      <c r="F19" s="358" t="s">
        <v>1744</v>
      </c>
      <c r="G19" s="347" t="s">
        <v>26</v>
      </c>
      <c r="H19" s="352"/>
      <c r="I19" s="347" t="s">
        <v>26</v>
      </c>
      <c r="J19" s="352"/>
      <c r="K19" s="347" t="s">
        <v>26</v>
      </c>
      <c r="L19" s="352"/>
      <c r="M19" s="347" t="s">
        <v>26</v>
      </c>
      <c r="N19" s="357"/>
      <c r="O19" s="347" t="s">
        <v>26</v>
      </c>
      <c r="P19" s="359"/>
      <c r="Q19" s="347" t="s">
        <v>26</v>
      </c>
      <c r="R19" s="347"/>
      <c r="S19" s="355" t="s">
        <v>34</v>
      </c>
      <c r="T19" s="355" t="s">
        <v>1723</v>
      </c>
      <c r="U19" s="347" t="s">
        <v>26</v>
      </c>
      <c r="V19" s="348"/>
      <c r="W19" s="331"/>
      <c r="X19" s="331"/>
      <c r="Y19" s="331"/>
      <c r="Z19" s="331"/>
    </row>
    <row r="20" spans="1:26" ht="88.5" customHeight="1">
      <c r="A20" s="354">
        <v>9</v>
      </c>
      <c r="B20" s="353" t="s">
        <v>1722</v>
      </c>
      <c r="C20" s="355" t="s">
        <v>34</v>
      </c>
      <c r="D20" s="358" t="s">
        <v>1721</v>
      </c>
      <c r="E20" s="347" t="s">
        <v>26</v>
      </c>
      <c r="F20" s="352"/>
      <c r="G20" s="347" t="s">
        <v>26</v>
      </c>
      <c r="H20" s="352"/>
      <c r="I20" s="347" t="s">
        <v>26</v>
      </c>
      <c r="J20" s="352"/>
      <c r="K20" s="347" t="s">
        <v>26</v>
      </c>
      <c r="L20" s="352"/>
      <c r="M20" s="347" t="s">
        <v>26</v>
      </c>
      <c r="N20" s="357"/>
      <c r="O20" s="355" t="s">
        <v>34</v>
      </c>
      <c r="P20" s="367" t="s">
        <v>1720</v>
      </c>
      <c r="Q20" s="347" t="s">
        <v>26</v>
      </c>
      <c r="R20" s="348"/>
      <c r="S20" s="347" t="s">
        <v>26</v>
      </c>
      <c r="T20" s="348"/>
      <c r="U20" s="347" t="s">
        <v>26</v>
      </c>
      <c r="V20" s="348"/>
      <c r="W20" s="331"/>
      <c r="X20" s="331"/>
      <c r="Y20" s="331"/>
      <c r="Z20" s="331"/>
    </row>
    <row r="21" spans="1:26" ht="102.75" customHeight="1">
      <c r="A21" s="354">
        <v>10</v>
      </c>
      <c r="B21" s="353" t="s">
        <v>1719</v>
      </c>
      <c r="C21" s="347" t="s">
        <v>26</v>
      </c>
      <c r="D21" s="352"/>
      <c r="E21" s="347" t="s">
        <v>26</v>
      </c>
      <c r="F21" s="352"/>
      <c r="G21" s="347" t="s">
        <v>26</v>
      </c>
      <c r="H21" s="352"/>
      <c r="I21" s="355" t="s">
        <v>34</v>
      </c>
      <c r="J21" s="358" t="s">
        <v>1718</v>
      </c>
      <c r="K21" s="347" t="s">
        <v>26</v>
      </c>
      <c r="L21" s="352"/>
      <c r="M21" s="347" t="s">
        <v>26</v>
      </c>
      <c r="N21" s="357"/>
      <c r="O21" s="347" t="s">
        <v>26</v>
      </c>
      <c r="P21" s="356"/>
      <c r="Q21" s="347" t="s">
        <v>26</v>
      </c>
      <c r="R21" s="348"/>
      <c r="S21" s="347" t="s">
        <v>26</v>
      </c>
      <c r="T21" s="348"/>
      <c r="U21" s="355" t="s">
        <v>34</v>
      </c>
      <c r="V21" s="355" t="s">
        <v>1718</v>
      </c>
      <c r="W21" s="331"/>
      <c r="X21" s="331"/>
      <c r="Y21" s="331"/>
      <c r="Z21" s="331"/>
    </row>
    <row r="22" spans="1:26" ht="90" customHeight="1">
      <c r="A22" s="354">
        <v>11</v>
      </c>
      <c r="B22" s="353" t="s">
        <v>1717</v>
      </c>
      <c r="C22" s="347" t="s">
        <v>26</v>
      </c>
      <c r="D22" s="352"/>
      <c r="E22" s="347" t="s">
        <v>26</v>
      </c>
      <c r="F22" s="352"/>
      <c r="G22" s="347" t="s">
        <v>26</v>
      </c>
      <c r="H22" s="352"/>
      <c r="I22" s="347" t="s">
        <v>26</v>
      </c>
      <c r="J22" s="352"/>
      <c r="K22" s="347" t="s">
        <v>26</v>
      </c>
      <c r="L22" s="351"/>
      <c r="M22" s="347" t="s">
        <v>26</v>
      </c>
      <c r="N22" s="350"/>
      <c r="O22" s="347" t="s">
        <v>26</v>
      </c>
      <c r="P22" s="349"/>
      <c r="Q22" s="347" t="s">
        <v>26</v>
      </c>
      <c r="R22" s="348"/>
      <c r="S22" s="347" t="s">
        <v>26</v>
      </c>
      <c r="T22" s="348"/>
      <c r="U22" s="347" t="s">
        <v>26</v>
      </c>
      <c r="V22" s="348"/>
      <c r="W22" s="331"/>
      <c r="X22" s="331"/>
      <c r="Y22" s="331"/>
      <c r="Z22" s="331"/>
    </row>
    <row r="23" spans="1:26" ht="105" customHeight="1">
      <c r="A23" s="354">
        <v>12</v>
      </c>
      <c r="B23" s="353" t="s">
        <v>1716</v>
      </c>
      <c r="C23" s="347" t="s">
        <v>26</v>
      </c>
      <c r="D23" s="352"/>
      <c r="E23" s="347" t="s">
        <v>26</v>
      </c>
      <c r="F23" s="352"/>
      <c r="G23" s="347" t="s">
        <v>26</v>
      </c>
      <c r="H23" s="352"/>
      <c r="I23" s="347" t="s">
        <v>26</v>
      </c>
      <c r="J23" s="352"/>
      <c r="K23" s="347" t="s">
        <v>26</v>
      </c>
      <c r="L23" s="351"/>
      <c r="M23" s="347" t="s">
        <v>26</v>
      </c>
      <c r="N23" s="350"/>
      <c r="O23" s="347" t="s">
        <v>26</v>
      </c>
      <c r="P23" s="349"/>
      <c r="Q23" s="347" t="s">
        <v>26</v>
      </c>
      <c r="R23" s="348"/>
      <c r="S23" s="347" t="s">
        <v>26</v>
      </c>
      <c r="T23" s="348"/>
      <c r="U23" s="347" t="s">
        <v>26</v>
      </c>
      <c r="V23" s="348"/>
      <c r="W23" s="331"/>
      <c r="X23" s="331"/>
      <c r="Y23" s="331"/>
      <c r="Z23" s="331"/>
    </row>
    <row r="24" spans="1:26" ht="95.25" customHeight="1">
      <c r="A24" s="354">
        <v>13</v>
      </c>
      <c r="B24" s="353" t="s">
        <v>1715</v>
      </c>
      <c r="C24" s="347" t="s">
        <v>26</v>
      </c>
      <c r="D24" s="352"/>
      <c r="E24" s="347" t="s">
        <v>26</v>
      </c>
      <c r="F24" s="352"/>
      <c r="G24" s="347" t="s">
        <v>26</v>
      </c>
      <c r="H24" s="352"/>
      <c r="I24" s="347" t="s">
        <v>26</v>
      </c>
      <c r="J24" s="352"/>
      <c r="K24" s="347" t="s">
        <v>26</v>
      </c>
      <c r="L24" s="352"/>
      <c r="M24" s="347" t="s">
        <v>26</v>
      </c>
      <c r="N24" s="350"/>
      <c r="O24" s="347" t="s">
        <v>26</v>
      </c>
      <c r="P24" s="349"/>
      <c r="Q24" s="347" t="s">
        <v>26</v>
      </c>
      <c r="R24" s="348"/>
      <c r="S24" s="347" t="s">
        <v>26</v>
      </c>
      <c r="T24" s="348"/>
      <c r="U24" s="347" t="s">
        <v>26</v>
      </c>
      <c r="V24" s="348"/>
      <c r="W24" s="331"/>
      <c r="X24" s="331"/>
      <c r="Y24" s="331"/>
      <c r="Z24" s="331"/>
    </row>
    <row r="25" spans="1:26" ht="101.25" customHeight="1">
      <c r="A25" s="354">
        <v>13</v>
      </c>
      <c r="B25" s="353" t="s">
        <v>1714</v>
      </c>
      <c r="C25" s="347" t="s">
        <v>26</v>
      </c>
      <c r="D25" s="352"/>
      <c r="E25" s="347" t="s">
        <v>26</v>
      </c>
      <c r="F25" s="352"/>
      <c r="G25" s="347" t="s">
        <v>26</v>
      </c>
      <c r="H25" s="352"/>
      <c r="I25" s="347" t="s">
        <v>26</v>
      </c>
      <c r="J25" s="352"/>
      <c r="K25" s="347" t="s">
        <v>26</v>
      </c>
      <c r="L25" s="351"/>
      <c r="M25" s="347" t="s">
        <v>26</v>
      </c>
      <c r="N25" s="350"/>
      <c r="O25" s="347" t="s">
        <v>26</v>
      </c>
      <c r="P25" s="349"/>
      <c r="Q25" s="347" t="s">
        <v>26</v>
      </c>
      <c r="R25" s="348"/>
      <c r="S25" s="347" t="s">
        <v>26</v>
      </c>
      <c r="T25" s="348"/>
      <c r="U25" s="347" t="s">
        <v>26</v>
      </c>
      <c r="V25" s="346"/>
      <c r="W25" s="331"/>
      <c r="X25" s="331"/>
      <c r="Y25" s="331"/>
      <c r="Z25" s="331"/>
    </row>
    <row r="26" spans="1:26" ht="84.75" customHeight="1">
      <c r="A26" s="412" t="s">
        <v>1713</v>
      </c>
      <c r="B26" s="394"/>
      <c r="C26" s="406" t="s">
        <v>103</v>
      </c>
      <c r="D26" s="407"/>
      <c r="E26" s="406" t="s">
        <v>103</v>
      </c>
      <c r="F26" s="407"/>
      <c r="G26" s="413" t="s">
        <v>102</v>
      </c>
      <c r="H26" s="414"/>
      <c r="I26" s="406" t="s">
        <v>103</v>
      </c>
      <c r="J26" s="407"/>
      <c r="K26" s="413" t="s">
        <v>102</v>
      </c>
      <c r="L26" s="414"/>
      <c r="M26" s="413" t="s">
        <v>102</v>
      </c>
      <c r="N26" s="414"/>
      <c r="O26" s="406" t="s">
        <v>103</v>
      </c>
      <c r="P26" s="407"/>
      <c r="Q26" s="406" t="s">
        <v>103</v>
      </c>
      <c r="R26" s="407"/>
      <c r="S26" s="406" t="s">
        <v>103</v>
      </c>
      <c r="T26" s="407"/>
      <c r="U26" s="406" t="s">
        <v>103</v>
      </c>
      <c r="V26" s="407"/>
      <c r="W26" s="345"/>
      <c r="X26" s="345"/>
      <c r="Y26" s="345"/>
      <c r="Z26" s="345"/>
    </row>
    <row r="27" spans="1:26" ht="20.25" customHeight="1">
      <c r="A27" s="340"/>
      <c r="B27" s="343"/>
      <c r="C27" s="343"/>
      <c r="D27" s="343"/>
      <c r="E27" s="343"/>
      <c r="F27" s="343"/>
      <c r="G27" s="343"/>
      <c r="H27" s="343"/>
      <c r="I27" s="343"/>
      <c r="J27" s="343"/>
      <c r="K27" s="343"/>
      <c r="L27" s="343"/>
      <c r="M27" s="338"/>
      <c r="N27" s="338"/>
      <c r="O27" s="338"/>
      <c r="P27" s="338"/>
      <c r="Q27" s="331"/>
      <c r="R27" s="331"/>
      <c r="S27" s="331"/>
      <c r="T27" s="331"/>
      <c r="U27" s="331"/>
      <c r="V27" s="331"/>
      <c r="W27" s="331"/>
      <c r="X27" s="331"/>
      <c r="Y27" s="331"/>
      <c r="Z27" s="331"/>
    </row>
    <row r="28" spans="1:26" ht="18.75" customHeight="1">
      <c r="A28" s="340"/>
      <c r="B28" s="344"/>
      <c r="C28" s="344"/>
      <c r="D28" s="344"/>
      <c r="E28" s="344"/>
      <c r="F28" s="344"/>
      <c r="G28" s="344"/>
      <c r="H28" s="344"/>
      <c r="I28" s="344"/>
      <c r="J28" s="344"/>
      <c r="K28" s="344"/>
      <c r="L28" s="344"/>
      <c r="M28" s="338"/>
      <c r="N28" s="338"/>
      <c r="O28" s="338"/>
      <c r="P28" s="338"/>
      <c r="Q28" s="331"/>
      <c r="R28" s="331"/>
      <c r="S28" s="331"/>
      <c r="T28" s="331"/>
      <c r="U28" s="331"/>
      <c r="V28" s="331"/>
      <c r="W28" s="331"/>
      <c r="X28" s="331"/>
      <c r="Y28" s="331"/>
      <c r="Z28" s="331"/>
    </row>
    <row r="29" spans="1:26" ht="18.75" customHeight="1">
      <c r="A29" s="340"/>
      <c r="B29" s="344"/>
      <c r="C29" s="344"/>
      <c r="D29" s="344"/>
      <c r="E29" s="344"/>
      <c r="F29" s="344"/>
      <c r="G29" s="344"/>
      <c r="H29" s="344"/>
      <c r="I29" s="344"/>
      <c r="J29" s="344"/>
      <c r="K29" s="344"/>
      <c r="L29" s="344"/>
      <c r="M29" s="338"/>
      <c r="N29" s="338"/>
      <c r="O29" s="338"/>
      <c r="P29" s="338"/>
      <c r="Q29" s="331"/>
      <c r="R29" s="331"/>
      <c r="S29" s="331"/>
      <c r="T29" s="331"/>
      <c r="U29" s="331"/>
      <c r="V29" s="331"/>
      <c r="W29" s="331"/>
      <c r="X29" s="331"/>
      <c r="Y29" s="331"/>
      <c r="Z29" s="331"/>
    </row>
    <row r="30" spans="1:26" ht="152.25" customHeight="1">
      <c r="A30" s="340"/>
      <c r="B30" s="343"/>
      <c r="C30" s="343"/>
      <c r="D30" s="343"/>
      <c r="E30" s="343"/>
      <c r="F30" s="343"/>
      <c r="G30" s="343"/>
      <c r="H30" s="343"/>
      <c r="I30" s="343"/>
      <c r="J30" s="343"/>
      <c r="K30" s="343"/>
      <c r="L30" s="343"/>
      <c r="M30" s="338"/>
      <c r="N30" s="338"/>
      <c r="O30" s="338"/>
      <c r="P30" s="338"/>
      <c r="Q30" s="331"/>
      <c r="R30" s="331"/>
      <c r="S30" s="331"/>
      <c r="T30" s="331"/>
      <c r="U30" s="331"/>
      <c r="V30" s="331"/>
      <c r="W30" s="331"/>
      <c r="X30" s="331"/>
      <c r="Y30" s="331"/>
      <c r="Z30" s="331"/>
    </row>
    <row r="31" spans="1:26" ht="42.75" customHeight="1">
      <c r="A31" s="340"/>
      <c r="B31" s="368" t="s">
        <v>1676</v>
      </c>
      <c r="C31" s="368"/>
      <c r="D31" s="368"/>
      <c r="E31" s="369"/>
      <c r="F31" s="368" t="s">
        <v>1712</v>
      </c>
      <c r="G31" s="342"/>
      <c r="H31" s="342"/>
      <c r="I31" s="342"/>
      <c r="J31" s="342"/>
      <c r="K31" s="342"/>
      <c r="L31" s="342"/>
      <c r="M31" s="338"/>
      <c r="N31" s="338"/>
      <c r="O31" s="338"/>
      <c r="P31" s="338"/>
      <c r="Q31" s="331"/>
      <c r="R31" s="331"/>
      <c r="S31" s="331"/>
      <c r="T31" s="331"/>
      <c r="U31" s="331"/>
      <c r="V31" s="331"/>
      <c r="W31" s="331"/>
      <c r="X31" s="331"/>
      <c r="Y31" s="331"/>
      <c r="Z31" s="331"/>
    </row>
    <row r="32" spans="1:26" ht="27" customHeight="1">
      <c r="A32" s="340"/>
      <c r="B32" s="370" t="s">
        <v>1675</v>
      </c>
      <c r="C32" s="368"/>
      <c r="D32" s="368"/>
      <c r="E32" s="371"/>
      <c r="F32" s="372" t="s">
        <v>1711</v>
      </c>
      <c r="G32" s="338"/>
      <c r="H32" s="338"/>
      <c r="I32" s="338"/>
      <c r="J32" s="338"/>
      <c r="K32" s="338"/>
      <c r="L32" s="338"/>
      <c r="M32" s="338"/>
      <c r="N32" s="338"/>
      <c r="O32" s="338"/>
      <c r="P32" s="338"/>
      <c r="Q32" s="331"/>
      <c r="R32" s="331"/>
      <c r="S32" s="331"/>
      <c r="T32" s="331"/>
      <c r="U32" s="331"/>
      <c r="V32" s="331"/>
      <c r="W32" s="331"/>
      <c r="X32" s="331"/>
      <c r="Y32" s="331"/>
      <c r="Z32" s="331"/>
    </row>
    <row r="33" spans="1:26" ht="36.75" customHeight="1">
      <c r="A33" s="340"/>
      <c r="B33" s="370" t="s">
        <v>1674</v>
      </c>
      <c r="C33" s="368"/>
      <c r="D33" s="368"/>
      <c r="E33" s="372"/>
      <c r="F33" s="370" t="s">
        <v>1710</v>
      </c>
      <c r="G33" s="341"/>
      <c r="H33" s="341"/>
      <c r="I33" s="341"/>
      <c r="J33" s="341"/>
      <c r="K33" s="341"/>
      <c r="L33" s="341"/>
      <c r="M33" s="338"/>
      <c r="N33" s="338"/>
      <c r="O33" s="338"/>
      <c r="P33" s="338"/>
      <c r="Q33" s="331"/>
      <c r="R33" s="331"/>
      <c r="S33" s="331"/>
      <c r="T33" s="331"/>
      <c r="U33" s="331"/>
      <c r="V33" s="331"/>
      <c r="W33" s="331"/>
      <c r="X33" s="331"/>
      <c r="Y33" s="331"/>
      <c r="Z33" s="331"/>
    </row>
    <row r="34" spans="1:26" ht="31.5" customHeight="1">
      <c r="A34" s="340"/>
      <c r="B34" s="370" t="s">
        <v>1673</v>
      </c>
      <c r="C34" s="368"/>
      <c r="D34" s="368"/>
      <c r="E34" s="373"/>
      <c r="F34" s="370" t="s">
        <v>1600</v>
      </c>
      <c r="G34" s="339"/>
      <c r="H34" s="339"/>
      <c r="I34" s="339"/>
      <c r="J34" s="339"/>
      <c r="K34" s="339"/>
      <c r="L34" s="339"/>
      <c r="M34" s="338"/>
      <c r="N34" s="338"/>
      <c r="O34" s="338"/>
      <c r="P34" s="338"/>
      <c r="Q34" s="331"/>
      <c r="R34" s="331"/>
      <c r="S34" s="331"/>
      <c r="T34" s="331"/>
      <c r="U34" s="331"/>
      <c r="V34" s="331"/>
      <c r="W34" s="331"/>
      <c r="X34" s="331"/>
      <c r="Y34" s="331"/>
      <c r="Z34" s="331"/>
    </row>
    <row r="35" spans="1:26" ht="14.25" customHeight="1">
      <c r="A35" s="337"/>
      <c r="B35" s="336"/>
      <c r="C35" s="336"/>
      <c r="D35" s="336"/>
      <c r="E35" s="336"/>
      <c r="F35" s="336"/>
      <c r="G35" s="336"/>
      <c r="H35" s="336"/>
      <c r="I35" s="336"/>
      <c r="J35" s="336"/>
      <c r="K35" s="336"/>
      <c r="L35" s="336"/>
      <c r="M35" s="331"/>
      <c r="N35" s="331"/>
      <c r="O35" s="331"/>
      <c r="P35" s="331"/>
      <c r="Q35" s="331"/>
      <c r="R35" s="331"/>
      <c r="S35" s="331"/>
      <c r="T35" s="331"/>
      <c r="U35" s="331"/>
      <c r="V35" s="331"/>
      <c r="W35" s="331"/>
      <c r="X35" s="331"/>
      <c r="Y35" s="331"/>
      <c r="Z35" s="331"/>
    </row>
    <row r="36" spans="1:26" ht="14.25" customHeight="1">
      <c r="A36" s="333"/>
      <c r="B36" s="335"/>
      <c r="C36" s="335"/>
      <c r="D36" s="335"/>
      <c r="E36" s="335"/>
      <c r="F36" s="335"/>
      <c r="G36" s="335"/>
      <c r="H36" s="335"/>
      <c r="I36" s="335"/>
      <c r="J36" s="335"/>
      <c r="K36" s="335"/>
      <c r="L36" s="335"/>
      <c r="M36" s="331"/>
      <c r="N36" s="331"/>
      <c r="O36" s="331"/>
      <c r="P36" s="331"/>
      <c r="Q36" s="331"/>
      <c r="R36" s="331"/>
      <c r="S36" s="331"/>
      <c r="T36" s="331"/>
      <c r="U36" s="331"/>
      <c r="V36" s="331"/>
      <c r="W36" s="331"/>
      <c r="X36" s="331"/>
      <c r="Y36" s="331"/>
      <c r="Z36" s="331"/>
    </row>
    <row r="37" spans="1:26" ht="14.25" customHeight="1">
      <c r="A37" s="333"/>
      <c r="B37" s="334"/>
      <c r="C37" s="334"/>
      <c r="D37" s="334"/>
      <c r="E37" s="334"/>
      <c r="F37" s="334"/>
      <c r="G37" s="334"/>
      <c r="H37" s="334"/>
      <c r="I37" s="334"/>
      <c r="J37" s="334"/>
      <c r="K37" s="334"/>
      <c r="L37" s="334"/>
      <c r="M37" s="331"/>
      <c r="N37" s="331"/>
      <c r="O37" s="331"/>
      <c r="P37" s="331"/>
      <c r="Q37" s="331"/>
      <c r="R37" s="331"/>
      <c r="S37" s="331"/>
      <c r="T37" s="331"/>
      <c r="U37" s="331"/>
      <c r="V37" s="331"/>
      <c r="W37" s="331"/>
      <c r="X37" s="331"/>
      <c r="Y37" s="331"/>
      <c r="Z37" s="331"/>
    </row>
    <row r="38" spans="1:26" ht="14.25" customHeight="1">
      <c r="A38" s="333"/>
      <c r="B38" s="334"/>
      <c r="C38" s="334"/>
      <c r="D38" s="334"/>
      <c r="E38" s="334"/>
      <c r="F38" s="334"/>
      <c r="G38" s="334"/>
      <c r="H38" s="334"/>
      <c r="I38" s="334"/>
      <c r="J38" s="334"/>
      <c r="K38" s="334"/>
      <c r="L38" s="334"/>
      <c r="M38" s="331"/>
      <c r="N38" s="331"/>
      <c r="O38" s="331"/>
      <c r="P38" s="331"/>
      <c r="Q38" s="331"/>
      <c r="R38" s="331"/>
      <c r="S38" s="331"/>
      <c r="T38" s="331"/>
      <c r="U38" s="331"/>
      <c r="V38" s="331"/>
      <c r="W38" s="331"/>
      <c r="X38" s="331"/>
      <c r="Y38" s="331"/>
      <c r="Z38" s="331"/>
    </row>
    <row r="39" spans="1:26" ht="14.25" customHeight="1">
      <c r="A39" s="333"/>
      <c r="B39" s="334"/>
      <c r="C39" s="334"/>
      <c r="D39" s="334"/>
      <c r="E39" s="334"/>
      <c r="F39" s="334"/>
      <c r="G39" s="334"/>
      <c r="H39" s="334"/>
      <c r="I39" s="334"/>
      <c r="J39" s="334"/>
      <c r="K39" s="334"/>
      <c r="L39" s="334"/>
      <c r="M39" s="331"/>
      <c r="N39" s="331"/>
      <c r="O39" s="331"/>
      <c r="P39" s="331"/>
      <c r="Q39" s="331"/>
      <c r="R39" s="331"/>
      <c r="S39" s="331"/>
      <c r="T39" s="331"/>
      <c r="U39" s="331"/>
      <c r="V39" s="331"/>
      <c r="W39" s="331"/>
      <c r="X39" s="331"/>
      <c r="Y39" s="331"/>
      <c r="Z39" s="331"/>
    </row>
    <row r="40" spans="1:26" ht="12.75" customHeight="1">
      <c r="A40" s="333"/>
      <c r="B40" s="332"/>
      <c r="C40" s="332"/>
      <c r="D40" s="332"/>
      <c r="E40" s="332"/>
      <c r="F40" s="332"/>
      <c r="G40" s="332"/>
      <c r="H40" s="332"/>
      <c r="I40" s="332"/>
      <c r="J40" s="332"/>
      <c r="K40" s="332"/>
      <c r="L40" s="332"/>
      <c r="M40" s="331"/>
      <c r="N40" s="331"/>
      <c r="O40" s="331"/>
      <c r="P40" s="331"/>
      <c r="Q40" s="331"/>
      <c r="R40" s="331"/>
      <c r="S40" s="331"/>
      <c r="T40" s="331"/>
      <c r="U40" s="331"/>
      <c r="V40" s="331"/>
      <c r="W40" s="331"/>
      <c r="X40" s="331"/>
      <c r="Y40" s="331"/>
      <c r="Z40" s="331"/>
    </row>
    <row r="41" spans="1:26" ht="12.75" customHeight="1">
      <c r="A41" s="333"/>
      <c r="B41" s="332"/>
      <c r="C41" s="332"/>
      <c r="D41" s="332"/>
      <c r="E41" s="332"/>
      <c r="F41" s="332"/>
      <c r="G41" s="332"/>
      <c r="H41" s="332"/>
      <c r="I41" s="332"/>
      <c r="J41" s="332"/>
      <c r="K41" s="332"/>
      <c r="L41" s="332"/>
      <c r="M41" s="331"/>
      <c r="N41" s="331"/>
      <c r="O41" s="331"/>
      <c r="P41" s="331"/>
      <c r="Q41" s="331"/>
      <c r="R41" s="331"/>
      <c r="S41" s="331"/>
      <c r="T41" s="331"/>
      <c r="U41" s="331"/>
      <c r="V41" s="331"/>
      <c r="W41" s="331"/>
      <c r="X41" s="331"/>
      <c r="Y41" s="331"/>
      <c r="Z41" s="331"/>
    </row>
    <row r="42" spans="1:26" ht="12.75" customHeight="1">
      <c r="A42" s="333"/>
      <c r="B42" s="332"/>
      <c r="C42" s="332"/>
      <c r="D42" s="332"/>
      <c r="E42" s="332"/>
      <c r="F42" s="332"/>
      <c r="G42" s="332"/>
      <c r="H42" s="332"/>
      <c r="I42" s="332"/>
      <c r="J42" s="332"/>
      <c r="K42" s="332"/>
      <c r="L42" s="332"/>
      <c r="M42" s="331"/>
      <c r="N42" s="331"/>
      <c r="O42" s="331"/>
      <c r="P42" s="331"/>
      <c r="Q42" s="331"/>
      <c r="R42" s="331"/>
      <c r="S42" s="331"/>
      <c r="T42" s="331"/>
      <c r="U42" s="331"/>
      <c r="V42" s="331"/>
      <c r="W42" s="331"/>
      <c r="X42" s="331"/>
      <c r="Y42" s="331"/>
      <c r="Z42" s="331"/>
    </row>
    <row r="43" spans="1:26" ht="12.75" customHeight="1">
      <c r="A43" s="333"/>
      <c r="B43" s="332"/>
      <c r="C43" s="332"/>
      <c r="D43" s="332"/>
      <c r="E43" s="332"/>
      <c r="F43" s="332"/>
      <c r="G43" s="332"/>
      <c r="H43" s="332"/>
      <c r="I43" s="332"/>
      <c r="J43" s="332"/>
      <c r="K43" s="332"/>
      <c r="L43" s="332"/>
      <c r="M43" s="331"/>
      <c r="N43" s="331"/>
      <c r="O43" s="331"/>
      <c r="P43" s="331"/>
      <c r="Q43" s="331"/>
      <c r="R43" s="331"/>
      <c r="S43" s="331"/>
      <c r="T43" s="331"/>
      <c r="U43" s="331"/>
      <c r="V43" s="331"/>
      <c r="W43" s="331"/>
      <c r="X43" s="331"/>
      <c r="Y43" s="331"/>
      <c r="Z43" s="331"/>
    </row>
    <row r="44" spans="1:26" ht="12.75" customHeight="1">
      <c r="A44" s="333"/>
      <c r="B44" s="332"/>
      <c r="C44" s="332"/>
      <c r="D44" s="332"/>
      <c r="E44" s="332"/>
      <c r="F44" s="332"/>
      <c r="G44" s="332"/>
      <c r="H44" s="332"/>
      <c r="I44" s="332"/>
      <c r="J44" s="332"/>
      <c r="K44" s="332"/>
      <c r="L44" s="332"/>
      <c r="M44" s="331"/>
      <c r="N44" s="331"/>
      <c r="O44" s="331"/>
      <c r="P44" s="331"/>
      <c r="Q44" s="331"/>
      <c r="R44" s="331"/>
      <c r="S44" s="331"/>
      <c r="T44" s="331"/>
      <c r="U44" s="331"/>
      <c r="V44" s="331"/>
      <c r="W44" s="331"/>
      <c r="X44" s="331"/>
      <c r="Y44" s="331"/>
      <c r="Z44" s="331"/>
    </row>
    <row r="45" spans="1:26" ht="12.75" customHeight="1">
      <c r="A45" s="333"/>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12.75" customHeight="1">
      <c r="A46" s="333"/>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row>
    <row r="47" spans="1:26" ht="12.75" customHeight="1">
      <c r="A47" s="333"/>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ht="12.75" customHeight="1">
      <c r="A48" s="333"/>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ht="12.75" customHeight="1">
      <c r="A49" s="333"/>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ht="12.75" customHeight="1">
      <c r="A50" s="333"/>
      <c r="B50" s="332"/>
      <c r="C50" s="332"/>
      <c r="D50" s="332"/>
      <c r="E50" s="332"/>
      <c r="F50" s="332"/>
      <c r="G50" s="332"/>
      <c r="H50" s="332"/>
      <c r="I50" s="332"/>
      <c r="J50" s="332"/>
      <c r="K50" s="332"/>
      <c r="L50" s="332"/>
      <c r="M50" s="331"/>
      <c r="N50" s="331"/>
      <c r="O50" s="331"/>
      <c r="P50" s="331"/>
      <c r="Q50" s="331"/>
      <c r="R50" s="331"/>
      <c r="S50" s="331"/>
      <c r="T50" s="331"/>
      <c r="U50" s="331"/>
      <c r="V50" s="331"/>
      <c r="W50" s="331"/>
      <c r="X50" s="331"/>
      <c r="Y50" s="331"/>
      <c r="Z50" s="331"/>
    </row>
    <row r="51" spans="1:26" ht="12.75" customHeight="1">
      <c r="A51" s="333"/>
      <c r="B51" s="332"/>
      <c r="C51" s="332"/>
      <c r="D51" s="332"/>
      <c r="E51" s="332"/>
      <c r="F51" s="332"/>
      <c r="G51" s="332"/>
      <c r="H51" s="332"/>
      <c r="I51" s="332"/>
      <c r="J51" s="332"/>
      <c r="K51" s="332"/>
      <c r="L51" s="332"/>
      <c r="M51" s="331"/>
      <c r="N51" s="331"/>
      <c r="O51" s="331"/>
      <c r="P51" s="331"/>
      <c r="Q51" s="331"/>
      <c r="R51" s="331"/>
      <c r="S51" s="331"/>
      <c r="T51" s="331"/>
      <c r="U51" s="331"/>
      <c r="V51" s="331"/>
      <c r="W51" s="331"/>
      <c r="X51" s="331"/>
      <c r="Y51" s="331"/>
      <c r="Z51" s="331"/>
    </row>
    <row r="52" spans="1:26" ht="12.75" customHeight="1">
      <c r="A52" s="333"/>
      <c r="B52" s="332"/>
      <c r="C52" s="332"/>
      <c r="D52" s="332"/>
      <c r="E52" s="332"/>
      <c r="F52" s="332"/>
      <c r="G52" s="332"/>
      <c r="H52" s="332"/>
      <c r="I52" s="332"/>
      <c r="J52" s="332"/>
      <c r="K52" s="332"/>
      <c r="L52" s="332"/>
      <c r="M52" s="331"/>
      <c r="N52" s="331"/>
      <c r="O52" s="331"/>
      <c r="P52" s="331"/>
      <c r="Q52" s="331"/>
      <c r="R52" s="331"/>
      <c r="S52" s="331"/>
      <c r="T52" s="331"/>
      <c r="U52" s="331"/>
      <c r="V52" s="331"/>
      <c r="W52" s="331"/>
      <c r="X52" s="331"/>
      <c r="Y52" s="331"/>
      <c r="Z52" s="331"/>
    </row>
    <row r="53" spans="1:26" ht="12.75" customHeight="1">
      <c r="A53" s="333"/>
      <c r="B53" s="332"/>
      <c r="C53" s="332"/>
      <c r="D53" s="332"/>
      <c r="E53" s="332"/>
      <c r="F53" s="332"/>
      <c r="G53" s="332"/>
      <c r="H53" s="332"/>
      <c r="I53" s="332"/>
      <c r="J53" s="332"/>
      <c r="K53" s="332"/>
      <c r="L53" s="332"/>
      <c r="M53" s="331"/>
      <c r="N53" s="331"/>
      <c r="O53" s="331"/>
      <c r="P53" s="331"/>
      <c r="Q53" s="331"/>
      <c r="R53" s="331"/>
      <c r="S53" s="331"/>
      <c r="T53" s="331"/>
      <c r="U53" s="331"/>
      <c r="V53" s="331"/>
      <c r="W53" s="331"/>
      <c r="X53" s="331"/>
      <c r="Y53" s="331"/>
      <c r="Z53" s="331"/>
    </row>
    <row r="54" spans="1:26" ht="12.75" customHeight="1">
      <c r="A54" s="333"/>
      <c r="B54" s="332"/>
      <c r="C54" s="332"/>
      <c r="D54" s="332"/>
      <c r="E54" s="332"/>
      <c r="F54" s="332"/>
      <c r="G54" s="332"/>
      <c r="H54" s="332"/>
      <c r="I54" s="332"/>
      <c r="J54" s="332"/>
      <c r="K54" s="332"/>
      <c r="L54" s="332"/>
      <c r="M54" s="331"/>
      <c r="N54" s="331"/>
      <c r="O54" s="331"/>
      <c r="P54" s="331"/>
      <c r="Q54" s="331"/>
      <c r="R54" s="331"/>
      <c r="S54" s="331"/>
      <c r="T54" s="331"/>
      <c r="U54" s="331"/>
      <c r="V54" s="331"/>
      <c r="W54" s="331"/>
      <c r="X54" s="331"/>
      <c r="Y54" s="331"/>
      <c r="Z54" s="331"/>
    </row>
    <row r="55" spans="1:26" ht="12.75" customHeight="1">
      <c r="A55" s="333"/>
      <c r="B55" s="332"/>
      <c r="C55" s="332"/>
      <c r="D55" s="332"/>
      <c r="E55" s="332"/>
      <c r="F55" s="332"/>
      <c r="G55" s="332"/>
      <c r="H55" s="332"/>
      <c r="I55" s="332"/>
      <c r="J55" s="332"/>
      <c r="K55" s="332"/>
      <c r="L55" s="332"/>
      <c r="M55" s="331"/>
      <c r="N55" s="331"/>
      <c r="O55" s="331"/>
      <c r="P55" s="331"/>
      <c r="Q55" s="331"/>
      <c r="R55" s="331"/>
      <c r="S55" s="331"/>
      <c r="T55" s="331"/>
      <c r="U55" s="331"/>
      <c r="V55" s="331"/>
      <c r="W55" s="331"/>
      <c r="X55" s="331"/>
      <c r="Y55" s="331"/>
      <c r="Z55" s="331"/>
    </row>
    <row r="56" spans="1:26" ht="12.75" customHeight="1">
      <c r="A56" s="333"/>
      <c r="B56" s="332"/>
      <c r="C56" s="332"/>
      <c r="D56" s="332"/>
      <c r="E56" s="332"/>
      <c r="F56" s="332"/>
      <c r="G56" s="332"/>
      <c r="H56" s="332"/>
      <c r="I56" s="332"/>
      <c r="J56" s="332"/>
      <c r="K56" s="332"/>
      <c r="L56" s="332"/>
      <c r="M56" s="331"/>
      <c r="N56" s="331"/>
      <c r="O56" s="331"/>
      <c r="P56" s="331"/>
      <c r="Q56" s="331"/>
      <c r="R56" s="331"/>
      <c r="S56" s="331"/>
      <c r="T56" s="331"/>
      <c r="U56" s="331"/>
      <c r="V56" s="331"/>
      <c r="W56" s="331"/>
      <c r="X56" s="331"/>
      <c r="Y56" s="331"/>
      <c r="Z56" s="331"/>
    </row>
    <row r="57" spans="1:26" ht="12.75" customHeight="1">
      <c r="A57" s="333"/>
      <c r="B57" s="332"/>
      <c r="C57" s="332"/>
      <c r="D57" s="332"/>
      <c r="E57" s="332"/>
      <c r="F57" s="332"/>
      <c r="G57" s="332"/>
      <c r="H57" s="332"/>
      <c r="I57" s="332"/>
      <c r="J57" s="332"/>
      <c r="K57" s="332"/>
      <c r="L57" s="332"/>
      <c r="M57" s="331"/>
      <c r="N57" s="331"/>
      <c r="O57" s="331"/>
      <c r="P57" s="331"/>
      <c r="Q57" s="331"/>
      <c r="R57" s="331"/>
      <c r="S57" s="331"/>
      <c r="T57" s="331"/>
      <c r="U57" s="331"/>
      <c r="V57" s="331"/>
      <c r="W57" s="331"/>
      <c r="X57" s="331"/>
      <c r="Y57" s="331"/>
      <c r="Z57" s="331"/>
    </row>
    <row r="58" spans="1:26" ht="12.75" customHeight="1">
      <c r="A58" s="333"/>
      <c r="B58" s="332"/>
      <c r="C58" s="332"/>
      <c r="D58" s="332"/>
      <c r="E58" s="332"/>
      <c r="F58" s="332"/>
      <c r="G58" s="332"/>
      <c r="H58" s="332"/>
      <c r="I58" s="332"/>
      <c r="J58" s="332"/>
      <c r="K58" s="332"/>
      <c r="L58" s="332"/>
      <c r="M58" s="331"/>
      <c r="N58" s="331"/>
      <c r="O58" s="331"/>
      <c r="P58" s="331"/>
      <c r="Q58" s="331"/>
      <c r="R58" s="331"/>
      <c r="S58" s="331"/>
      <c r="T58" s="331"/>
      <c r="U58" s="331"/>
      <c r="V58" s="331"/>
      <c r="W58" s="331"/>
      <c r="X58" s="331"/>
      <c r="Y58" s="331"/>
      <c r="Z58" s="331"/>
    </row>
    <row r="59" spans="1:26" ht="12.75" customHeight="1">
      <c r="A59" s="333"/>
      <c r="B59" s="332"/>
      <c r="C59" s="332"/>
      <c r="D59" s="332"/>
      <c r="E59" s="332"/>
      <c r="F59" s="332"/>
      <c r="G59" s="332"/>
      <c r="H59" s="332"/>
      <c r="I59" s="332"/>
      <c r="J59" s="332"/>
      <c r="K59" s="332"/>
      <c r="L59" s="332"/>
      <c r="M59" s="331"/>
      <c r="N59" s="331"/>
      <c r="O59" s="331"/>
      <c r="P59" s="331"/>
      <c r="Q59" s="331"/>
      <c r="R59" s="331"/>
      <c r="S59" s="331"/>
      <c r="T59" s="331"/>
      <c r="U59" s="331"/>
      <c r="V59" s="331"/>
      <c r="W59" s="331"/>
      <c r="X59" s="331"/>
      <c r="Y59" s="331"/>
      <c r="Z59" s="331"/>
    </row>
    <row r="60" spans="1:26" ht="12.75" customHeight="1">
      <c r="A60" s="333"/>
      <c r="B60" s="332"/>
      <c r="C60" s="332"/>
      <c r="D60" s="332"/>
      <c r="E60" s="332"/>
      <c r="F60" s="332"/>
      <c r="G60" s="332"/>
      <c r="H60" s="332"/>
      <c r="I60" s="332"/>
      <c r="J60" s="332"/>
      <c r="K60" s="332"/>
      <c r="L60" s="332"/>
      <c r="M60" s="331"/>
      <c r="N60" s="331"/>
      <c r="O60" s="331"/>
      <c r="P60" s="331"/>
      <c r="Q60" s="331"/>
      <c r="R60" s="331"/>
      <c r="S60" s="331"/>
      <c r="T60" s="331"/>
      <c r="U60" s="331"/>
      <c r="V60" s="331"/>
      <c r="W60" s="331"/>
      <c r="X60" s="331"/>
      <c r="Y60" s="331"/>
      <c r="Z60" s="331"/>
    </row>
    <row r="61" spans="1:26" ht="12.75" customHeight="1">
      <c r="A61" s="333"/>
      <c r="B61" s="332"/>
      <c r="C61" s="332"/>
      <c r="D61" s="332"/>
      <c r="E61" s="332"/>
      <c r="F61" s="332"/>
      <c r="G61" s="332"/>
      <c r="H61" s="332"/>
      <c r="I61" s="332"/>
      <c r="J61" s="332"/>
      <c r="K61" s="332"/>
      <c r="L61" s="332"/>
      <c r="M61" s="331"/>
      <c r="N61" s="331"/>
      <c r="O61" s="331"/>
      <c r="P61" s="331"/>
      <c r="Q61" s="331"/>
      <c r="R61" s="331"/>
      <c r="S61" s="331"/>
      <c r="T61" s="331"/>
      <c r="U61" s="331"/>
      <c r="V61" s="331"/>
      <c r="W61" s="331"/>
      <c r="X61" s="331"/>
      <c r="Y61" s="331"/>
      <c r="Z61" s="331"/>
    </row>
    <row r="62" spans="1:26" ht="12.75" customHeight="1">
      <c r="A62" s="333"/>
      <c r="B62" s="332"/>
      <c r="C62" s="332"/>
      <c r="D62" s="332"/>
      <c r="E62" s="332"/>
      <c r="F62" s="332"/>
      <c r="G62" s="332"/>
      <c r="H62" s="332"/>
      <c r="I62" s="332"/>
      <c r="J62" s="332"/>
      <c r="K62" s="332"/>
      <c r="L62" s="332"/>
      <c r="M62" s="331"/>
      <c r="N62" s="331"/>
      <c r="O62" s="331"/>
      <c r="P62" s="331"/>
      <c r="Q62" s="331"/>
      <c r="R62" s="331"/>
      <c r="S62" s="331"/>
      <c r="T62" s="331"/>
      <c r="U62" s="331"/>
      <c r="V62" s="331"/>
      <c r="W62" s="331"/>
      <c r="X62" s="331"/>
      <c r="Y62" s="331"/>
      <c r="Z62" s="331"/>
    </row>
    <row r="63" spans="1:26" ht="12.75" customHeight="1">
      <c r="A63" s="333"/>
      <c r="B63" s="332"/>
      <c r="C63" s="332"/>
      <c r="D63" s="332"/>
      <c r="E63" s="332"/>
      <c r="F63" s="332"/>
      <c r="G63" s="332"/>
      <c r="H63" s="332"/>
      <c r="I63" s="332"/>
      <c r="J63" s="332"/>
      <c r="K63" s="332"/>
      <c r="L63" s="332"/>
      <c r="M63" s="331"/>
      <c r="N63" s="331"/>
      <c r="O63" s="331"/>
      <c r="P63" s="331"/>
      <c r="Q63" s="331"/>
      <c r="R63" s="331"/>
      <c r="S63" s="331"/>
      <c r="T63" s="331"/>
      <c r="U63" s="331"/>
      <c r="V63" s="331"/>
      <c r="W63" s="331"/>
      <c r="X63" s="331"/>
      <c r="Y63" s="331"/>
      <c r="Z63" s="331"/>
    </row>
    <row r="64" spans="1:26" ht="12.75" customHeight="1">
      <c r="A64" s="333"/>
      <c r="B64" s="332"/>
      <c r="C64" s="332"/>
      <c r="D64" s="332"/>
      <c r="E64" s="332"/>
      <c r="F64" s="332"/>
      <c r="G64" s="332"/>
      <c r="H64" s="332"/>
      <c r="I64" s="332"/>
      <c r="J64" s="332"/>
      <c r="K64" s="332"/>
      <c r="L64" s="332"/>
      <c r="M64" s="331"/>
      <c r="N64" s="331"/>
      <c r="O64" s="331"/>
      <c r="P64" s="331"/>
      <c r="Q64" s="331"/>
      <c r="R64" s="331"/>
      <c r="S64" s="331"/>
      <c r="T64" s="331"/>
      <c r="U64" s="331"/>
      <c r="V64" s="331"/>
      <c r="W64" s="331"/>
      <c r="X64" s="331"/>
      <c r="Y64" s="331"/>
      <c r="Z64" s="331"/>
    </row>
    <row r="65" spans="1:26" ht="12.75" customHeight="1">
      <c r="A65" s="333"/>
      <c r="B65" s="332"/>
      <c r="C65" s="332"/>
      <c r="D65" s="332"/>
      <c r="E65" s="332"/>
      <c r="F65" s="332"/>
      <c r="G65" s="332"/>
      <c r="H65" s="332"/>
      <c r="I65" s="332"/>
      <c r="J65" s="332"/>
      <c r="K65" s="332"/>
      <c r="L65" s="332"/>
      <c r="M65" s="331"/>
      <c r="N65" s="331"/>
      <c r="O65" s="331"/>
      <c r="P65" s="331"/>
      <c r="Q65" s="331"/>
      <c r="R65" s="331"/>
      <c r="S65" s="331"/>
      <c r="T65" s="331"/>
      <c r="U65" s="331"/>
      <c r="V65" s="331"/>
      <c r="W65" s="331"/>
      <c r="X65" s="331"/>
      <c r="Y65" s="331"/>
      <c r="Z65" s="331"/>
    </row>
    <row r="66" spans="1:26" ht="12.75" customHeight="1">
      <c r="A66" s="333"/>
      <c r="B66" s="332"/>
      <c r="C66" s="332"/>
      <c r="D66" s="332"/>
      <c r="E66" s="332"/>
      <c r="F66" s="332"/>
      <c r="G66" s="332"/>
      <c r="H66" s="332"/>
      <c r="I66" s="332"/>
      <c r="J66" s="332"/>
      <c r="K66" s="332"/>
      <c r="L66" s="332"/>
      <c r="M66" s="331"/>
      <c r="N66" s="331"/>
      <c r="O66" s="331"/>
      <c r="P66" s="331"/>
      <c r="Q66" s="331"/>
      <c r="R66" s="331"/>
      <c r="S66" s="331"/>
      <c r="T66" s="331"/>
      <c r="U66" s="331"/>
      <c r="V66" s="331"/>
      <c r="W66" s="331"/>
      <c r="X66" s="331"/>
      <c r="Y66" s="331"/>
      <c r="Z66" s="331"/>
    </row>
    <row r="67" spans="1:26" ht="12.75" customHeight="1">
      <c r="A67" s="333"/>
      <c r="B67" s="332"/>
      <c r="C67" s="332"/>
      <c r="D67" s="332"/>
      <c r="E67" s="332"/>
      <c r="F67" s="332"/>
      <c r="G67" s="332"/>
      <c r="H67" s="332"/>
      <c r="I67" s="332"/>
      <c r="J67" s="332"/>
      <c r="K67" s="332"/>
      <c r="L67" s="332"/>
      <c r="M67" s="331"/>
      <c r="N67" s="331"/>
      <c r="O67" s="331"/>
      <c r="P67" s="331"/>
      <c r="Q67" s="331"/>
      <c r="R67" s="331"/>
      <c r="S67" s="331"/>
      <c r="T67" s="331"/>
      <c r="U67" s="331"/>
      <c r="V67" s="331"/>
      <c r="W67" s="331"/>
      <c r="X67" s="331"/>
      <c r="Y67" s="331"/>
      <c r="Z67" s="331"/>
    </row>
    <row r="68" spans="1:26" ht="12.75" customHeight="1">
      <c r="A68" s="333"/>
      <c r="B68" s="332"/>
      <c r="C68" s="332"/>
      <c r="D68" s="332"/>
      <c r="E68" s="332"/>
      <c r="F68" s="332"/>
      <c r="G68" s="332"/>
      <c r="H68" s="332"/>
      <c r="I68" s="332"/>
      <c r="J68" s="332"/>
      <c r="K68" s="332"/>
      <c r="L68" s="332"/>
      <c r="M68" s="331"/>
      <c r="N68" s="331"/>
      <c r="O68" s="331"/>
      <c r="P68" s="331"/>
      <c r="Q68" s="331"/>
      <c r="R68" s="331"/>
      <c r="S68" s="331"/>
      <c r="T68" s="331"/>
      <c r="U68" s="331"/>
      <c r="V68" s="331"/>
      <c r="W68" s="331"/>
      <c r="X68" s="331"/>
      <c r="Y68" s="331"/>
      <c r="Z68" s="331"/>
    </row>
    <row r="69" spans="1:26" ht="12.75" customHeight="1">
      <c r="A69" s="333"/>
      <c r="B69" s="332"/>
      <c r="C69" s="332"/>
      <c r="D69" s="332"/>
      <c r="E69" s="332"/>
      <c r="F69" s="332"/>
      <c r="G69" s="332"/>
      <c r="H69" s="332"/>
      <c r="I69" s="332"/>
      <c r="J69" s="332"/>
      <c r="K69" s="332"/>
      <c r="L69" s="332"/>
      <c r="M69" s="331"/>
      <c r="N69" s="331"/>
      <c r="O69" s="331"/>
      <c r="P69" s="331"/>
      <c r="Q69" s="331"/>
      <c r="R69" s="331"/>
      <c r="S69" s="331"/>
      <c r="T69" s="331"/>
      <c r="U69" s="331"/>
      <c r="V69" s="331"/>
      <c r="W69" s="331"/>
      <c r="X69" s="331"/>
      <c r="Y69" s="331"/>
      <c r="Z69" s="331"/>
    </row>
    <row r="70" spans="1:26" ht="12.75" customHeight="1">
      <c r="A70" s="333"/>
      <c r="B70" s="332"/>
      <c r="C70" s="332"/>
      <c r="D70" s="332"/>
      <c r="E70" s="332"/>
      <c r="F70" s="332"/>
      <c r="G70" s="332"/>
      <c r="H70" s="332"/>
      <c r="I70" s="332"/>
      <c r="J70" s="332"/>
      <c r="K70" s="332"/>
      <c r="L70" s="332"/>
      <c r="M70" s="331"/>
      <c r="N70" s="331"/>
      <c r="O70" s="331"/>
      <c r="P70" s="331"/>
      <c r="Q70" s="331"/>
      <c r="R70" s="331"/>
      <c r="S70" s="331"/>
      <c r="T70" s="331"/>
      <c r="U70" s="331"/>
      <c r="V70" s="331"/>
      <c r="W70" s="331"/>
      <c r="X70" s="331"/>
      <c r="Y70" s="331"/>
      <c r="Z70" s="331"/>
    </row>
    <row r="71" spans="1:26" ht="12.75" customHeight="1">
      <c r="A71" s="333"/>
      <c r="B71" s="332"/>
      <c r="C71" s="332"/>
      <c r="D71" s="332"/>
      <c r="E71" s="332"/>
      <c r="F71" s="332"/>
      <c r="G71" s="332"/>
      <c r="H71" s="332"/>
      <c r="I71" s="332"/>
      <c r="J71" s="332"/>
      <c r="K71" s="332"/>
      <c r="L71" s="332"/>
      <c r="M71" s="331"/>
      <c r="N71" s="331"/>
      <c r="O71" s="331"/>
      <c r="P71" s="331"/>
      <c r="Q71" s="331"/>
      <c r="R71" s="331"/>
      <c r="S71" s="331"/>
      <c r="T71" s="331"/>
      <c r="U71" s="331"/>
      <c r="V71" s="331"/>
      <c r="W71" s="331"/>
      <c r="X71" s="331"/>
      <c r="Y71" s="331"/>
      <c r="Z71" s="331"/>
    </row>
    <row r="72" spans="1:26" ht="12.75" customHeight="1">
      <c r="A72" s="333"/>
      <c r="B72" s="332"/>
      <c r="C72" s="332"/>
      <c r="D72" s="332"/>
      <c r="E72" s="332"/>
      <c r="F72" s="332"/>
      <c r="G72" s="332"/>
      <c r="H72" s="332"/>
      <c r="I72" s="332"/>
      <c r="J72" s="332"/>
      <c r="K72" s="332"/>
      <c r="L72" s="332"/>
      <c r="M72" s="331"/>
      <c r="N72" s="331"/>
      <c r="O72" s="331"/>
      <c r="P72" s="331"/>
      <c r="Q72" s="331"/>
      <c r="R72" s="331"/>
      <c r="S72" s="331"/>
      <c r="T72" s="331"/>
      <c r="U72" s="331"/>
      <c r="V72" s="331"/>
      <c r="W72" s="331"/>
      <c r="X72" s="331"/>
      <c r="Y72" s="331"/>
      <c r="Z72" s="331"/>
    </row>
    <row r="73" spans="1:26" ht="12.75" customHeight="1">
      <c r="A73" s="333"/>
      <c r="B73" s="332"/>
      <c r="C73" s="332"/>
      <c r="D73" s="332"/>
      <c r="E73" s="332"/>
      <c r="F73" s="332"/>
      <c r="G73" s="332"/>
      <c r="H73" s="332"/>
      <c r="I73" s="332"/>
      <c r="J73" s="332"/>
      <c r="K73" s="332"/>
      <c r="L73" s="332"/>
      <c r="M73" s="331"/>
      <c r="N73" s="331"/>
      <c r="O73" s="331"/>
      <c r="P73" s="331"/>
      <c r="Q73" s="331"/>
      <c r="R73" s="331"/>
      <c r="S73" s="331"/>
      <c r="T73" s="331"/>
      <c r="U73" s="331"/>
      <c r="V73" s="331"/>
      <c r="W73" s="331"/>
      <c r="X73" s="331"/>
      <c r="Y73" s="331"/>
      <c r="Z73" s="331"/>
    </row>
    <row r="74" spans="1:26" ht="12.75" customHeight="1">
      <c r="A74" s="333"/>
      <c r="B74" s="332"/>
      <c r="C74" s="332"/>
      <c r="D74" s="332"/>
      <c r="E74" s="332"/>
      <c r="F74" s="332"/>
      <c r="G74" s="332"/>
      <c r="H74" s="332"/>
      <c r="I74" s="332"/>
      <c r="J74" s="332"/>
      <c r="K74" s="332"/>
      <c r="L74" s="332"/>
      <c r="M74" s="331"/>
      <c r="N74" s="331"/>
      <c r="O74" s="331"/>
      <c r="P74" s="331"/>
      <c r="Q74" s="331"/>
      <c r="R74" s="331"/>
      <c r="S74" s="331"/>
      <c r="T74" s="331"/>
      <c r="U74" s="331"/>
      <c r="V74" s="331"/>
      <c r="W74" s="331"/>
      <c r="X74" s="331"/>
      <c r="Y74" s="331"/>
      <c r="Z74" s="331"/>
    </row>
    <row r="75" spans="1:26" ht="12.75" customHeight="1">
      <c r="A75" s="333"/>
      <c r="B75" s="332"/>
      <c r="C75" s="332"/>
      <c r="D75" s="332"/>
      <c r="E75" s="332"/>
      <c r="F75" s="332"/>
      <c r="G75" s="332"/>
      <c r="H75" s="332"/>
      <c r="I75" s="332"/>
      <c r="J75" s="332"/>
      <c r="K75" s="332"/>
      <c r="L75" s="332"/>
      <c r="M75" s="331"/>
      <c r="N75" s="331"/>
      <c r="O75" s="331"/>
      <c r="P75" s="331"/>
      <c r="Q75" s="331"/>
      <c r="R75" s="331"/>
      <c r="S75" s="331"/>
      <c r="T75" s="331"/>
      <c r="U75" s="331"/>
      <c r="V75" s="331"/>
      <c r="W75" s="331"/>
      <c r="X75" s="331"/>
      <c r="Y75" s="331"/>
      <c r="Z75" s="331"/>
    </row>
    <row r="76" spans="1:26" ht="12.75" customHeight="1">
      <c r="A76" s="333"/>
      <c r="B76" s="332"/>
      <c r="C76" s="332"/>
      <c r="D76" s="332"/>
      <c r="E76" s="332"/>
      <c r="F76" s="332"/>
      <c r="G76" s="332"/>
      <c r="H76" s="332"/>
      <c r="I76" s="332"/>
      <c r="J76" s="332"/>
      <c r="K76" s="332"/>
      <c r="L76" s="332"/>
      <c r="M76" s="331"/>
      <c r="N76" s="331"/>
      <c r="O76" s="331"/>
      <c r="P76" s="331"/>
      <c r="Q76" s="331"/>
      <c r="R76" s="331"/>
      <c r="S76" s="331"/>
      <c r="T76" s="331"/>
      <c r="U76" s="331"/>
      <c r="V76" s="331"/>
      <c r="W76" s="331"/>
      <c r="X76" s="331"/>
      <c r="Y76" s="331"/>
      <c r="Z76" s="331"/>
    </row>
    <row r="77" spans="1:26" ht="12.75" customHeight="1">
      <c r="A77" s="333"/>
      <c r="B77" s="332"/>
      <c r="C77" s="332"/>
      <c r="D77" s="332"/>
      <c r="E77" s="332"/>
      <c r="F77" s="332"/>
      <c r="G77" s="332"/>
      <c r="H77" s="332"/>
      <c r="I77" s="332"/>
      <c r="J77" s="332"/>
      <c r="K77" s="332"/>
      <c r="L77" s="332"/>
      <c r="M77" s="331"/>
      <c r="N77" s="331"/>
      <c r="O77" s="331"/>
      <c r="P77" s="331"/>
      <c r="Q77" s="331"/>
      <c r="R77" s="331"/>
      <c r="S77" s="331"/>
      <c r="T77" s="331"/>
      <c r="U77" s="331"/>
      <c r="V77" s="331"/>
      <c r="W77" s="331"/>
      <c r="X77" s="331"/>
      <c r="Y77" s="331"/>
      <c r="Z77" s="331"/>
    </row>
    <row r="78" spans="1:26" ht="12.75" customHeight="1">
      <c r="A78" s="333"/>
      <c r="B78" s="332"/>
      <c r="C78" s="332"/>
      <c r="D78" s="332"/>
      <c r="E78" s="332"/>
      <c r="F78" s="332"/>
      <c r="G78" s="332"/>
      <c r="H78" s="332"/>
      <c r="I78" s="332"/>
      <c r="J78" s="332"/>
      <c r="K78" s="332"/>
      <c r="L78" s="332"/>
      <c r="M78" s="331"/>
      <c r="N78" s="331"/>
      <c r="O78" s="331"/>
      <c r="P78" s="331"/>
      <c r="Q78" s="331"/>
      <c r="R78" s="331"/>
      <c r="S78" s="331"/>
      <c r="T78" s="331"/>
      <c r="U78" s="331"/>
      <c r="V78" s="331"/>
      <c r="W78" s="331"/>
      <c r="X78" s="331"/>
      <c r="Y78" s="331"/>
      <c r="Z78" s="331"/>
    </row>
    <row r="79" spans="1:26" ht="12.75" customHeight="1">
      <c r="A79" s="333"/>
      <c r="B79" s="332"/>
      <c r="C79" s="332"/>
      <c r="D79" s="332"/>
      <c r="E79" s="332"/>
      <c r="F79" s="332"/>
      <c r="G79" s="332"/>
      <c r="H79" s="332"/>
      <c r="I79" s="332"/>
      <c r="J79" s="332"/>
      <c r="K79" s="332"/>
      <c r="L79" s="332"/>
      <c r="M79" s="331"/>
      <c r="N79" s="331"/>
      <c r="O79" s="331"/>
      <c r="P79" s="331"/>
      <c r="Q79" s="331"/>
      <c r="R79" s="331"/>
      <c r="S79" s="331"/>
      <c r="T79" s="331"/>
      <c r="U79" s="331"/>
      <c r="V79" s="331"/>
      <c r="W79" s="331"/>
      <c r="X79" s="331"/>
      <c r="Y79" s="331"/>
      <c r="Z79" s="331"/>
    </row>
    <row r="80" spans="1:26" ht="12.75" customHeight="1">
      <c r="A80" s="333"/>
      <c r="B80" s="332"/>
      <c r="C80" s="332"/>
      <c r="D80" s="332"/>
      <c r="E80" s="332"/>
      <c r="F80" s="332"/>
      <c r="G80" s="332"/>
      <c r="H80" s="332"/>
      <c r="I80" s="332"/>
      <c r="J80" s="332"/>
      <c r="K80" s="332"/>
      <c r="L80" s="332"/>
      <c r="M80" s="331"/>
      <c r="N80" s="331"/>
      <c r="O80" s="331"/>
      <c r="P80" s="331"/>
      <c r="Q80" s="331"/>
      <c r="R80" s="331"/>
      <c r="S80" s="331"/>
      <c r="T80" s="331"/>
      <c r="U80" s="331"/>
      <c r="V80" s="331"/>
      <c r="W80" s="331"/>
      <c r="X80" s="331"/>
      <c r="Y80" s="331"/>
      <c r="Z80" s="331"/>
    </row>
    <row r="81" spans="1:26" ht="12.75" customHeight="1">
      <c r="A81" s="333"/>
      <c r="B81" s="332"/>
      <c r="C81" s="332"/>
      <c r="D81" s="332"/>
      <c r="E81" s="332"/>
      <c r="F81" s="332"/>
      <c r="G81" s="332"/>
      <c r="H81" s="332"/>
      <c r="I81" s="332"/>
      <c r="J81" s="332"/>
      <c r="K81" s="332"/>
      <c r="L81" s="332"/>
      <c r="M81" s="331"/>
      <c r="N81" s="331"/>
      <c r="O81" s="331"/>
      <c r="P81" s="331"/>
      <c r="Q81" s="331"/>
      <c r="R81" s="331"/>
      <c r="S81" s="331"/>
      <c r="T81" s="331"/>
      <c r="U81" s="331"/>
      <c r="V81" s="331"/>
      <c r="W81" s="331"/>
      <c r="X81" s="331"/>
      <c r="Y81" s="331"/>
      <c r="Z81" s="331"/>
    </row>
    <row r="82" spans="1:26" ht="12.75" customHeight="1">
      <c r="A82" s="333"/>
      <c r="B82" s="332"/>
      <c r="C82" s="332"/>
      <c r="D82" s="332"/>
      <c r="E82" s="332"/>
      <c r="F82" s="332"/>
      <c r="G82" s="332"/>
      <c r="H82" s="332"/>
      <c r="I82" s="332"/>
      <c r="J82" s="332"/>
      <c r="K82" s="332"/>
      <c r="L82" s="332"/>
      <c r="M82" s="331"/>
      <c r="N82" s="331"/>
      <c r="O82" s="331"/>
      <c r="P82" s="331"/>
      <c r="Q82" s="331"/>
      <c r="R82" s="331"/>
      <c r="S82" s="331"/>
      <c r="T82" s="331"/>
      <c r="U82" s="331"/>
      <c r="V82" s="331"/>
      <c r="W82" s="331"/>
      <c r="X82" s="331"/>
      <c r="Y82" s="331"/>
      <c r="Z82" s="331"/>
    </row>
    <row r="83" spans="1:26" ht="12.75" customHeight="1">
      <c r="A83" s="333"/>
      <c r="B83" s="332"/>
      <c r="C83" s="332"/>
      <c r="D83" s="332"/>
      <c r="E83" s="332"/>
      <c r="F83" s="332"/>
      <c r="G83" s="332"/>
      <c r="H83" s="332"/>
      <c r="I83" s="332"/>
      <c r="J83" s="332"/>
      <c r="K83" s="332"/>
      <c r="L83" s="332"/>
      <c r="M83" s="331"/>
      <c r="N83" s="331"/>
      <c r="O83" s="331"/>
      <c r="P83" s="331"/>
      <c r="Q83" s="331"/>
      <c r="R83" s="331"/>
      <c r="S83" s="331"/>
      <c r="T83" s="331"/>
      <c r="U83" s="331"/>
      <c r="V83" s="331"/>
      <c r="W83" s="331"/>
      <c r="X83" s="331"/>
      <c r="Y83" s="331"/>
      <c r="Z83" s="331"/>
    </row>
    <row r="84" spans="1:26" ht="12.75" customHeight="1">
      <c r="A84" s="333"/>
      <c r="B84" s="332"/>
      <c r="C84" s="332"/>
      <c r="D84" s="332"/>
      <c r="E84" s="332"/>
      <c r="F84" s="332"/>
      <c r="G84" s="332"/>
      <c r="H84" s="332"/>
      <c r="I84" s="332"/>
      <c r="J84" s="332"/>
      <c r="K84" s="332"/>
      <c r="L84" s="332"/>
      <c r="M84" s="331"/>
      <c r="N84" s="331"/>
      <c r="O84" s="331"/>
      <c r="P84" s="331"/>
      <c r="Q84" s="331"/>
      <c r="R84" s="331"/>
      <c r="S84" s="331"/>
      <c r="T84" s="331"/>
      <c r="U84" s="331"/>
      <c r="V84" s="331"/>
      <c r="W84" s="331"/>
      <c r="X84" s="331"/>
      <c r="Y84" s="331"/>
      <c r="Z84" s="331"/>
    </row>
    <row r="85" spans="1:26" ht="12.75" customHeight="1">
      <c r="A85" s="333"/>
      <c r="B85" s="332"/>
      <c r="C85" s="332"/>
      <c r="D85" s="332"/>
      <c r="E85" s="332"/>
      <c r="F85" s="332"/>
      <c r="G85" s="332"/>
      <c r="H85" s="332"/>
      <c r="I85" s="332"/>
      <c r="J85" s="332"/>
      <c r="K85" s="332"/>
      <c r="L85" s="332"/>
      <c r="M85" s="331"/>
      <c r="N85" s="331"/>
      <c r="O85" s="331"/>
      <c r="P85" s="331"/>
      <c r="Q85" s="331"/>
      <c r="R85" s="331"/>
      <c r="S85" s="331"/>
      <c r="T85" s="331"/>
      <c r="U85" s="331"/>
      <c r="V85" s="331"/>
      <c r="W85" s="331"/>
      <c r="X85" s="331"/>
      <c r="Y85" s="331"/>
      <c r="Z85" s="331"/>
    </row>
    <row r="86" spans="1:26" ht="12.75" customHeight="1">
      <c r="A86" s="333"/>
      <c r="B86" s="332"/>
      <c r="C86" s="332"/>
      <c r="D86" s="332"/>
      <c r="E86" s="332"/>
      <c r="F86" s="332"/>
      <c r="G86" s="332"/>
      <c r="H86" s="332"/>
      <c r="I86" s="332"/>
      <c r="J86" s="332"/>
      <c r="K86" s="332"/>
      <c r="L86" s="332"/>
      <c r="M86" s="331"/>
      <c r="N86" s="331"/>
      <c r="O86" s="331"/>
      <c r="P86" s="331"/>
      <c r="Q86" s="331"/>
      <c r="R86" s="331"/>
      <c r="S86" s="331"/>
      <c r="T86" s="331"/>
      <c r="U86" s="331"/>
      <c r="V86" s="331"/>
      <c r="W86" s="331"/>
      <c r="X86" s="331"/>
      <c r="Y86" s="331"/>
      <c r="Z86" s="331"/>
    </row>
    <row r="87" spans="1:26" ht="12.75" customHeight="1">
      <c r="A87" s="333"/>
      <c r="B87" s="332"/>
      <c r="C87" s="332"/>
      <c r="D87" s="332"/>
      <c r="E87" s="332"/>
      <c r="F87" s="332"/>
      <c r="G87" s="332"/>
      <c r="H87" s="332"/>
      <c r="I87" s="332"/>
      <c r="J87" s="332"/>
      <c r="K87" s="332"/>
      <c r="L87" s="332"/>
      <c r="M87" s="331"/>
      <c r="N87" s="331"/>
      <c r="O87" s="331"/>
      <c r="P87" s="331"/>
      <c r="Q87" s="331"/>
      <c r="R87" s="331"/>
      <c r="S87" s="331"/>
      <c r="T87" s="331"/>
      <c r="U87" s="331"/>
      <c r="V87" s="331"/>
      <c r="W87" s="331"/>
      <c r="X87" s="331"/>
      <c r="Y87" s="331"/>
      <c r="Z87" s="331"/>
    </row>
    <row r="88" spans="1:26" ht="12.75" customHeight="1">
      <c r="A88" s="333"/>
      <c r="B88" s="332"/>
      <c r="C88" s="332"/>
      <c r="D88" s="332"/>
      <c r="E88" s="332"/>
      <c r="F88" s="332"/>
      <c r="G88" s="332"/>
      <c r="H88" s="332"/>
      <c r="I88" s="332"/>
      <c r="J88" s="332"/>
      <c r="K88" s="332"/>
      <c r="L88" s="332"/>
      <c r="M88" s="331"/>
      <c r="N88" s="331"/>
      <c r="O88" s="331"/>
      <c r="P88" s="331"/>
      <c r="Q88" s="331"/>
      <c r="R88" s="331"/>
      <c r="S88" s="331"/>
      <c r="T88" s="331"/>
      <c r="U88" s="331"/>
      <c r="V88" s="331"/>
      <c r="W88" s="331"/>
      <c r="X88" s="331"/>
      <c r="Y88" s="331"/>
      <c r="Z88" s="331"/>
    </row>
    <row r="89" spans="1:26" ht="12.75" customHeight="1">
      <c r="A89" s="333"/>
      <c r="B89" s="332"/>
      <c r="C89" s="332"/>
      <c r="D89" s="332"/>
      <c r="E89" s="332"/>
      <c r="F89" s="332"/>
      <c r="G89" s="332"/>
      <c r="H89" s="332"/>
      <c r="I89" s="332"/>
      <c r="J89" s="332"/>
      <c r="K89" s="332"/>
      <c r="L89" s="332"/>
      <c r="M89" s="331"/>
      <c r="N89" s="331"/>
      <c r="O89" s="331"/>
      <c r="P89" s="331"/>
      <c r="Q89" s="331"/>
      <c r="R89" s="331"/>
      <c r="S89" s="331"/>
      <c r="T89" s="331"/>
      <c r="U89" s="331"/>
      <c r="V89" s="331"/>
      <c r="W89" s="331"/>
      <c r="X89" s="331"/>
      <c r="Y89" s="331"/>
      <c r="Z89" s="331"/>
    </row>
    <row r="90" spans="1:26" ht="12.75" customHeight="1">
      <c r="A90" s="333"/>
      <c r="B90" s="332"/>
      <c r="C90" s="332"/>
      <c r="D90" s="332"/>
      <c r="E90" s="332"/>
      <c r="F90" s="332"/>
      <c r="G90" s="332"/>
      <c r="H90" s="332"/>
      <c r="I90" s="332"/>
      <c r="J90" s="332"/>
      <c r="K90" s="332"/>
      <c r="L90" s="332"/>
      <c r="M90" s="331"/>
      <c r="N90" s="331"/>
      <c r="O90" s="331"/>
      <c r="P90" s="331"/>
      <c r="Q90" s="331"/>
      <c r="R90" s="331"/>
      <c r="S90" s="331"/>
      <c r="T90" s="331"/>
      <c r="U90" s="331"/>
      <c r="V90" s="331"/>
      <c r="W90" s="331"/>
      <c r="X90" s="331"/>
      <c r="Y90" s="331"/>
      <c r="Z90" s="331"/>
    </row>
    <row r="91" spans="1:26" ht="12.75" customHeight="1">
      <c r="A91" s="333"/>
      <c r="B91" s="332"/>
      <c r="C91" s="332"/>
      <c r="D91" s="332"/>
      <c r="E91" s="332"/>
      <c r="F91" s="332"/>
      <c r="G91" s="332"/>
      <c r="H91" s="332"/>
      <c r="I91" s="332"/>
      <c r="J91" s="332"/>
      <c r="K91" s="332"/>
      <c r="L91" s="332"/>
      <c r="M91" s="331"/>
      <c r="N91" s="331"/>
      <c r="O91" s="331"/>
      <c r="P91" s="331"/>
      <c r="Q91" s="331"/>
      <c r="R91" s="331"/>
      <c r="S91" s="331"/>
      <c r="T91" s="331"/>
      <c r="U91" s="331"/>
      <c r="V91" s="331"/>
      <c r="W91" s="331"/>
      <c r="X91" s="331"/>
      <c r="Y91" s="331"/>
      <c r="Z91" s="331"/>
    </row>
    <row r="92" spans="1:26" ht="12.75" customHeight="1">
      <c r="A92" s="333"/>
      <c r="B92" s="332"/>
      <c r="C92" s="332"/>
      <c r="D92" s="332"/>
      <c r="E92" s="332"/>
      <c r="F92" s="332"/>
      <c r="G92" s="332"/>
      <c r="H92" s="332"/>
      <c r="I92" s="332"/>
      <c r="J92" s="332"/>
      <c r="K92" s="332"/>
      <c r="L92" s="332"/>
      <c r="M92" s="331"/>
      <c r="N92" s="331"/>
      <c r="O92" s="331"/>
      <c r="P92" s="331"/>
      <c r="Q92" s="331"/>
      <c r="R92" s="331"/>
      <c r="S92" s="331"/>
      <c r="T92" s="331"/>
      <c r="U92" s="331"/>
      <c r="V92" s="331"/>
      <c r="W92" s="331"/>
      <c r="X92" s="331"/>
      <c r="Y92" s="331"/>
      <c r="Z92" s="331"/>
    </row>
    <row r="93" spans="1:26" ht="12.75" customHeight="1">
      <c r="A93" s="333"/>
      <c r="B93" s="332"/>
      <c r="C93" s="332"/>
      <c r="D93" s="332"/>
      <c r="E93" s="332"/>
      <c r="F93" s="332"/>
      <c r="G93" s="332"/>
      <c r="H93" s="332"/>
      <c r="I93" s="332"/>
      <c r="J93" s="332"/>
      <c r="K93" s="332"/>
      <c r="L93" s="332"/>
      <c r="M93" s="331"/>
      <c r="N93" s="331"/>
      <c r="O93" s="331"/>
      <c r="P93" s="331"/>
      <c r="Q93" s="331"/>
      <c r="R93" s="331"/>
      <c r="S93" s="331"/>
      <c r="T93" s="331"/>
      <c r="U93" s="331"/>
      <c r="V93" s="331"/>
      <c r="W93" s="331"/>
      <c r="X93" s="331"/>
      <c r="Y93" s="331"/>
      <c r="Z93" s="331"/>
    </row>
    <row r="94" spans="1:26" ht="12.75" customHeight="1">
      <c r="A94" s="333"/>
      <c r="B94" s="332"/>
      <c r="C94" s="332"/>
      <c r="D94" s="332"/>
      <c r="E94" s="332"/>
      <c r="F94" s="332"/>
      <c r="G94" s="332"/>
      <c r="H94" s="332"/>
      <c r="I94" s="332"/>
      <c r="J94" s="332"/>
      <c r="K94" s="332"/>
      <c r="L94" s="332"/>
      <c r="M94" s="331"/>
      <c r="N94" s="331"/>
      <c r="O94" s="331"/>
      <c r="P94" s="331"/>
      <c r="Q94" s="331"/>
      <c r="R94" s="331"/>
      <c r="S94" s="331"/>
      <c r="T94" s="331"/>
      <c r="U94" s="331"/>
      <c r="V94" s="331"/>
      <c r="W94" s="331"/>
      <c r="X94" s="331"/>
      <c r="Y94" s="331"/>
      <c r="Z94" s="331"/>
    </row>
    <row r="95" spans="1:26" ht="12.75" customHeight="1">
      <c r="A95" s="333"/>
      <c r="B95" s="332"/>
      <c r="C95" s="332"/>
      <c r="D95" s="332"/>
      <c r="E95" s="332"/>
      <c r="F95" s="332"/>
      <c r="G95" s="332"/>
      <c r="H95" s="332"/>
      <c r="I95" s="332"/>
      <c r="J95" s="332"/>
      <c r="K95" s="332"/>
      <c r="L95" s="332"/>
      <c r="M95" s="331"/>
      <c r="N95" s="331"/>
      <c r="O95" s="331"/>
      <c r="P95" s="331"/>
      <c r="Q95" s="331"/>
      <c r="R95" s="331"/>
      <c r="S95" s="331"/>
      <c r="T95" s="331"/>
      <c r="U95" s="331"/>
      <c r="V95" s="331"/>
      <c r="W95" s="331"/>
      <c r="X95" s="331"/>
      <c r="Y95" s="331"/>
      <c r="Z95" s="331"/>
    </row>
    <row r="96" spans="1:26" ht="12.75" customHeight="1">
      <c r="A96" s="333"/>
      <c r="B96" s="332"/>
      <c r="C96" s="332"/>
      <c r="D96" s="332"/>
      <c r="E96" s="332"/>
      <c r="F96" s="332"/>
      <c r="G96" s="332"/>
      <c r="H96" s="332"/>
      <c r="I96" s="332"/>
      <c r="J96" s="332"/>
      <c r="K96" s="332"/>
      <c r="L96" s="332"/>
      <c r="M96" s="331"/>
      <c r="N96" s="331"/>
      <c r="O96" s="331"/>
      <c r="P96" s="331"/>
      <c r="Q96" s="331"/>
      <c r="R96" s="331"/>
      <c r="S96" s="331"/>
      <c r="T96" s="331"/>
      <c r="U96" s="331"/>
      <c r="V96" s="331"/>
      <c r="W96" s="331"/>
      <c r="X96" s="331"/>
      <c r="Y96" s="331"/>
      <c r="Z96" s="331"/>
    </row>
    <row r="97" spans="1:26" ht="12.75" customHeight="1">
      <c r="A97" s="333"/>
      <c r="B97" s="332"/>
      <c r="C97" s="332"/>
      <c r="D97" s="332"/>
      <c r="E97" s="332"/>
      <c r="F97" s="332"/>
      <c r="G97" s="332"/>
      <c r="H97" s="332"/>
      <c r="I97" s="332"/>
      <c r="J97" s="332"/>
      <c r="K97" s="332"/>
      <c r="L97" s="332"/>
      <c r="M97" s="331"/>
      <c r="N97" s="331"/>
      <c r="O97" s="331"/>
      <c r="P97" s="331"/>
      <c r="Q97" s="331"/>
      <c r="R97" s="331"/>
      <c r="S97" s="331"/>
      <c r="T97" s="331"/>
      <c r="U97" s="331"/>
      <c r="V97" s="331"/>
      <c r="W97" s="331"/>
      <c r="X97" s="331"/>
      <c r="Y97" s="331"/>
      <c r="Z97" s="331"/>
    </row>
    <row r="98" spans="1:26" ht="12.75" customHeight="1">
      <c r="A98" s="333"/>
      <c r="B98" s="332"/>
      <c r="C98" s="332"/>
      <c r="D98" s="332"/>
      <c r="E98" s="332"/>
      <c r="F98" s="332"/>
      <c r="G98" s="332"/>
      <c r="H98" s="332"/>
      <c r="I98" s="332"/>
      <c r="J98" s="332"/>
      <c r="K98" s="332"/>
      <c r="L98" s="332"/>
      <c r="M98" s="331"/>
      <c r="N98" s="331"/>
      <c r="O98" s="331"/>
      <c r="P98" s="331"/>
      <c r="Q98" s="331"/>
      <c r="R98" s="331"/>
      <c r="S98" s="331"/>
      <c r="T98" s="331"/>
      <c r="U98" s="331"/>
      <c r="V98" s="331"/>
      <c r="W98" s="331"/>
      <c r="X98" s="331"/>
      <c r="Y98" s="331"/>
      <c r="Z98" s="331"/>
    </row>
    <row r="99" spans="1:26" ht="12.75" customHeight="1">
      <c r="A99" s="333"/>
      <c r="B99" s="332"/>
      <c r="C99" s="332"/>
      <c r="D99" s="332"/>
      <c r="E99" s="332"/>
      <c r="F99" s="332"/>
      <c r="G99" s="332"/>
      <c r="H99" s="332"/>
      <c r="I99" s="332"/>
      <c r="J99" s="332"/>
      <c r="K99" s="332"/>
      <c r="L99" s="332"/>
      <c r="M99" s="331"/>
      <c r="N99" s="331"/>
      <c r="O99" s="331"/>
      <c r="P99" s="331"/>
      <c r="Q99" s="331"/>
      <c r="R99" s="331"/>
      <c r="S99" s="331"/>
      <c r="T99" s="331"/>
      <c r="U99" s="331"/>
      <c r="V99" s="331"/>
      <c r="W99" s="331"/>
      <c r="X99" s="331"/>
      <c r="Y99" s="331"/>
      <c r="Z99" s="331"/>
    </row>
    <row r="100" spans="1:26" ht="12.75" customHeight="1">
      <c r="A100" s="333"/>
      <c r="B100" s="332"/>
      <c r="C100" s="332"/>
      <c r="D100" s="332"/>
      <c r="E100" s="332"/>
      <c r="F100" s="332"/>
      <c r="G100" s="332"/>
      <c r="H100" s="332"/>
      <c r="I100" s="332"/>
      <c r="J100" s="332"/>
      <c r="K100" s="332"/>
      <c r="L100" s="332"/>
      <c r="M100" s="331"/>
      <c r="N100" s="331"/>
      <c r="O100" s="331"/>
      <c r="P100" s="331"/>
      <c r="Q100" s="331"/>
      <c r="R100" s="331"/>
      <c r="S100" s="331"/>
      <c r="T100" s="331"/>
      <c r="U100" s="331"/>
      <c r="V100" s="331"/>
      <c r="W100" s="331"/>
      <c r="X100" s="331"/>
      <c r="Y100" s="331"/>
      <c r="Z100" s="331"/>
    </row>
    <row r="101" spans="1:26" ht="12.75" customHeight="1">
      <c r="A101" s="333"/>
      <c r="B101" s="332"/>
      <c r="C101" s="332"/>
      <c r="D101" s="332"/>
      <c r="E101" s="332"/>
      <c r="F101" s="332"/>
      <c r="G101" s="332"/>
      <c r="H101" s="332"/>
      <c r="I101" s="332"/>
      <c r="J101" s="332"/>
      <c r="K101" s="332"/>
      <c r="L101" s="332"/>
      <c r="M101" s="331"/>
      <c r="N101" s="331"/>
      <c r="O101" s="331"/>
      <c r="P101" s="331"/>
      <c r="Q101" s="331"/>
      <c r="R101" s="331"/>
      <c r="S101" s="331"/>
      <c r="T101" s="331"/>
      <c r="U101" s="331"/>
      <c r="V101" s="331"/>
      <c r="W101" s="331"/>
      <c r="X101" s="331"/>
      <c r="Y101" s="331"/>
      <c r="Z101" s="331"/>
    </row>
    <row r="102" spans="1:26" ht="12.75" customHeight="1">
      <c r="A102" s="333"/>
      <c r="B102" s="332"/>
      <c r="C102" s="332"/>
      <c r="D102" s="332"/>
      <c r="E102" s="332"/>
      <c r="F102" s="332"/>
      <c r="G102" s="332"/>
      <c r="H102" s="332"/>
      <c r="I102" s="332"/>
      <c r="J102" s="332"/>
      <c r="K102" s="332"/>
      <c r="L102" s="332"/>
      <c r="M102" s="331"/>
      <c r="N102" s="331"/>
      <c r="O102" s="331"/>
      <c r="P102" s="331"/>
      <c r="Q102" s="331"/>
      <c r="R102" s="331"/>
      <c r="S102" s="331"/>
      <c r="T102" s="331"/>
      <c r="U102" s="331"/>
      <c r="V102" s="331"/>
      <c r="W102" s="331"/>
      <c r="X102" s="331"/>
      <c r="Y102" s="331"/>
      <c r="Z102" s="331"/>
    </row>
    <row r="103" spans="1:26" ht="12.75" customHeight="1">
      <c r="A103" s="333"/>
      <c r="B103" s="332"/>
      <c r="C103" s="332"/>
      <c r="D103" s="332"/>
      <c r="E103" s="332"/>
      <c r="F103" s="332"/>
      <c r="G103" s="332"/>
      <c r="H103" s="332"/>
      <c r="I103" s="332"/>
      <c r="J103" s="332"/>
      <c r="K103" s="332"/>
      <c r="L103" s="332"/>
      <c r="M103" s="331"/>
      <c r="N103" s="331"/>
      <c r="O103" s="331"/>
      <c r="P103" s="331"/>
      <c r="Q103" s="331"/>
      <c r="R103" s="331"/>
      <c r="S103" s="331"/>
      <c r="T103" s="331"/>
      <c r="U103" s="331"/>
      <c r="V103" s="331"/>
      <c r="W103" s="331"/>
      <c r="X103" s="331"/>
      <c r="Y103" s="331"/>
      <c r="Z103" s="331"/>
    </row>
    <row r="104" spans="1:26" ht="12.75" customHeight="1">
      <c r="A104" s="333"/>
      <c r="B104" s="332"/>
      <c r="C104" s="332"/>
      <c r="D104" s="332"/>
      <c r="E104" s="332"/>
      <c r="F104" s="332"/>
      <c r="G104" s="332"/>
      <c r="H104" s="332"/>
      <c r="I104" s="332"/>
      <c r="J104" s="332"/>
      <c r="K104" s="332"/>
      <c r="L104" s="332"/>
      <c r="M104" s="331"/>
      <c r="N104" s="331"/>
      <c r="O104" s="331"/>
      <c r="P104" s="331"/>
      <c r="Q104" s="331"/>
      <c r="R104" s="331"/>
      <c r="S104" s="331"/>
      <c r="T104" s="331"/>
      <c r="U104" s="331"/>
      <c r="V104" s="331"/>
      <c r="W104" s="331"/>
      <c r="X104" s="331"/>
      <c r="Y104" s="331"/>
      <c r="Z104" s="331"/>
    </row>
    <row r="105" spans="1:26" ht="12.75" customHeight="1">
      <c r="A105" s="333"/>
      <c r="B105" s="332"/>
      <c r="C105" s="332"/>
      <c r="D105" s="332"/>
      <c r="E105" s="332"/>
      <c r="F105" s="332"/>
      <c r="G105" s="332"/>
      <c r="H105" s="332"/>
      <c r="I105" s="332"/>
      <c r="J105" s="332"/>
      <c r="K105" s="332"/>
      <c r="L105" s="332"/>
      <c r="M105" s="331"/>
      <c r="N105" s="331"/>
      <c r="O105" s="331"/>
      <c r="P105" s="331"/>
      <c r="Q105" s="331"/>
      <c r="R105" s="331"/>
      <c r="S105" s="331"/>
      <c r="T105" s="331"/>
      <c r="U105" s="331"/>
      <c r="V105" s="331"/>
      <c r="W105" s="331"/>
      <c r="X105" s="331"/>
      <c r="Y105" s="331"/>
      <c r="Z105" s="331"/>
    </row>
    <row r="106" spans="1:26" ht="12.75" customHeight="1">
      <c r="A106" s="333"/>
      <c r="B106" s="332"/>
      <c r="C106" s="332"/>
      <c r="D106" s="332"/>
      <c r="E106" s="332"/>
      <c r="F106" s="332"/>
      <c r="G106" s="332"/>
      <c r="H106" s="332"/>
      <c r="I106" s="332"/>
      <c r="J106" s="332"/>
      <c r="K106" s="332"/>
      <c r="L106" s="332"/>
      <c r="M106" s="331"/>
      <c r="N106" s="331"/>
      <c r="O106" s="331"/>
      <c r="P106" s="331"/>
      <c r="Q106" s="331"/>
      <c r="R106" s="331"/>
      <c r="S106" s="331"/>
      <c r="T106" s="331"/>
      <c r="U106" s="331"/>
      <c r="V106" s="331"/>
      <c r="W106" s="331"/>
      <c r="X106" s="331"/>
      <c r="Y106" s="331"/>
      <c r="Z106" s="331"/>
    </row>
    <row r="107" spans="1:26" ht="12.75" customHeight="1">
      <c r="A107" s="333"/>
      <c r="B107" s="332"/>
      <c r="C107" s="332"/>
      <c r="D107" s="332"/>
      <c r="E107" s="332"/>
      <c r="F107" s="332"/>
      <c r="G107" s="332"/>
      <c r="H107" s="332"/>
      <c r="I107" s="332"/>
      <c r="J107" s="332"/>
      <c r="K107" s="332"/>
      <c r="L107" s="332"/>
      <c r="M107" s="331"/>
      <c r="N107" s="331"/>
      <c r="O107" s="331"/>
      <c r="P107" s="331"/>
      <c r="Q107" s="331"/>
      <c r="R107" s="331"/>
      <c r="S107" s="331"/>
      <c r="T107" s="331"/>
      <c r="U107" s="331"/>
      <c r="V107" s="331"/>
      <c r="W107" s="331"/>
      <c r="X107" s="331"/>
      <c r="Y107" s="331"/>
      <c r="Z107" s="331"/>
    </row>
    <row r="108" spans="1:26" ht="12.75" customHeight="1">
      <c r="A108" s="333"/>
      <c r="B108" s="332"/>
      <c r="C108" s="332"/>
      <c r="D108" s="332"/>
      <c r="E108" s="332"/>
      <c r="F108" s="332"/>
      <c r="G108" s="332"/>
      <c r="H108" s="332"/>
      <c r="I108" s="332"/>
      <c r="J108" s="332"/>
      <c r="K108" s="332"/>
      <c r="L108" s="332"/>
      <c r="M108" s="331"/>
      <c r="N108" s="331"/>
      <c r="O108" s="331"/>
      <c r="P108" s="331"/>
      <c r="Q108" s="331"/>
      <c r="R108" s="331"/>
      <c r="S108" s="331"/>
      <c r="T108" s="331"/>
      <c r="U108" s="331"/>
      <c r="V108" s="331"/>
      <c r="W108" s="331"/>
      <c r="X108" s="331"/>
      <c r="Y108" s="331"/>
      <c r="Z108" s="331"/>
    </row>
    <row r="109" spans="1:26" ht="12.75" customHeight="1">
      <c r="A109" s="333"/>
      <c r="B109" s="332"/>
      <c r="C109" s="332"/>
      <c r="D109" s="332"/>
      <c r="E109" s="332"/>
      <c r="F109" s="332"/>
      <c r="G109" s="332"/>
      <c r="H109" s="332"/>
      <c r="I109" s="332"/>
      <c r="J109" s="332"/>
      <c r="K109" s="332"/>
      <c r="L109" s="332"/>
      <c r="M109" s="331"/>
      <c r="N109" s="331"/>
      <c r="O109" s="331"/>
      <c r="P109" s="331"/>
      <c r="Q109" s="331"/>
      <c r="R109" s="331"/>
      <c r="S109" s="331"/>
      <c r="T109" s="331"/>
      <c r="U109" s="331"/>
      <c r="V109" s="331"/>
      <c r="W109" s="331"/>
      <c r="X109" s="331"/>
      <c r="Y109" s="331"/>
      <c r="Z109" s="331"/>
    </row>
    <row r="110" spans="1:26" ht="12.75" customHeight="1">
      <c r="A110" s="333"/>
      <c r="B110" s="332"/>
      <c r="C110" s="332"/>
      <c r="D110" s="332"/>
      <c r="E110" s="332"/>
      <c r="F110" s="332"/>
      <c r="G110" s="332"/>
      <c r="H110" s="332"/>
      <c r="I110" s="332"/>
      <c r="J110" s="332"/>
      <c r="K110" s="332"/>
      <c r="L110" s="332"/>
      <c r="M110" s="331"/>
      <c r="N110" s="331"/>
      <c r="O110" s="331"/>
      <c r="P110" s="331"/>
      <c r="Q110" s="331"/>
      <c r="R110" s="331"/>
      <c r="S110" s="331"/>
      <c r="T110" s="331"/>
      <c r="U110" s="331"/>
      <c r="V110" s="331"/>
      <c r="W110" s="331"/>
      <c r="X110" s="331"/>
      <c r="Y110" s="331"/>
      <c r="Z110" s="331"/>
    </row>
    <row r="111" spans="1:26" ht="12.75" customHeight="1">
      <c r="A111" s="333"/>
      <c r="B111" s="332"/>
      <c r="C111" s="332"/>
      <c r="D111" s="332"/>
      <c r="E111" s="332"/>
      <c r="F111" s="332"/>
      <c r="G111" s="332"/>
      <c r="H111" s="332"/>
      <c r="I111" s="332"/>
      <c r="J111" s="332"/>
      <c r="K111" s="332"/>
      <c r="L111" s="332"/>
      <c r="M111" s="331"/>
      <c r="N111" s="331"/>
      <c r="O111" s="331"/>
      <c r="P111" s="331"/>
      <c r="Q111" s="331"/>
      <c r="R111" s="331"/>
      <c r="S111" s="331"/>
      <c r="T111" s="331"/>
      <c r="U111" s="331"/>
      <c r="V111" s="331"/>
      <c r="W111" s="331"/>
      <c r="X111" s="331"/>
      <c r="Y111" s="331"/>
      <c r="Z111" s="331"/>
    </row>
    <row r="112" spans="1:26" ht="12.75" customHeight="1">
      <c r="A112" s="333"/>
      <c r="B112" s="332"/>
      <c r="C112" s="332"/>
      <c r="D112" s="332"/>
      <c r="E112" s="332"/>
      <c r="F112" s="332"/>
      <c r="G112" s="332"/>
      <c r="H112" s="332"/>
      <c r="I112" s="332"/>
      <c r="J112" s="332"/>
      <c r="K112" s="332"/>
      <c r="L112" s="332"/>
      <c r="M112" s="331"/>
      <c r="N112" s="331"/>
      <c r="O112" s="331"/>
      <c r="P112" s="331"/>
      <c r="Q112" s="331"/>
      <c r="R112" s="331"/>
      <c r="S112" s="331"/>
      <c r="T112" s="331"/>
      <c r="U112" s="331"/>
      <c r="V112" s="331"/>
      <c r="W112" s="331"/>
      <c r="X112" s="331"/>
      <c r="Y112" s="331"/>
      <c r="Z112" s="331"/>
    </row>
    <row r="113" spans="1:26" ht="12.75" customHeight="1">
      <c r="A113" s="333"/>
      <c r="B113" s="332"/>
      <c r="C113" s="332"/>
      <c r="D113" s="332"/>
      <c r="E113" s="332"/>
      <c r="F113" s="332"/>
      <c r="G113" s="332"/>
      <c r="H113" s="332"/>
      <c r="I113" s="332"/>
      <c r="J113" s="332"/>
      <c r="K113" s="332"/>
      <c r="L113" s="332"/>
      <c r="M113" s="331"/>
      <c r="N113" s="331"/>
      <c r="O113" s="331"/>
      <c r="P113" s="331"/>
      <c r="Q113" s="331"/>
      <c r="R113" s="331"/>
      <c r="S113" s="331"/>
      <c r="T113" s="331"/>
      <c r="U113" s="331"/>
      <c r="V113" s="331"/>
      <c r="W113" s="331"/>
      <c r="X113" s="331"/>
      <c r="Y113" s="331"/>
      <c r="Z113" s="331"/>
    </row>
    <row r="114" spans="1:26" ht="12.75" customHeight="1">
      <c r="A114" s="333"/>
      <c r="B114" s="332"/>
      <c r="C114" s="332"/>
      <c r="D114" s="332"/>
      <c r="E114" s="332"/>
      <c r="F114" s="332"/>
      <c r="G114" s="332"/>
      <c r="H114" s="332"/>
      <c r="I114" s="332"/>
      <c r="J114" s="332"/>
      <c r="K114" s="332"/>
      <c r="L114" s="332"/>
      <c r="M114" s="331"/>
      <c r="N114" s="331"/>
      <c r="O114" s="331"/>
      <c r="P114" s="331"/>
      <c r="Q114" s="331"/>
      <c r="R114" s="331"/>
      <c r="S114" s="331"/>
      <c r="T114" s="331"/>
      <c r="U114" s="331"/>
      <c r="V114" s="331"/>
      <c r="W114" s="331"/>
      <c r="X114" s="331"/>
      <c r="Y114" s="331"/>
      <c r="Z114" s="331"/>
    </row>
    <row r="115" spans="1:26" ht="12.75" customHeight="1">
      <c r="A115" s="333"/>
      <c r="B115" s="332"/>
      <c r="C115" s="332"/>
      <c r="D115" s="332"/>
      <c r="E115" s="332"/>
      <c r="F115" s="332"/>
      <c r="G115" s="332"/>
      <c r="H115" s="332"/>
      <c r="I115" s="332"/>
      <c r="J115" s="332"/>
      <c r="K115" s="332"/>
      <c r="L115" s="332"/>
      <c r="M115" s="331"/>
      <c r="N115" s="331"/>
      <c r="O115" s="331"/>
      <c r="P115" s="331"/>
      <c r="Q115" s="331"/>
      <c r="R115" s="331"/>
      <c r="S115" s="331"/>
      <c r="T115" s="331"/>
      <c r="U115" s="331"/>
      <c r="V115" s="331"/>
      <c r="W115" s="331"/>
      <c r="X115" s="331"/>
      <c r="Y115" s="331"/>
      <c r="Z115" s="331"/>
    </row>
    <row r="116" spans="1:26" ht="12.75" customHeight="1">
      <c r="A116" s="333"/>
      <c r="B116" s="332"/>
      <c r="C116" s="332"/>
      <c r="D116" s="332"/>
      <c r="E116" s="332"/>
      <c r="F116" s="332"/>
      <c r="G116" s="332"/>
      <c r="H116" s="332"/>
      <c r="I116" s="332"/>
      <c r="J116" s="332"/>
      <c r="K116" s="332"/>
      <c r="L116" s="332"/>
      <c r="M116" s="331"/>
      <c r="N116" s="331"/>
      <c r="O116" s="331"/>
      <c r="P116" s="331"/>
      <c r="Q116" s="331"/>
      <c r="R116" s="331"/>
      <c r="S116" s="331"/>
      <c r="T116" s="331"/>
      <c r="U116" s="331"/>
      <c r="V116" s="331"/>
      <c r="W116" s="331"/>
      <c r="X116" s="331"/>
      <c r="Y116" s="331"/>
      <c r="Z116" s="331"/>
    </row>
    <row r="117" spans="1:26" ht="12.75" customHeight="1">
      <c r="A117" s="333"/>
      <c r="B117" s="332"/>
      <c r="C117" s="332"/>
      <c r="D117" s="332"/>
      <c r="E117" s="332"/>
      <c r="F117" s="332"/>
      <c r="G117" s="332"/>
      <c r="H117" s="332"/>
      <c r="I117" s="332"/>
      <c r="J117" s="332"/>
      <c r="K117" s="332"/>
      <c r="L117" s="332"/>
      <c r="M117" s="331"/>
      <c r="N117" s="331"/>
      <c r="O117" s="331"/>
      <c r="P117" s="331"/>
      <c r="Q117" s="331"/>
      <c r="R117" s="331"/>
      <c r="S117" s="331"/>
      <c r="T117" s="331"/>
      <c r="U117" s="331"/>
      <c r="V117" s="331"/>
      <c r="W117" s="331"/>
      <c r="X117" s="331"/>
      <c r="Y117" s="331"/>
      <c r="Z117" s="331"/>
    </row>
    <row r="118" spans="1:26" ht="12.75" customHeight="1">
      <c r="A118" s="333"/>
      <c r="B118" s="332"/>
      <c r="C118" s="332"/>
      <c r="D118" s="332"/>
      <c r="E118" s="332"/>
      <c r="F118" s="332"/>
      <c r="G118" s="332"/>
      <c r="H118" s="332"/>
      <c r="I118" s="332"/>
      <c r="J118" s="332"/>
      <c r="K118" s="332"/>
      <c r="L118" s="332"/>
      <c r="M118" s="331"/>
      <c r="N118" s="331"/>
      <c r="O118" s="331"/>
      <c r="P118" s="331"/>
      <c r="Q118" s="331"/>
      <c r="R118" s="331"/>
      <c r="S118" s="331"/>
      <c r="T118" s="331"/>
      <c r="U118" s="331"/>
      <c r="V118" s="331"/>
      <c r="W118" s="331"/>
      <c r="X118" s="331"/>
      <c r="Y118" s="331"/>
      <c r="Z118" s="331"/>
    </row>
    <row r="119" spans="1:26" ht="12.75" customHeight="1">
      <c r="A119" s="333"/>
      <c r="B119" s="332"/>
      <c r="C119" s="332"/>
      <c r="D119" s="332"/>
      <c r="E119" s="332"/>
      <c r="F119" s="332"/>
      <c r="G119" s="332"/>
      <c r="H119" s="332"/>
      <c r="I119" s="332"/>
      <c r="J119" s="332"/>
      <c r="K119" s="332"/>
      <c r="L119" s="332"/>
      <c r="M119" s="331"/>
      <c r="N119" s="331"/>
      <c r="O119" s="331"/>
      <c r="P119" s="331"/>
      <c r="Q119" s="331"/>
      <c r="R119" s="331"/>
      <c r="S119" s="331"/>
      <c r="T119" s="331"/>
      <c r="U119" s="331"/>
      <c r="V119" s="331"/>
      <c r="W119" s="331"/>
      <c r="X119" s="331"/>
      <c r="Y119" s="331"/>
      <c r="Z119" s="331"/>
    </row>
    <row r="120" spans="1:26" ht="12.75" customHeight="1">
      <c r="A120" s="333"/>
      <c r="B120" s="332"/>
      <c r="C120" s="332"/>
      <c r="D120" s="332"/>
      <c r="E120" s="332"/>
      <c r="F120" s="332"/>
      <c r="G120" s="332"/>
      <c r="H120" s="332"/>
      <c r="I120" s="332"/>
      <c r="J120" s="332"/>
      <c r="K120" s="332"/>
      <c r="L120" s="332"/>
      <c r="M120" s="331"/>
      <c r="N120" s="331"/>
      <c r="O120" s="331"/>
      <c r="P120" s="331"/>
      <c r="Q120" s="331"/>
      <c r="R120" s="331"/>
      <c r="S120" s="331"/>
      <c r="T120" s="331"/>
      <c r="U120" s="331"/>
      <c r="V120" s="331"/>
      <c r="W120" s="331"/>
      <c r="X120" s="331"/>
      <c r="Y120" s="331"/>
      <c r="Z120" s="331"/>
    </row>
    <row r="121" spans="1:26" ht="12.75" customHeight="1">
      <c r="A121" s="333"/>
      <c r="B121" s="332"/>
      <c r="C121" s="332"/>
      <c r="D121" s="332"/>
      <c r="E121" s="332"/>
      <c r="F121" s="332"/>
      <c r="G121" s="332"/>
      <c r="H121" s="332"/>
      <c r="I121" s="332"/>
      <c r="J121" s="332"/>
      <c r="K121" s="332"/>
      <c r="L121" s="332"/>
      <c r="M121" s="331"/>
      <c r="N121" s="331"/>
      <c r="O121" s="331"/>
      <c r="P121" s="331"/>
      <c r="Q121" s="331"/>
      <c r="R121" s="331"/>
      <c r="S121" s="331"/>
      <c r="T121" s="331"/>
      <c r="U121" s="331"/>
      <c r="V121" s="331"/>
      <c r="W121" s="331"/>
      <c r="X121" s="331"/>
      <c r="Y121" s="331"/>
      <c r="Z121" s="331"/>
    </row>
    <row r="122" spans="1:26" ht="12.75" customHeight="1">
      <c r="A122" s="333"/>
      <c r="B122" s="332"/>
      <c r="C122" s="332"/>
      <c r="D122" s="332"/>
      <c r="E122" s="332"/>
      <c r="F122" s="332"/>
      <c r="G122" s="332"/>
      <c r="H122" s="332"/>
      <c r="I122" s="332"/>
      <c r="J122" s="332"/>
      <c r="K122" s="332"/>
      <c r="L122" s="332"/>
      <c r="M122" s="331"/>
      <c r="N122" s="331"/>
      <c r="O122" s="331"/>
      <c r="P122" s="331"/>
      <c r="Q122" s="331"/>
      <c r="R122" s="331"/>
      <c r="S122" s="331"/>
      <c r="T122" s="331"/>
      <c r="U122" s="331"/>
      <c r="V122" s="331"/>
      <c r="W122" s="331"/>
      <c r="X122" s="331"/>
      <c r="Y122" s="331"/>
      <c r="Z122" s="331"/>
    </row>
    <row r="123" spans="1:26" ht="12.75" customHeight="1">
      <c r="A123" s="333"/>
      <c r="B123" s="332"/>
      <c r="C123" s="332"/>
      <c r="D123" s="332"/>
      <c r="E123" s="332"/>
      <c r="F123" s="332"/>
      <c r="G123" s="332"/>
      <c r="H123" s="332"/>
      <c r="I123" s="332"/>
      <c r="J123" s="332"/>
      <c r="K123" s="332"/>
      <c r="L123" s="332"/>
      <c r="M123" s="331"/>
      <c r="N123" s="331"/>
      <c r="O123" s="331"/>
      <c r="P123" s="331"/>
      <c r="Q123" s="331"/>
      <c r="R123" s="331"/>
      <c r="S123" s="331"/>
      <c r="T123" s="331"/>
      <c r="U123" s="331"/>
      <c r="V123" s="331"/>
      <c r="W123" s="331"/>
      <c r="X123" s="331"/>
      <c r="Y123" s="331"/>
      <c r="Z123" s="331"/>
    </row>
    <row r="124" spans="1:26" ht="12.75" customHeight="1">
      <c r="A124" s="333"/>
      <c r="B124" s="332"/>
      <c r="C124" s="332"/>
      <c r="D124" s="332"/>
      <c r="E124" s="332"/>
      <c r="F124" s="332"/>
      <c r="G124" s="332"/>
      <c r="H124" s="332"/>
      <c r="I124" s="332"/>
      <c r="J124" s="332"/>
      <c r="K124" s="332"/>
      <c r="L124" s="332"/>
      <c r="M124" s="331"/>
      <c r="N124" s="331"/>
      <c r="O124" s="331"/>
      <c r="P124" s="331"/>
      <c r="Q124" s="331"/>
      <c r="R124" s="331"/>
      <c r="S124" s="331"/>
      <c r="T124" s="331"/>
      <c r="U124" s="331"/>
      <c r="V124" s="331"/>
      <c r="W124" s="331"/>
      <c r="X124" s="331"/>
      <c r="Y124" s="331"/>
      <c r="Z124" s="331"/>
    </row>
    <row r="125" spans="1:26" ht="12.75" customHeight="1">
      <c r="A125" s="333"/>
      <c r="B125" s="332"/>
      <c r="C125" s="332"/>
      <c r="D125" s="332"/>
      <c r="E125" s="332"/>
      <c r="F125" s="332"/>
      <c r="G125" s="332"/>
      <c r="H125" s="332"/>
      <c r="I125" s="332"/>
      <c r="J125" s="332"/>
      <c r="K125" s="332"/>
      <c r="L125" s="332"/>
      <c r="M125" s="331"/>
      <c r="N125" s="331"/>
      <c r="O125" s="331"/>
      <c r="P125" s="331"/>
      <c r="Q125" s="331"/>
      <c r="R125" s="331"/>
      <c r="S125" s="331"/>
      <c r="T125" s="331"/>
      <c r="U125" s="331"/>
      <c r="V125" s="331"/>
      <c r="W125" s="331"/>
      <c r="X125" s="331"/>
      <c r="Y125" s="331"/>
      <c r="Z125" s="331"/>
    </row>
    <row r="126" spans="1:26" ht="12.75" customHeight="1">
      <c r="A126" s="333"/>
      <c r="B126" s="332"/>
      <c r="C126" s="332"/>
      <c r="D126" s="332"/>
      <c r="E126" s="332"/>
      <c r="F126" s="332"/>
      <c r="G126" s="332"/>
      <c r="H126" s="332"/>
      <c r="I126" s="332"/>
      <c r="J126" s="332"/>
      <c r="K126" s="332"/>
      <c r="L126" s="332"/>
      <c r="M126" s="331"/>
      <c r="N126" s="331"/>
      <c r="O126" s="331"/>
      <c r="P126" s="331"/>
      <c r="Q126" s="331"/>
      <c r="R126" s="331"/>
      <c r="S126" s="331"/>
      <c r="T126" s="331"/>
      <c r="U126" s="331"/>
      <c r="V126" s="331"/>
      <c r="W126" s="331"/>
      <c r="X126" s="331"/>
      <c r="Y126" s="331"/>
      <c r="Z126" s="331"/>
    </row>
    <row r="127" spans="1:26" ht="12.75" customHeight="1">
      <c r="A127" s="333"/>
      <c r="B127" s="332"/>
      <c r="C127" s="332"/>
      <c r="D127" s="332"/>
      <c r="E127" s="332"/>
      <c r="F127" s="332"/>
      <c r="G127" s="332"/>
      <c r="H127" s="332"/>
      <c r="I127" s="332"/>
      <c r="J127" s="332"/>
      <c r="K127" s="332"/>
      <c r="L127" s="332"/>
      <c r="M127" s="331"/>
      <c r="N127" s="331"/>
      <c r="O127" s="331"/>
      <c r="P127" s="331"/>
      <c r="Q127" s="331"/>
      <c r="R127" s="331"/>
      <c r="S127" s="331"/>
      <c r="T127" s="331"/>
      <c r="U127" s="331"/>
      <c r="V127" s="331"/>
      <c r="W127" s="331"/>
      <c r="X127" s="331"/>
      <c r="Y127" s="331"/>
      <c r="Z127" s="331"/>
    </row>
    <row r="128" spans="1:26" ht="12.75" customHeight="1">
      <c r="A128" s="333"/>
      <c r="B128" s="332"/>
      <c r="C128" s="332"/>
      <c r="D128" s="332"/>
      <c r="E128" s="332"/>
      <c r="F128" s="332"/>
      <c r="G128" s="332"/>
      <c r="H128" s="332"/>
      <c r="I128" s="332"/>
      <c r="J128" s="332"/>
      <c r="K128" s="332"/>
      <c r="L128" s="332"/>
      <c r="M128" s="331"/>
      <c r="N128" s="331"/>
      <c r="O128" s="331"/>
      <c r="P128" s="331"/>
      <c r="Q128" s="331"/>
      <c r="R128" s="331"/>
      <c r="S128" s="331"/>
      <c r="T128" s="331"/>
      <c r="U128" s="331"/>
      <c r="V128" s="331"/>
      <c r="W128" s="331"/>
      <c r="X128" s="331"/>
      <c r="Y128" s="331"/>
      <c r="Z128" s="331"/>
    </row>
    <row r="129" spans="1:26" ht="12.75" customHeight="1">
      <c r="A129" s="333"/>
      <c r="B129" s="332"/>
      <c r="C129" s="332"/>
      <c r="D129" s="332"/>
      <c r="E129" s="332"/>
      <c r="F129" s="332"/>
      <c r="G129" s="332"/>
      <c r="H129" s="332"/>
      <c r="I129" s="332"/>
      <c r="J129" s="332"/>
      <c r="K129" s="332"/>
      <c r="L129" s="332"/>
      <c r="M129" s="331"/>
      <c r="N129" s="331"/>
      <c r="O129" s="331"/>
      <c r="P129" s="331"/>
      <c r="Q129" s="331"/>
      <c r="R129" s="331"/>
      <c r="S129" s="331"/>
      <c r="T129" s="331"/>
      <c r="U129" s="331"/>
      <c r="V129" s="331"/>
      <c r="W129" s="331"/>
      <c r="X129" s="331"/>
      <c r="Y129" s="331"/>
      <c r="Z129" s="331"/>
    </row>
    <row r="130" spans="1:26" ht="12.75" customHeight="1">
      <c r="A130" s="333"/>
      <c r="B130" s="332"/>
      <c r="C130" s="332"/>
      <c r="D130" s="332"/>
      <c r="E130" s="332"/>
      <c r="F130" s="332"/>
      <c r="G130" s="332"/>
      <c r="H130" s="332"/>
      <c r="I130" s="332"/>
      <c r="J130" s="332"/>
      <c r="K130" s="332"/>
      <c r="L130" s="332"/>
      <c r="M130" s="331"/>
      <c r="N130" s="331"/>
      <c r="O130" s="331"/>
      <c r="P130" s="331"/>
      <c r="Q130" s="331"/>
      <c r="R130" s="331"/>
      <c r="S130" s="331"/>
      <c r="T130" s="331"/>
      <c r="U130" s="331"/>
      <c r="V130" s="331"/>
      <c r="W130" s="331"/>
      <c r="X130" s="331"/>
      <c r="Y130" s="331"/>
      <c r="Z130" s="331"/>
    </row>
    <row r="131" spans="1:26" ht="12.75" customHeight="1">
      <c r="A131" s="333"/>
      <c r="B131" s="332"/>
      <c r="C131" s="332"/>
      <c r="D131" s="332"/>
      <c r="E131" s="332"/>
      <c r="F131" s="332"/>
      <c r="G131" s="332"/>
      <c r="H131" s="332"/>
      <c r="I131" s="332"/>
      <c r="J131" s="332"/>
      <c r="K131" s="332"/>
      <c r="L131" s="332"/>
      <c r="M131" s="331"/>
      <c r="N131" s="331"/>
      <c r="O131" s="331"/>
      <c r="P131" s="331"/>
      <c r="Q131" s="331"/>
      <c r="R131" s="331"/>
      <c r="S131" s="331"/>
      <c r="T131" s="331"/>
      <c r="U131" s="331"/>
      <c r="V131" s="331"/>
      <c r="W131" s="331"/>
      <c r="X131" s="331"/>
      <c r="Y131" s="331"/>
      <c r="Z131" s="331"/>
    </row>
    <row r="132" spans="1:26" ht="12.75" customHeight="1">
      <c r="A132" s="333"/>
      <c r="B132" s="332"/>
      <c r="C132" s="332"/>
      <c r="D132" s="332"/>
      <c r="E132" s="332"/>
      <c r="F132" s="332"/>
      <c r="G132" s="332"/>
      <c r="H132" s="332"/>
      <c r="I132" s="332"/>
      <c r="J132" s="332"/>
      <c r="K132" s="332"/>
      <c r="L132" s="332"/>
      <c r="M132" s="331"/>
      <c r="N132" s="331"/>
      <c r="O132" s="331"/>
      <c r="P132" s="331"/>
      <c r="Q132" s="331"/>
      <c r="R132" s="331"/>
      <c r="S132" s="331"/>
      <c r="T132" s="331"/>
      <c r="U132" s="331"/>
      <c r="V132" s="331"/>
      <c r="W132" s="331"/>
      <c r="X132" s="331"/>
      <c r="Y132" s="331"/>
      <c r="Z132" s="331"/>
    </row>
    <row r="133" spans="1:26" ht="12.75" customHeight="1">
      <c r="A133" s="333"/>
      <c r="B133" s="332"/>
      <c r="C133" s="332"/>
      <c r="D133" s="332"/>
      <c r="E133" s="332"/>
      <c r="F133" s="332"/>
      <c r="G133" s="332"/>
      <c r="H133" s="332"/>
      <c r="I133" s="332"/>
      <c r="J133" s="332"/>
      <c r="K133" s="332"/>
      <c r="L133" s="332"/>
      <c r="M133" s="331"/>
      <c r="N133" s="331"/>
      <c r="O133" s="331"/>
      <c r="P133" s="331"/>
      <c r="Q133" s="331"/>
      <c r="R133" s="331"/>
      <c r="S133" s="331"/>
      <c r="T133" s="331"/>
      <c r="U133" s="331"/>
      <c r="V133" s="331"/>
      <c r="W133" s="331"/>
      <c r="X133" s="331"/>
      <c r="Y133" s="331"/>
      <c r="Z133" s="331"/>
    </row>
    <row r="134" spans="1:26" ht="12.75" customHeight="1">
      <c r="A134" s="333"/>
      <c r="B134" s="332"/>
      <c r="C134" s="332"/>
      <c r="D134" s="332"/>
      <c r="E134" s="332"/>
      <c r="F134" s="332"/>
      <c r="G134" s="332"/>
      <c r="H134" s="332"/>
      <c r="I134" s="332"/>
      <c r="J134" s="332"/>
      <c r="K134" s="332"/>
      <c r="L134" s="332"/>
      <c r="M134" s="331"/>
      <c r="N134" s="331"/>
      <c r="O134" s="331"/>
      <c r="P134" s="331"/>
      <c r="Q134" s="331"/>
      <c r="R134" s="331"/>
      <c r="S134" s="331"/>
      <c r="T134" s="331"/>
      <c r="U134" s="331"/>
      <c r="V134" s="331"/>
      <c r="W134" s="331"/>
      <c r="X134" s="331"/>
      <c r="Y134" s="331"/>
      <c r="Z134" s="331"/>
    </row>
    <row r="135" spans="1:26" ht="12.75" customHeight="1">
      <c r="A135" s="333"/>
      <c r="B135" s="332"/>
      <c r="C135" s="332"/>
      <c r="D135" s="332"/>
      <c r="E135" s="332"/>
      <c r="F135" s="332"/>
      <c r="G135" s="332"/>
      <c r="H135" s="332"/>
      <c r="I135" s="332"/>
      <c r="J135" s="332"/>
      <c r="K135" s="332"/>
      <c r="L135" s="332"/>
      <c r="M135" s="331"/>
      <c r="N135" s="331"/>
      <c r="O135" s="331"/>
      <c r="P135" s="331"/>
      <c r="Q135" s="331"/>
      <c r="R135" s="331"/>
      <c r="S135" s="331"/>
      <c r="T135" s="331"/>
      <c r="U135" s="331"/>
      <c r="V135" s="331"/>
      <c r="W135" s="331"/>
      <c r="X135" s="331"/>
      <c r="Y135" s="331"/>
      <c r="Z135" s="331"/>
    </row>
    <row r="136" spans="1:26" ht="12.75" customHeight="1">
      <c r="A136" s="333"/>
      <c r="B136" s="332"/>
      <c r="C136" s="332"/>
      <c r="D136" s="332"/>
      <c r="E136" s="332"/>
      <c r="F136" s="332"/>
      <c r="G136" s="332"/>
      <c r="H136" s="332"/>
      <c r="I136" s="332"/>
      <c r="J136" s="332"/>
      <c r="K136" s="332"/>
      <c r="L136" s="332"/>
      <c r="M136" s="331"/>
      <c r="N136" s="331"/>
      <c r="O136" s="331"/>
      <c r="P136" s="331"/>
      <c r="Q136" s="331"/>
      <c r="R136" s="331"/>
      <c r="S136" s="331"/>
      <c r="T136" s="331"/>
      <c r="U136" s="331"/>
      <c r="V136" s="331"/>
      <c r="W136" s="331"/>
      <c r="X136" s="331"/>
      <c r="Y136" s="331"/>
      <c r="Z136" s="331"/>
    </row>
    <row r="137" spans="1:26" ht="12.75" customHeight="1">
      <c r="A137" s="333"/>
      <c r="B137" s="332"/>
      <c r="C137" s="332"/>
      <c r="D137" s="332"/>
      <c r="E137" s="332"/>
      <c r="F137" s="332"/>
      <c r="G137" s="332"/>
      <c r="H137" s="332"/>
      <c r="I137" s="332"/>
      <c r="J137" s="332"/>
      <c r="K137" s="332"/>
      <c r="L137" s="332"/>
      <c r="M137" s="331"/>
      <c r="N137" s="331"/>
      <c r="O137" s="331"/>
      <c r="P137" s="331"/>
      <c r="Q137" s="331"/>
      <c r="R137" s="331"/>
      <c r="S137" s="331"/>
      <c r="T137" s="331"/>
      <c r="U137" s="331"/>
      <c r="V137" s="331"/>
      <c r="W137" s="331"/>
      <c r="X137" s="331"/>
      <c r="Y137" s="331"/>
      <c r="Z137" s="331"/>
    </row>
    <row r="138" spans="1:26" ht="12.75" customHeight="1">
      <c r="A138" s="333"/>
      <c r="B138" s="332"/>
      <c r="C138" s="332"/>
      <c r="D138" s="332"/>
      <c r="E138" s="332"/>
      <c r="F138" s="332"/>
      <c r="G138" s="332"/>
      <c r="H138" s="332"/>
      <c r="I138" s="332"/>
      <c r="J138" s="332"/>
      <c r="K138" s="332"/>
      <c r="L138" s="332"/>
      <c r="M138" s="331"/>
      <c r="N138" s="331"/>
      <c r="O138" s="331"/>
      <c r="P138" s="331"/>
      <c r="Q138" s="331"/>
      <c r="R138" s="331"/>
      <c r="S138" s="331"/>
      <c r="T138" s="331"/>
      <c r="U138" s="331"/>
      <c r="V138" s="331"/>
      <c r="W138" s="331"/>
      <c r="X138" s="331"/>
      <c r="Y138" s="331"/>
      <c r="Z138" s="331"/>
    </row>
    <row r="139" spans="1:26" ht="12.75" customHeight="1">
      <c r="A139" s="333"/>
      <c r="B139" s="332"/>
      <c r="C139" s="332"/>
      <c r="D139" s="332"/>
      <c r="E139" s="332"/>
      <c r="F139" s="332"/>
      <c r="G139" s="332"/>
      <c r="H139" s="332"/>
      <c r="I139" s="332"/>
      <c r="J139" s="332"/>
      <c r="K139" s="332"/>
      <c r="L139" s="332"/>
      <c r="M139" s="331"/>
      <c r="N139" s="331"/>
      <c r="O139" s="331"/>
      <c r="P139" s="331"/>
      <c r="Q139" s="331"/>
      <c r="R139" s="331"/>
      <c r="S139" s="331"/>
      <c r="T139" s="331"/>
      <c r="U139" s="331"/>
      <c r="V139" s="331"/>
      <c r="W139" s="331"/>
      <c r="X139" s="331"/>
      <c r="Y139" s="331"/>
      <c r="Z139" s="331"/>
    </row>
    <row r="140" spans="1:26" ht="12.75" customHeight="1">
      <c r="A140" s="333"/>
      <c r="B140" s="332"/>
      <c r="C140" s="332"/>
      <c r="D140" s="332"/>
      <c r="E140" s="332"/>
      <c r="F140" s="332"/>
      <c r="G140" s="332"/>
      <c r="H140" s="332"/>
      <c r="I140" s="332"/>
      <c r="J140" s="332"/>
      <c r="K140" s="332"/>
      <c r="L140" s="332"/>
      <c r="M140" s="331"/>
      <c r="N140" s="331"/>
      <c r="O140" s="331"/>
      <c r="P140" s="331"/>
      <c r="Q140" s="331"/>
      <c r="R140" s="331"/>
      <c r="S140" s="331"/>
      <c r="T140" s="331"/>
      <c r="U140" s="331"/>
      <c r="V140" s="331"/>
      <c r="W140" s="331"/>
      <c r="X140" s="331"/>
      <c r="Y140" s="331"/>
      <c r="Z140" s="331"/>
    </row>
    <row r="141" spans="1:26" ht="12.75" customHeight="1">
      <c r="A141" s="333"/>
      <c r="B141" s="332"/>
      <c r="C141" s="332"/>
      <c r="D141" s="332"/>
      <c r="E141" s="332"/>
      <c r="F141" s="332"/>
      <c r="G141" s="332"/>
      <c r="H141" s="332"/>
      <c r="I141" s="332"/>
      <c r="J141" s="332"/>
      <c r="K141" s="332"/>
      <c r="L141" s="332"/>
      <c r="M141" s="331"/>
      <c r="N141" s="331"/>
      <c r="O141" s="331"/>
      <c r="P141" s="331"/>
      <c r="Q141" s="331"/>
      <c r="R141" s="331"/>
      <c r="S141" s="331"/>
      <c r="T141" s="331"/>
      <c r="U141" s="331"/>
      <c r="V141" s="331"/>
      <c r="W141" s="331"/>
      <c r="X141" s="331"/>
      <c r="Y141" s="331"/>
      <c r="Z141" s="331"/>
    </row>
    <row r="142" spans="1:26" ht="12.75" customHeight="1">
      <c r="A142" s="333"/>
      <c r="B142" s="332"/>
      <c r="C142" s="332"/>
      <c r="D142" s="332"/>
      <c r="E142" s="332"/>
      <c r="F142" s="332"/>
      <c r="G142" s="332"/>
      <c r="H142" s="332"/>
      <c r="I142" s="332"/>
      <c r="J142" s="332"/>
      <c r="K142" s="332"/>
      <c r="L142" s="332"/>
      <c r="M142" s="331"/>
      <c r="N142" s="331"/>
      <c r="O142" s="331"/>
      <c r="P142" s="331"/>
      <c r="Q142" s="331"/>
      <c r="R142" s="331"/>
      <c r="S142" s="331"/>
      <c r="T142" s="331"/>
      <c r="U142" s="331"/>
      <c r="V142" s="331"/>
      <c r="W142" s="331"/>
      <c r="X142" s="331"/>
      <c r="Y142" s="331"/>
      <c r="Z142" s="331"/>
    </row>
    <row r="143" spans="1:26" ht="12.75" customHeight="1">
      <c r="A143" s="333"/>
      <c r="B143" s="332"/>
      <c r="C143" s="332"/>
      <c r="D143" s="332"/>
      <c r="E143" s="332"/>
      <c r="F143" s="332"/>
      <c r="G143" s="332"/>
      <c r="H143" s="332"/>
      <c r="I143" s="332"/>
      <c r="J143" s="332"/>
      <c r="K143" s="332"/>
      <c r="L143" s="332"/>
      <c r="M143" s="331"/>
      <c r="N143" s="331"/>
      <c r="O143" s="331"/>
      <c r="P143" s="331"/>
      <c r="Q143" s="331"/>
      <c r="R143" s="331"/>
      <c r="S143" s="331"/>
      <c r="T143" s="331"/>
      <c r="U143" s="331"/>
      <c r="V143" s="331"/>
      <c r="W143" s="331"/>
      <c r="X143" s="331"/>
      <c r="Y143" s="331"/>
      <c r="Z143" s="331"/>
    </row>
    <row r="144" spans="1:26" ht="12.75" customHeight="1">
      <c r="A144" s="333"/>
      <c r="B144" s="332"/>
      <c r="C144" s="332"/>
      <c r="D144" s="332"/>
      <c r="E144" s="332"/>
      <c r="F144" s="332"/>
      <c r="G144" s="332"/>
      <c r="H144" s="332"/>
      <c r="I144" s="332"/>
      <c r="J144" s="332"/>
      <c r="K144" s="332"/>
      <c r="L144" s="332"/>
      <c r="M144" s="331"/>
      <c r="N144" s="331"/>
      <c r="O144" s="331"/>
      <c r="P144" s="331"/>
      <c r="Q144" s="331"/>
      <c r="R144" s="331"/>
      <c r="S144" s="331"/>
      <c r="T144" s="331"/>
      <c r="U144" s="331"/>
      <c r="V144" s="331"/>
      <c r="W144" s="331"/>
      <c r="X144" s="331"/>
      <c r="Y144" s="331"/>
      <c r="Z144" s="331"/>
    </row>
    <row r="145" spans="1:26" ht="12.75" customHeight="1">
      <c r="A145" s="333"/>
      <c r="B145" s="332"/>
      <c r="C145" s="332"/>
      <c r="D145" s="332"/>
      <c r="E145" s="332"/>
      <c r="F145" s="332"/>
      <c r="G145" s="332"/>
      <c r="H145" s="332"/>
      <c r="I145" s="332"/>
      <c r="J145" s="332"/>
      <c r="K145" s="332"/>
      <c r="L145" s="332"/>
      <c r="M145" s="331"/>
      <c r="N145" s="331"/>
      <c r="O145" s="331"/>
      <c r="P145" s="331"/>
      <c r="Q145" s="331"/>
      <c r="R145" s="331"/>
      <c r="S145" s="331"/>
      <c r="T145" s="331"/>
      <c r="U145" s="331"/>
      <c r="V145" s="331"/>
      <c r="W145" s="331"/>
      <c r="X145" s="331"/>
      <c r="Y145" s="331"/>
      <c r="Z145" s="331"/>
    </row>
    <row r="146" spans="1:26" ht="12.75" customHeight="1">
      <c r="A146" s="333"/>
      <c r="B146" s="332"/>
      <c r="C146" s="332"/>
      <c r="D146" s="332"/>
      <c r="E146" s="332"/>
      <c r="F146" s="332"/>
      <c r="G146" s="332"/>
      <c r="H146" s="332"/>
      <c r="I146" s="332"/>
      <c r="J146" s="332"/>
      <c r="K146" s="332"/>
      <c r="L146" s="332"/>
      <c r="M146" s="331"/>
      <c r="N146" s="331"/>
      <c r="O146" s="331"/>
      <c r="P146" s="331"/>
      <c r="Q146" s="331"/>
      <c r="R146" s="331"/>
      <c r="S146" s="331"/>
      <c r="T146" s="331"/>
      <c r="U146" s="331"/>
      <c r="V146" s="331"/>
      <c r="W146" s="331"/>
      <c r="X146" s="331"/>
      <c r="Y146" s="331"/>
      <c r="Z146" s="331"/>
    </row>
    <row r="147" spans="1:26" ht="12.75" customHeight="1">
      <c r="A147" s="333"/>
      <c r="B147" s="332"/>
      <c r="C147" s="332"/>
      <c r="D147" s="332"/>
      <c r="E147" s="332"/>
      <c r="F147" s="332"/>
      <c r="G147" s="332"/>
      <c r="H147" s="332"/>
      <c r="I147" s="332"/>
      <c r="J147" s="332"/>
      <c r="K147" s="332"/>
      <c r="L147" s="332"/>
      <c r="M147" s="331"/>
      <c r="N147" s="331"/>
      <c r="O147" s="331"/>
      <c r="P147" s="331"/>
      <c r="Q147" s="331"/>
      <c r="R147" s="331"/>
      <c r="S147" s="331"/>
      <c r="T147" s="331"/>
      <c r="U147" s="331"/>
      <c r="V147" s="331"/>
      <c r="W147" s="331"/>
      <c r="X147" s="331"/>
      <c r="Y147" s="331"/>
      <c r="Z147" s="331"/>
    </row>
    <row r="148" spans="1:26" ht="12.75" customHeight="1">
      <c r="A148" s="333"/>
      <c r="B148" s="332"/>
      <c r="C148" s="332"/>
      <c r="D148" s="332"/>
      <c r="E148" s="332"/>
      <c r="F148" s="332"/>
      <c r="G148" s="332"/>
      <c r="H148" s="332"/>
      <c r="I148" s="332"/>
      <c r="J148" s="332"/>
      <c r="K148" s="332"/>
      <c r="L148" s="332"/>
      <c r="M148" s="331"/>
      <c r="N148" s="331"/>
      <c r="O148" s="331"/>
      <c r="P148" s="331"/>
      <c r="Q148" s="331"/>
      <c r="R148" s="331"/>
      <c r="S148" s="331"/>
      <c r="T148" s="331"/>
      <c r="U148" s="331"/>
      <c r="V148" s="331"/>
      <c r="W148" s="331"/>
      <c r="X148" s="331"/>
      <c r="Y148" s="331"/>
      <c r="Z148" s="331"/>
    </row>
    <row r="149" spans="1:26" ht="12.75" customHeight="1">
      <c r="A149" s="333"/>
      <c r="B149" s="332"/>
      <c r="C149" s="332"/>
      <c r="D149" s="332"/>
      <c r="E149" s="332"/>
      <c r="F149" s="332"/>
      <c r="G149" s="332"/>
      <c r="H149" s="332"/>
      <c r="I149" s="332"/>
      <c r="J149" s="332"/>
      <c r="K149" s="332"/>
      <c r="L149" s="332"/>
      <c r="M149" s="331"/>
      <c r="N149" s="331"/>
      <c r="O149" s="331"/>
      <c r="P149" s="331"/>
      <c r="Q149" s="331"/>
      <c r="R149" s="331"/>
      <c r="S149" s="331"/>
      <c r="T149" s="331"/>
      <c r="U149" s="331"/>
      <c r="V149" s="331"/>
      <c r="W149" s="331"/>
      <c r="X149" s="331"/>
      <c r="Y149" s="331"/>
      <c r="Z149" s="331"/>
    </row>
    <row r="150" spans="1:26" ht="12.75" customHeight="1">
      <c r="A150" s="333"/>
      <c r="B150" s="332"/>
      <c r="C150" s="332"/>
      <c r="D150" s="332"/>
      <c r="E150" s="332"/>
      <c r="F150" s="332"/>
      <c r="G150" s="332"/>
      <c r="H150" s="332"/>
      <c r="I150" s="332"/>
      <c r="J150" s="332"/>
      <c r="K150" s="332"/>
      <c r="L150" s="332"/>
      <c r="M150" s="331"/>
      <c r="N150" s="331"/>
      <c r="O150" s="331"/>
      <c r="P150" s="331"/>
      <c r="Q150" s="331"/>
      <c r="R150" s="331"/>
      <c r="S150" s="331"/>
      <c r="T150" s="331"/>
      <c r="U150" s="331"/>
      <c r="V150" s="331"/>
      <c r="W150" s="331"/>
      <c r="X150" s="331"/>
      <c r="Y150" s="331"/>
      <c r="Z150" s="331"/>
    </row>
    <row r="151" spans="1:26" ht="12.75" customHeight="1">
      <c r="A151" s="333"/>
      <c r="B151" s="332"/>
      <c r="C151" s="332"/>
      <c r="D151" s="332"/>
      <c r="E151" s="332"/>
      <c r="F151" s="332"/>
      <c r="G151" s="332"/>
      <c r="H151" s="332"/>
      <c r="I151" s="332"/>
      <c r="J151" s="332"/>
      <c r="K151" s="332"/>
      <c r="L151" s="332"/>
      <c r="M151" s="331"/>
      <c r="N151" s="331"/>
      <c r="O151" s="331"/>
      <c r="P151" s="331"/>
      <c r="Q151" s="331"/>
      <c r="R151" s="331"/>
      <c r="S151" s="331"/>
      <c r="T151" s="331"/>
      <c r="U151" s="331"/>
      <c r="V151" s="331"/>
      <c r="W151" s="331"/>
      <c r="X151" s="331"/>
      <c r="Y151" s="331"/>
      <c r="Z151" s="331"/>
    </row>
    <row r="152" spans="1:26" ht="12.75" customHeight="1">
      <c r="A152" s="333"/>
      <c r="B152" s="332"/>
      <c r="C152" s="332"/>
      <c r="D152" s="332"/>
      <c r="E152" s="332"/>
      <c r="F152" s="332"/>
      <c r="G152" s="332"/>
      <c r="H152" s="332"/>
      <c r="I152" s="332"/>
      <c r="J152" s="332"/>
      <c r="K152" s="332"/>
      <c r="L152" s="332"/>
      <c r="M152" s="331"/>
      <c r="N152" s="331"/>
      <c r="O152" s="331"/>
      <c r="P152" s="331"/>
      <c r="Q152" s="331"/>
      <c r="R152" s="331"/>
      <c r="S152" s="331"/>
      <c r="T152" s="331"/>
      <c r="U152" s="331"/>
      <c r="V152" s="331"/>
      <c r="W152" s="331"/>
      <c r="X152" s="331"/>
      <c r="Y152" s="331"/>
      <c r="Z152" s="331"/>
    </row>
    <row r="153" spans="1:26" ht="12.75" customHeight="1">
      <c r="A153" s="333"/>
      <c r="B153" s="332"/>
      <c r="C153" s="332"/>
      <c r="D153" s="332"/>
      <c r="E153" s="332"/>
      <c r="F153" s="332"/>
      <c r="G153" s="332"/>
      <c r="H153" s="332"/>
      <c r="I153" s="332"/>
      <c r="J153" s="332"/>
      <c r="K153" s="332"/>
      <c r="L153" s="332"/>
      <c r="M153" s="331"/>
      <c r="N153" s="331"/>
      <c r="O153" s="331"/>
      <c r="P153" s="331"/>
      <c r="Q153" s="331"/>
      <c r="R153" s="331"/>
      <c r="S153" s="331"/>
      <c r="T153" s="331"/>
      <c r="U153" s="331"/>
      <c r="V153" s="331"/>
      <c r="W153" s="331"/>
      <c r="X153" s="331"/>
      <c r="Y153" s="331"/>
      <c r="Z153" s="331"/>
    </row>
    <row r="154" spans="1:26" ht="12.75" customHeight="1">
      <c r="A154" s="333"/>
      <c r="B154" s="332"/>
      <c r="C154" s="332"/>
      <c r="D154" s="332"/>
      <c r="E154" s="332"/>
      <c r="F154" s="332"/>
      <c r="G154" s="332"/>
      <c r="H154" s="332"/>
      <c r="I154" s="332"/>
      <c r="J154" s="332"/>
      <c r="K154" s="332"/>
      <c r="L154" s="332"/>
      <c r="M154" s="331"/>
      <c r="N154" s="331"/>
      <c r="O154" s="331"/>
      <c r="P154" s="331"/>
      <c r="Q154" s="331"/>
      <c r="R154" s="331"/>
      <c r="S154" s="331"/>
      <c r="T154" s="331"/>
      <c r="U154" s="331"/>
      <c r="V154" s="331"/>
      <c r="W154" s="331"/>
      <c r="X154" s="331"/>
      <c r="Y154" s="331"/>
      <c r="Z154" s="331"/>
    </row>
    <row r="155" spans="1:26" ht="12.75" customHeight="1">
      <c r="A155" s="333"/>
      <c r="B155" s="332"/>
      <c r="C155" s="332"/>
      <c r="D155" s="332"/>
      <c r="E155" s="332"/>
      <c r="F155" s="332"/>
      <c r="G155" s="332"/>
      <c r="H155" s="332"/>
      <c r="I155" s="332"/>
      <c r="J155" s="332"/>
      <c r="K155" s="332"/>
      <c r="L155" s="332"/>
      <c r="M155" s="331"/>
      <c r="N155" s="331"/>
      <c r="O155" s="331"/>
      <c r="P155" s="331"/>
      <c r="Q155" s="331"/>
      <c r="R155" s="331"/>
      <c r="S155" s="331"/>
      <c r="T155" s="331"/>
      <c r="U155" s="331"/>
      <c r="V155" s="331"/>
      <c r="W155" s="331"/>
      <c r="X155" s="331"/>
      <c r="Y155" s="331"/>
      <c r="Z155" s="331"/>
    </row>
    <row r="156" spans="1:26" ht="12.75" customHeight="1">
      <c r="A156" s="333"/>
      <c r="B156" s="332"/>
      <c r="C156" s="332"/>
      <c r="D156" s="332"/>
      <c r="E156" s="332"/>
      <c r="F156" s="332"/>
      <c r="G156" s="332"/>
      <c r="H156" s="332"/>
      <c r="I156" s="332"/>
      <c r="J156" s="332"/>
      <c r="K156" s="332"/>
      <c r="L156" s="332"/>
      <c r="M156" s="331"/>
      <c r="N156" s="331"/>
      <c r="O156" s="331"/>
      <c r="P156" s="331"/>
      <c r="Q156" s="331"/>
      <c r="R156" s="331"/>
      <c r="S156" s="331"/>
      <c r="T156" s="331"/>
      <c r="U156" s="331"/>
      <c r="V156" s="331"/>
      <c r="W156" s="331"/>
      <c r="X156" s="331"/>
      <c r="Y156" s="331"/>
      <c r="Z156" s="331"/>
    </row>
    <row r="157" spans="1:26" ht="12.75" customHeight="1">
      <c r="A157" s="333"/>
      <c r="B157" s="332"/>
      <c r="C157" s="332"/>
      <c r="D157" s="332"/>
      <c r="E157" s="332"/>
      <c r="F157" s="332"/>
      <c r="G157" s="332"/>
      <c r="H157" s="332"/>
      <c r="I157" s="332"/>
      <c r="J157" s="332"/>
      <c r="K157" s="332"/>
      <c r="L157" s="332"/>
      <c r="M157" s="331"/>
      <c r="N157" s="331"/>
      <c r="O157" s="331"/>
      <c r="P157" s="331"/>
      <c r="Q157" s="331"/>
      <c r="R157" s="331"/>
      <c r="S157" s="331"/>
      <c r="T157" s="331"/>
      <c r="U157" s="331"/>
      <c r="V157" s="331"/>
      <c r="W157" s="331"/>
      <c r="X157" s="331"/>
      <c r="Y157" s="331"/>
      <c r="Z157" s="331"/>
    </row>
    <row r="158" spans="1:26" ht="12.75" customHeight="1">
      <c r="A158" s="333"/>
      <c r="B158" s="332"/>
      <c r="C158" s="332"/>
      <c r="D158" s="332"/>
      <c r="E158" s="332"/>
      <c r="F158" s="332"/>
      <c r="G158" s="332"/>
      <c r="H158" s="332"/>
      <c r="I158" s="332"/>
      <c r="J158" s="332"/>
      <c r="K158" s="332"/>
      <c r="L158" s="332"/>
      <c r="M158" s="331"/>
      <c r="N158" s="331"/>
      <c r="O158" s="331"/>
      <c r="P158" s="331"/>
      <c r="Q158" s="331"/>
      <c r="R158" s="331"/>
      <c r="S158" s="331"/>
      <c r="T158" s="331"/>
      <c r="U158" s="331"/>
      <c r="V158" s="331"/>
      <c r="W158" s="331"/>
      <c r="X158" s="331"/>
      <c r="Y158" s="331"/>
      <c r="Z158" s="331"/>
    </row>
    <row r="159" spans="1:26" ht="12.75" customHeight="1">
      <c r="A159" s="333"/>
      <c r="B159" s="332"/>
      <c r="C159" s="332"/>
      <c r="D159" s="332"/>
      <c r="E159" s="332"/>
      <c r="F159" s="332"/>
      <c r="G159" s="332"/>
      <c r="H159" s="332"/>
      <c r="I159" s="332"/>
      <c r="J159" s="332"/>
      <c r="K159" s="332"/>
      <c r="L159" s="332"/>
      <c r="M159" s="331"/>
      <c r="N159" s="331"/>
      <c r="O159" s="331"/>
      <c r="P159" s="331"/>
      <c r="Q159" s="331"/>
      <c r="R159" s="331"/>
      <c r="S159" s="331"/>
      <c r="T159" s="331"/>
      <c r="U159" s="331"/>
      <c r="V159" s="331"/>
      <c r="W159" s="331"/>
      <c r="X159" s="331"/>
      <c r="Y159" s="331"/>
      <c r="Z159" s="331"/>
    </row>
    <row r="160" spans="1:26" ht="12.75" customHeight="1">
      <c r="A160" s="333"/>
      <c r="B160" s="332"/>
      <c r="C160" s="332"/>
      <c r="D160" s="332"/>
      <c r="E160" s="332"/>
      <c r="F160" s="332"/>
      <c r="G160" s="332"/>
      <c r="H160" s="332"/>
      <c r="I160" s="332"/>
      <c r="J160" s="332"/>
      <c r="K160" s="332"/>
      <c r="L160" s="332"/>
      <c r="M160" s="331"/>
      <c r="N160" s="331"/>
      <c r="O160" s="331"/>
      <c r="P160" s="331"/>
      <c r="Q160" s="331"/>
      <c r="R160" s="331"/>
      <c r="S160" s="331"/>
      <c r="T160" s="331"/>
      <c r="U160" s="331"/>
      <c r="V160" s="331"/>
      <c r="W160" s="331"/>
      <c r="X160" s="331"/>
      <c r="Y160" s="331"/>
      <c r="Z160" s="331"/>
    </row>
    <row r="161" spans="1:26" ht="12.75" customHeight="1">
      <c r="A161" s="333"/>
      <c r="B161" s="332"/>
      <c r="C161" s="332"/>
      <c r="D161" s="332"/>
      <c r="E161" s="332"/>
      <c r="F161" s="332"/>
      <c r="G161" s="332"/>
      <c r="H161" s="332"/>
      <c r="I161" s="332"/>
      <c r="J161" s="332"/>
      <c r="K161" s="332"/>
      <c r="L161" s="332"/>
      <c r="M161" s="331"/>
      <c r="N161" s="331"/>
      <c r="O161" s="331"/>
      <c r="P161" s="331"/>
      <c r="Q161" s="331"/>
      <c r="R161" s="331"/>
      <c r="S161" s="331"/>
      <c r="T161" s="331"/>
      <c r="U161" s="331"/>
      <c r="V161" s="331"/>
      <c r="W161" s="331"/>
      <c r="X161" s="331"/>
      <c r="Y161" s="331"/>
      <c r="Z161" s="331"/>
    </row>
    <row r="162" spans="1:26" ht="12.75" customHeight="1">
      <c r="A162" s="333"/>
      <c r="B162" s="332"/>
      <c r="C162" s="332"/>
      <c r="D162" s="332"/>
      <c r="E162" s="332"/>
      <c r="F162" s="332"/>
      <c r="G162" s="332"/>
      <c r="H162" s="332"/>
      <c r="I162" s="332"/>
      <c r="J162" s="332"/>
      <c r="K162" s="332"/>
      <c r="L162" s="332"/>
      <c r="M162" s="331"/>
      <c r="N162" s="331"/>
      <c r="O162" s="331"/>
      <c r="P162" s="331"/>
      <c r="Q162" s="331"/>
      <c r="R162" s="331"/>
      <c r="S162" s="331"/>
      <c r="T162" s="331"/>
      <c r="U162" s="331"/>
      <c r="V162" s="331"/>
      <c r="W162" s="331"/>
      <c r="X162" s="331"/>
      <c r="Y162" s="331"/>
      <c r="Z162" s="331"/>
    </row>
    <row r="163" spans="1:26" ht="12.75" customHeight="1">
      <c r="A163" s="333"/>
      <c r="B163" s="332"/>
      <c r="C163" s="332"/>
      <c r="D163" s="332"/>
      <c r="E163" s="332"/>
      <c r="F163" s="332"/>
      <c r="G163" s="332"/>
      <c r="H163" s="332"/>
      <c r="I163" s="332"/>
      <c r="J163" s="332"/>
      <c r="K163" s="332"/>
      <c r="L163" s="332"/>
      <c r="M163" s="331"/>
      <c r="N163" s="331"/>
      <c r="O163" s="331"/>
      <c r="P163" s="331"/>
      <c r="Q163" s="331"/>
      <c r="R163" s="331"/>
      <c r="S163" s="331"/>
      <c r="T163" s="331"/>
      <c r="U163" s="331"/>
      <c r="V163" s="331"/>
      <c r="W163" s="331"/>
      <c r="X163" s="331"/>
      <c r="Y163" s="331"/>
      <c r="Z163" s="331"/>
    </row>
    <row r="164" spans="1:26" ht="12.75" customHeight="1">
      <c r="A164" s="333"/>
      <c r="B164" s="332"/>
      <c r="C164" s="332"/>
      <c r="D164" s="332"/>
      <c r="E164" s="332"/>
      <c r="F164" s="332"/>
      <c r="G164" s="332"/>
      <c r="H164" s="332"/>
      <c r="I164" s="332"/>
      <c r="J164" s="332"/>
      <c r="K164" s="332"/>
      <c r="L164" s="332"/>
      <c r="M164" s="331"/>
      <c r="N164" s="331"/>
      <c r="O164" s="331"/>
      <c r="P164" s="331"/>
      <c r="Q164" s="331"/>
      <c r="R164" s="331"/>
      <c r="S164" s="331"/>
      <c r="T164" s="331"/>
      <c r="U164" s="331"/>
      <c r="V164" s="331"/>
      <c r="W164" s="331"/>
      <c r="X164" s="331"/>
      <c r="Y164" s="331"/>
      <c r="Z164" s="331"/>
    </row>
    <row r="165" spans="1:26" ht="12.75" customHeight="1">
      <c r="A165" s="333"/>
      <c r="B165" s="332"/>
      <c r="C165" s="332"/>
      <c r="D165" s="332"/>
      <c r="E165" s="332"/>
      <c r="F165" s="332"/>
      <c r="G165" s="332"/>
      <c r="H165" s="332"/>
      <c r="I165" s="332"/>
      <c r="J165" s="332"/>
      <c r="K165" s="332"/>
      <c r="L165" s="332"/>
      <c r="M165" s="331"/>
      <c r="N165" s="331"/>
      <c r="O165" s="331"/>
      <c r="P165" s="331"/>
      <c r="Q165" s="331"/>
      <c r="R165" s="331"/>
      <c r="S165" s="331"/>
      <c r="T165" s="331"/>
      <c r="U165" s="331"/>
      <c r="V165" s="331"/>
      <c r="W165" s="331"/>
      <c r="X165" s="331"/>
      <c r="Y165" s="331"/>
      <c r="Z165" s="331"/>
    </row>
    <row r="166" spans="1:26" ht="12.75" customHeight="1">
      <c r="A166" s="333"/>
      <c r="B166" s="332"/>
      <c r="C166" s="332"/>
      <c r="D166" s="332"/>
      <c r="E166" s="332"/>
      <c r="F166" s="332"/>
      <c r="G166" s="332"/>
      <c r="H166" s="332"/>
      <c r="I166" s="332"/>
      <c r="J166" s="332"/>
      <c r="K166" s="332"/>
      <c r="L166" s="332"/>
      <c r="M166" s="331"/>
      <c r="N166" s="331"/>
      <c r="O166" s="331"/>
      <c r="P166" s="331"/>
      <c r="Q166" s="331"/>
      <c r="R166" s="331"/>
      <c r="S166" s="331"/>
      <c r="T166" s="331"/>
      <c r="U166" s="331"/>
      <c r="V166" s="331"/>
      <c r="W166" s="331"/>
      <c r="X166" s="331"/>
      <c r="Y166" s="331"/>
      <c r="Z166" s="331"/>
    </row>
    <row r="167" spans="1:26" ht="12.75" customHeight="1">
      <c r="A167" s="333"/>
      <c r="B167" s="332"/>
      <c r="C167" s="332"/>
      <c r="D167" s="332"/>
      <c r="E167" s="332"/>
      <c r="F167" s="332"/>
      <c r="G167" s="332"/>
      <c r="H167" s="332"/>
      <c r="I167" s="332"/>
      <c r="J167" s="332"/>
      <c r="K167" s="332"/>
      <c r="L167" s="332"/>
      <c r="M167" s="331"/>
      <c r="N167" s="331"/>
      <c r="O167" s="331"/>
      <c r="P167" s="331"/>
      <c r="Q167" s="331"/>
      <c r="R167" s="331"/>
      <c r="S167" s="331"/>
      <c r="T167" s="331"/>
      <c r="U167" s="331"/>
      <c r="V167" s="331"/>
      <c r="W167" s="331"/>
      <c r="X167" s="331"/>
      <c r="Y167" s="331"/>
      <c r="Z167" s="331"/>
    </row>
    <row r="168" spans="1:26" ht="12.75" customHeight="1">
      <c r="A168" s="333"/>
      <c r="B168" s="332"/>
      <c r="C168" s="332"/>
      <c r="D168" s="332"/>
      <c r="E168" s="332"/>
      <c r="F168" s="332"/>
      <c r="G168" s="332"/>
      <c r="H168" s="332"/>
      <c r="I168" s="332"/>
      <c r="J168" s="332"/>
      <c r="K168" s="332"/>
      <c r="L168" s="332"/>
      <c r="M168" s="331"/>
      <c r="N168" s="331"/>
      <c r="O168" s="331"/>
      <c r="P168" s="331"/>
      <c r="Q168" s="331"/>
      <c r="R168" s="331"/>
      <c r="S168" s="331"/>
      <c r="T168" s="331"/>
      <c r="U168" s="331"/>
      <c r="V168" s="331"/>
      <c r="W168" s="331"/>
      <c r="X168" s="331"/>
      <c r="Y168" s="331"/>
      <c r="Z168" s="331"/>
    </row>
    <row r="169" spans="1:26" ht="12.75" customHeight="1">
      <c r="A169" s="333"/>
      <c r="B169" s="332"/>
      <c r="C169" s="332"/>
      <c r="D169" s="332"/>
      <c r="E169" s="332"/>
      <c r="F169" s="332"/>
      <c r="G169" s="332"/>
      <c r="H169" s="332"/>
      <c r="I169" s="332"/>
      <c r="J169" s="332"/>
      <c r="K169" s="332"/>
      <c r="L169" s="332"/>
      <c r="M169" s="331"/>
      <c r="N169" s="331"/>
      <c r="O169" s="331"/>
      <c r="P169" s="331"/>
      <c r="Q169" s="331"/>
      <c r="R169" s="331"/>
      <c r="S169" s="331"/>
      <c r="T169" s="331"/>
      <c r="U169" s="331"/>
      <c r="V169" s="331"/>
      <c r="W169" s="331"/>
      <c r="X169" s="331"/>
      <c r="Y169" s="331"/>
      <c r="Z169" s="331"/>
    </row>
    <row r="170" spans="1:26" ht="12.75" customHeight="1">
      <c r="A170" s="333"/>
      <c r="B170" s="332"/>
      <c r="C170" s="332"/>
      <c r="D170" s="332"/>
      <c r="E170" s="332"/>
      <c r="F170" s="332"/>
      <c r="G170" s="332"/>
      <c r="H170" s="332"/>
      <c r="I170" s="332"/>
      <c r="J170" s="332"/>
      <c r="K170" s="332"/>
      <c r="L170" s="332"/>
      <c r="M170" s="331"/>
      <c r="N170" s="331"/>
      <c r="O170" s="331"/>
      <c r="P170" s="331"/>
      <c r="Q170" s="331"/>
      <c r="R170" s="331"/>
      <c r="S170" s="331"/>
      <c r="T170" s="331"/>
      <c r="U170" s="331"/>
      <c r="V170" s="331"/>
      <c r="W170" s="331"/>
      <c r="X170" s="331"/>
      <c r="Y170" s="331"/>
      <c r="Z170" s="331"/>
    </row>
    <row r="171" spans="1:26" ht="12.75" customHeight="1">
      <c r="A171" s="333"/>
      <c r="B171" s="332"/>
      <c r="C171" s="332"/>
      <c r="D171" s="332"/>
      <c r="E171" s="332"/>
      <c r="F171" s="332"/>
      <c r="G171" s="332"/>
      <c r="H171" s="332"/>
      <c r="I171" s="332"/>
      <c r="J171" s="332"/>
      <c r="K171" s="332"/>
      <c r="L171" s="332"/>
      <c r="M171" s="331"/>
      <c r="N171" s="331"/>
      <c r="O171" s="331"/>
      <c r="P171" s="331"/>
      <c r="Q171" s="331"/>
      <c r="R171" s="331"/>
      <c r="S171" s="331"/>
      <c r="T171" s="331"/>
      <c r="U171" s="331"/>
      <c r="V171" s="331"/>
      <c r="W171" s="331"/>
      <c r="X171" s="331"/>
      <c r="Y171" s="331"/>
      <c r="Z171" s="331"/>
    </row>
    <row r="172" spans="1:26" ht="12.75" customHeight="1">
      <c r="A172" s="333"/>
      <c r="B172" s="332"/>
      <c r="C172" s="332"/>
      <c r="D172" s="332"/>
      <c r="E172" s="332"/>
      <c r="F172" s="332"/>
      <c r="G172" s="332"/>
      <c r="H172" s="332"/>
      <c r="I172" s="332"/>
      <c r="J172" s="332"/>
      <c r="K172" s="332"/>
      <c r="L172" s="332"/>
      <c r="M172" s="331"/>
      <c r="N172" s="331"/>
      <c r="O172" s="331"/>
      <c r="P172" s="331"/>
      <c r="Q172" s="331"/>
      <c r="R172" s="331"/>
      <c r="S172" s="331"/>
      <c r="T172" s="331"/>
      <c r="U172" s="331"/>
      <c r="V172" s="331"/>
      <c r="W172" s="331"/>
      <c r="X172" s="331"/>
      <c r="Y172" s="331"/>
      <c r="Z172" s="331"/>
    </row>
    <row r="173" spans="1:26" ht="12.75" customHeight="1">
      <c r="A173" s="333"/>
      <c r="B173" s="332"/>
      <c r="C173" s="332"/>
      <c r="D173" s="332"/>
      <c r="E173" s="332"/>
      <c r="F173" s="332"/>
      <c r="G173" s="332"/>
      <c r="H173" s="332"/>
      <c r="I173" s="332"/>
      <c r="J173" s="332"/>
      <c r="K173" s="332"/>
      <c r="L173" s="332"/>
      <c r="M173" s="331"/>
      <c r="N173" s="331"/>
      <c r="O173" s="331"/>
      <c r="P173" s="331"/>
      <c r="Q173" s="331"/>
      <c r="R173" s="331"/>
      <c r="S173" s="331"/>
      <c r="T173" s="331"/>
      <c r="U173" s="331"/>
      <c r="V173" s="331"/>
      <c r="W173" s="331"/>
      <c r="X173" s="331"/>
      <c r="Y173" s="331"/>
      <c r="Z173" s="331"/>
    </row>
    <row r="174" spans="1:26" ht="12.75" customHeight="1">
      <c r="A174" s="333"/>
      <c r="B174" s="332"/>
      <c r="C174" s="332"/>
      <c r="D174" s="332"/>
      <c r="E174" s="332"/>
      <c r="F174" s="332"/>
      <c r="G174" s="332"/>
      <c r="H174" s="332"/>
      <c r="I174" s="332"/>
      <c r="J174" s="332"/>
      <c r="K174" s="332"/>
      <c r="L174" s="332"/>
      <c r="M174" s="331"/>
      <c r="N174" s="331"/>
      <c r="O174" s="331"/>
      <c r="P174" s="331"/>
      <c r="Q174" s="331"/>
      <c r="R174" s="331"/>
      <c r="S174" s="331"/>
      <c r="T174" s="331"/>
      <c r="U174" s="331"/>
      <c r="V174" s="331"/>
      <c r="W174" s="331"/>
      <c r="X174" s="331"/>
      <c r="Y174" s="331"/>
      <c r="Z174" s="331"/>
    </row>
    <row r="175" spans="1:26" ht="12.75" customHeight="1">
      <c r="A175" s="333"/>
      <c r="B175" s="332"/>
      <c r="C175" s="332"/>
      <c r="D175" s="332"/>
      <c r="E175" s="332"/>
      <c r="F175" s="332"/>
      <c r="G175" s="332"/>
      <c r="H175" s="332"/>
      <c r="I175" s="332"/>
      <c r="J175" s="332"/>
      <c r="K175" s="332"/>
      <c r="L175" s="332"/>
      <c r="M175" s="331"/>
      <c r="N175" s="331"/>
      <c r="O175" s="331"/>
      <c r="P175" s="331"/>
      <c r="Q175" s="331"/>
      <c r="R175" s="331"/>
      <c r="S175" s="331"/>
      <c r="T175" s="331"/>
      <c r="U175" s="331"/>
      <c r="V175" s="331"/>
      <c r="W175" s="331"/>
      <c r="X175" s="331"/>
      <c r="Y175" s="331"/>
      <c r="Z175" s="331"/>
    </row>
    <row r="176" spans="1:26" ht="12.75" customHeight="1">
      <c r="A176" s="333"/>
      <c r="B176" s="332"/>
      <c r="C176" s="332"/>
      <c r="D176" s="332"/>
      <c r="E176" s="332"/>
      <c r="F176" s="332"/>
      <c r="G176" s="332"/>
      <c r="H176" s="332"/>
      <c r="I176" s="332"/>
      <c r="J176" s="332"/>
      <c r="K176" s="332"/>
      <c r="L176" s="332"/>
      <c r="M176" s="331"/>
      <c r="N176" s="331"/>
      <c r="O176" s="331"/>
      <c r="P176" s="331"/>
      <c r="Q176" s="331"/>
      <c r="R176" s="331"/>
      <c r="S176" s="331"/>
      <c r="T176" s="331"/>
      <c r="U176" s="331"/>
      <c r="V176" s="331"/>
      <c r="W176" s="331"/>
      <c r="X176" s="331"/>
      <c r="Y176" s="331"/>
      <c r="Z176" s="331"/>
    </row>
    <row r="177" spans="1:26" ht="12.75" customHeight="1">
      <c r="A177" s="333"/>
      <c r="B177" s="332"/>
      <c r="C177" s="332"/>
      <c r="D177" s="332"/>
      <c r="E177" s="332"/>
      <c r="F177" s="332"/>
      <c r="G177" s="332"/>
      <c r="H177" s="332"/>
      <c r="I177" s="332"/>
      <c r="J177" s="332"/>
      <c r="K177" s="332"/>
      <c r="L177" s="332"/>
      <c r="M177" s="331"/>
      <c r="N177" s="331"/>
      <c r="O177" s="331"/>
      <c r="P177" s="331"/>
      <c r="Q177" s="331"/>
      <c r="R177" s="331"/>
      <c r="S177" s="331"/>
      <c r="T177" s="331"/>
      <c r="U177" s="331"/>
      <c r="V177" s="331"/>
      <c r="W177" s="331"/>
      <c r="X177" s="331"/>
      <c r="Y177" s="331"/>
      <c r="Z177" s="331"/>
    </row>
    <row r="178" spans="1:26" ht="12.75" customHeight="1">
      <c r="A178" s="333"/>
      <c r="B178" s="332"/>
      <c r="C178" s="332"/>
      <c r="D178" s="332"/>
      <c r="E178" s="332"/>
      <c r="F178" s="332"/>
      <c r="G178" s="332"/>
      <c r="H178" s="332"/>
      <c r="I178" s="332"/>
      <c r="J178" s="332"/>
      <c r="K178" s="332"/>
      <c r="L178" s="332"/>
      <c r="M178" s="331"/>
      <c r="N178" s="331"/>
      <c r="O178" s="331"/>
      <c r="P178" s="331"/>
      <c r="Q178" s="331"/>
      <c r="R178" s="331"/>
      <c r="S178" s="331"/>
      <c r="T178" s="331"/>
      <c r="U178" s="331"/>
      <c r="V178" s="331"/>
      <c r="W178" s="331"/>
      <c r="X178" s="331"/>
      <c r="Y178" s="331"/>
      <c r="Z178" s="331"/>
    </row>
    <row r="179" spans="1:26" ht="12.75" customHeight="1">
      <c r="A179" s="333"/>
      <c r="B179" s="332"/>
      <c r="C179" s="332"/>
      <c r="D179" s="332"/>
      <c r="E179" s="332"/>
      <c r="F179" s="332"/>
      <c r="G179" s="332"/>
      <c r="H179" s="332"/>
      <c r="I179" s="332"/>
      <c r="J179" s="332"/>
      <c r="K179" s="332"/>
      <c r="L179" s="332"/>
      <c r="M179" s="331"/>
      <c r="N179" s="331"/>
      <c r="O179" s="331"/>
      <c r="P179" s="331"/>
      <c r="Q179" s="331"/>
      <c r="R179" s="331"/>
      <c r="S179" s="331"/>
      <c r="T179" s="331"/>
      <c r="U179" s="331"/>
      <c r="V179" s="331"/>
      <c r="W179" s="331"/>
      <c r="X179" s="331"/>
      <c r="Y179" s="331"/>
      <c r="Z179" s="331"/>
    </row>
    <row r="180" spans="1:26" ht="12.75" customHeight="1">
      <c r="A180" s="333"/>
      <c r="B180" s="332"/>
      <c r="C180" s="332"/>
      <c r="D180" s="332"/>
      <c r="E180" s="332"/>
      <c r="F180" s="332"/>
      <c r="G180" s="332"/>
      <c r="H180" s="332"/>
      <c r="I180" s="332"/>
      <c r="J180" s="332"/>
      <c r="K180" s="332"/>
      <c r="L180" s="332"/>
      <c r="M180" s="331"/>
      <c r="N180" s="331"/>
      <c r="O180" s="331"/>
      <c r="P180" s="331"/>
      <c r="Q180" s="331"/>
      <c r="R180" s="331"/>
      <c r="S180" s="331"/>
      <c r="T180" s="331"/>
      <c r="U180" s="331"/>
      <c r="V180" s="331"/>
      <c r="W180" s="331"/>
      <c r="X180" s="331"/>
      <c r="Y180" s="331"/>
      <c r="Z180" s="331"/>
    </row>
    <row r="181" spans="1:26" ht="12.75" customHeight="1">
      <c r="A181" s="333"/>
      <c r="B181" s="332"/>
      <c r="C181" s="332"/>
      <c r="D181" s="332"/>
      <c r="E181" s="332"/>
      <c r="F181" s="332"/>
      <c r="G181" s="332"/>
      <c r="H181" s="332"/>
      <c r="I181" s="332"/>
      <c r="J181" s="332"/>
      <c r="K181" s="332"/>
      <c r="L181" s="332"/>
      <c r="M181" s="331"/>
      <c r="N181" s="331"/>
      <c r="O181" s="331"/>
      <c r="P181" s="331"/>
      <c r="Q181" s="331"/>
      <c r="R181" s="331"/>
      <c r="S181" s="331"/>
      <c r="T181" s="331"/>
      <c r="U181" s="331"/>
      <c r="V181" s="331"/>
      <c r="W181" s="331"/>
      <c r="X181" s="331"/>
      <c r="Y181" s="331"/>
      <c r="Z181" s="331"/>
    </row>
    <row r="182" spans="1:26" ht="12.75" customHeight="1">
      <c r="A182" s="333"/>
      <c r="B182" s="332"/>
      <c r="C182" s="332"/>
      <c r="D182" s="332"/>
      <c r="E182" s="332"/>
      <c r="F182" s="332"/>
      <c r="G182" s="332"/>
      <c r="H182" s="332"/>
      <c r="I182" s="332"/>
      <c r="J182" s="332"/>
      <c r="K182" s="332"/>
      <c r="L182" s="332"/>
      <c r="M182" s="331"/>
      <c r="N182" s="331"/>
      <c r="O182" s="331"/>
      <c r="P182" s="331"/>
      <c r="Q182" s="331"/>
      <c r="R182" s="331"/>
      <c r="S182" s="331"/>
      <c r="T182" s="331"/>
      <c r="U182" s="331"/>
      <c r="V182" s="331"/>
      <c r="W182" s="331"/>
      <c r="X182" s="331"/>
      <c r="Y182" s="331"/>
      <c r="Z182" s="331"/>
    </row>
    <row r="183" spans="1:26" ht="12.75" customHeight="1">
      <c r="A183" s="333"/>
      <c r="B183" s="332"/>
      <c r="C183" s="332"/>
      <c r="D183" s="332"/>
      <c r="E183" s="332"/>
      <c r="F183" s="332"/>
      <c r="G183" s="332"/>
      <c r="H183" s="332"/>
      <c r="I183" s="332"/>
      <c r="J183" s="332"/>
      <c r="K183" s="332"/>
      <c r="L183" s="332"/>
      <c r="M183" s="331"/>
      <c r="N183" s="331"/>
      <c r="O183" s="331"/>
      <c r="P183" s="331"/>
      <c r="Q183" s="331"/>
      <c r="R183" s="331"/>
      <c r="S183" s="331"/>
      <c r="T183" s="331"/>
      <c r="U183" s="331"/>
      <c r="V183" s="331"/>
      <c r="W183" s="331"/>
      <c r="X183" s="331"/>
      <c r="Y183" s="331"/>
      <c r="Z183" s="331"/>
    </row>
    <row r="184" spans="1:26" ht="12.75" customHeight="1">
      <c r="A184" s="333"/>
      <c r="B184" s="332"/>
      <c r="C184" s="332"/>
      <c r="D184" s="332"/>
      <c r="E184" s="332"/>
      <c r="F184" s="332"/>
      <c r="G184" s="332"/>
      <c r="H184" s="332"/>
      <c r="I184" s="332"/>
      <c r="J184" s="332"/>
      <c r="K184" s="332"/>
      <c r="L184" s="332"/>
      <c r="M184" s="331"/>
      <c r="N184" s="331"/>
      <c r="O184" s="331"/>
      <c r="P184" s="331"/>
      <c r="Q184" s="331"/>
      <c r="R184" s="331"/>
      <c r="S184" s="331"/>
      <c r="T184" s="331"/>
      <c r="U184" s="331"/>
      <c r="V184" s="331"/>
      <c r="W184" s="331"/>
      <c r="X184" s="331"/>
      <c r="Y184" s="331"/>
      <c r="Z184" s="331"/>
    </row>
    <row r="185" spans="1:26" ht="12.75" customHeight="1">
      <c r="A185" s="333"/>
      <c r="B185" s="332"/>
      <c r="C185" s="332"/>
      <c r="D185" s="332"/>
      <c r="E185" s="332"/>
      <c r="F185" s="332"/>
      <c r="G185" s="332"/>
      <c r="H185" s="332"/>
      <c r="I185" s="332"/>
      <c r="J185" s="332"/>
      <c r="K185" s="332"/>
      <c r="L185" s="332"/>
      <c r="M185" s="331"/>
      <c r="N185" s="331"/>
      <c r="O185" s="331"/>
      <c r="P185" s="331"/>
      <c r="Q185" s="331"/>
      <c r="R185" s="331"/>
      <c r="S185" s="331"/>
      <c r="T185" s="331"/>
      <c r="U185" s="331"/>
      <c r="V185" s="331"/>
      <c r="W185" s="331"/>
      <c r="X185" s="331"/>
      <c r="Y185" s="331"/>
      <c r="Z185" s="331"/>
    </row>
    <row r="186" spans="1:26" ht="12.75" customHeight="1">
      <c r="A186" s="333"/>
      <c r="B186" s="332"/>
      <c r="C186" s="332"/>
      <c r="D186" s="332"/>
      <c r="E186" s="332"/>
      <c r="F186" s="332"/>
      <c r="G186" s="332"/>
      <c r="H186" s="332"/>
      <c r="I186" s="332"/>
      <c r="J186" s="332"/>
      <c r="K186" s="332"/>
      <c r="L186" s="332"/>
      <c r="M186" s="331"/>
      <c r="N186" s="331"/>
      <c r="O186" s="331"/>
      <c r="P186" s="331"/>
      <c r="Q186" s="331"/>
      <c r="R186" s="331"/>
      <c r="S186" s="331"/>
      <c r="T186" s="331"/>
      <c r="U186" s="331"/>
      <c r="V186" s="331"/>
      <c r="W186" s="331"/>
      <c r="X186" s="331"/>
      <c r="Y186" s="331"/>
      <c r="Z186" s="331"/>
    </row>
    <row r="187" spans="1:26" ht="12.75" customHeight="1">
      <c r="A187" s="333"/>
      <c r="B187" s="332"/>
      <c r="C187" s="332"/>
      <c r="D187" s="332"/>
      <c r="E187" s="332"/>
      <c r="F187" s="332"/>
      <c r="G187" s="332"/>
      <c r="H187" s="332"/>
      <c r="I187" s="332"/>
      <c r="J187" s="332"/>
      <c r="K187" s="332"/>
      <c r="L187" s="332"/>
      <c r="M187" s="331"/>
      <c r="N187" s="331"/>
      <c r="O187" s="331"/>
      <c r="P187" s="331"/>
      <c r="Q187" s="331"/>
      <c r="R187" s="331"/>
      <c r="S187" s="331"/>
      <c r="T187" s="331"/>
      <c r="U187" s="331"/>
      <c r="V187" s="331"/>
      <c r="W187" s="331"/>
      <c r="X187" s="331"/>
      <c r="Y187" s="331"/>
      <c r="Z187" s="331"/>
    </row>
    <row r="188" spans="1:26" ht="12.75" customHeight="1">
      <c r="A188" s="333"/>
      <c r="B188" s="332"/>
      <c r="C188" s="332"/>
      <c r="D188" s="332"/>
      <c r="E188" s="332"/>
      <c r="F188" s="332"/>
      <c r="G188" s="332"/>
      <c r="H188" s="332"/>
      <c r="I188" s="332"/>
      <c r="J188" s="332"/>
      <c r="K188" s="332"/>
      <c r="L188" s="332"/>
      <c r="M188" s="331"/>
      <c r="N188" s="331"/>
      <c r="O188" s="331"/>
      <c r="P188" s="331"/>
      <c r="Q188" s="331"/>
      <c r="R188" s="331"/>
      <c r="S188" s="331"/>
      <c r="T188" s="331"/>
      <c r="U188" s="331"/>
      <c r="V188" s="331"/>
      <c r="W188" s="331"/>
      <c r="X188" s="331"/>
      <c r="Y188" s="331"/>
      <c r="Z188" s="331"/>
    </row>
    <row r="189" spans="1:26" ht="12.75" customHeight="1">
      <c r="A189" s="333"/>
      <c r="B189" s="332"/>
      <c r="C189" s="332"/>
      <c r="D189" s="332"/>
      <c r="E189" s="332"/>
      <c r="F189" s="332"/>
      <c r="G189" s="332"/>
      <c r="H189" s="332"/>
      <c r="I189" s="332"/>
      <c r="J189" s="332"/>
      <c r="K189" s="332"/>
      <c r="L189" s="332"/>
      <c r="M189" s="331"/>
      <c r="N189" s="331"/>
      <c r="O189" s="331"/>
      <c r="P189" s="331"/>
      <c r="Q189" s="331"/>
      <c r="R189" s="331"/>
      <c r="S189" s="331"/>
      <c r="T189" s="331"/>
      <c r="U189" s="331"/>
      <c r="V189" s="331"/>
      <c r="W189" s="331"/>
      <c r="X189" s="331"/>
      <c r="Y189" s="331"/>
      <c r="Z189" s="331"/>
    </row>
    <row r="190" spans="1:26" ht="12.75" customHeight="1">
      <c r="A190" s="333"/>
      <c r="B190" s="332"/>
      <c r="C190" s="332"/>
      <c r="D190" s="332"/>
      <c r="E190" s="332"/>
      <c r="F190" s="332"/>
      <c r="G190" s="332"/>
      <c r="H190" s="332"/>
      <c r="I190" s="332"/>
      <c r="J190" s="332"/>
      <c r="K190" s="332"/>
      <c r="L190" s="332"/>
      <c r="M190" s="331"/>
      <c r="N190" s="331"/>
      <c r="O190" s="331"/>
      <c r="P190" s="331"/>
      <c r="Q190" s="331"/>
      <c r="R190" s="331"/>
      <c r="S190" s="331"/>
      <c r="T190" s="331"/>
      <c r="U190" s="331"/>
      <c r="V190" s="331"/>
      <c r="W190" s="331"/>
      <c r="X190" s="331"/>
      <c r="Y190" s="331"/>
      <c r="Z190" s="331"/>
    </row>
    <row r="191" spans="1:26" ht="12.75" customHeight="1">
      <c r="A191" s="333"/>
      <c r="B191" s="332"/>
      <c r="C191" s="332"/>
      <c r="D191" s="332"/>
      <c r="E191" s="332"/>
      <c r="F191" s="332"/>
      <c r="G191" s="332"/>
      <c r="H191" s="332"/>
      <c r="I191" s="332"/>
      <c r="J191" s="332"/>
      <c r="K191" s="332"/>
      <c r="L191" s="332"/>
      <c r="M191" s="331"/>
      <c r="N191" s="331"/>
      <c r="O191" s="331"/>
      <c r="P191" s="331"/>
      <c r="Q191" s="331"/>
      <c r="R191" s="331"/>
      <c r="S191" s="331"/>
      <c r="T191" s="331"/>
      <c r="U191" s="331"/>
      <c r="V191" s="331"/>
      <c r="W191" s="331"/>
      <c r="X191" s="331"/>
      <c r="Y191" s="331"/>
      <c r="Z191" s="331"/>
    </row>
    <row r="192" spans="1:26" ht="12.75" customHeight="1">
      <c r="A192" s="333"/>
      <c r="B192" s="332"/>
      <c r="C192" s="332"/>
      <c r="D192" s="332"/>
      <c r="E192" s="332"/>
      <c r="F192" s="332"/>
      <c r="G192" s="332"/>
      <c r="H192" s="332"/>
      <c r="I192" s="332"/>
      <c r="J192" s="332"/>
      <c r="K192" s="332"/>
      <c r="L192" s="332"/>
      <c r="M192" s="331"/>
      <c r="N192" s="331"/>
      <c r="O192" s="331"/>
      <c r="P192" s="331"/>
      <c r="Q192" s="331"/>
      <c r="R192" s="331"/>
      <c r="S192" s="331"/>
      <c r="T192" s="331"/>
      <c r="U192" s="331"/>
      <c r="V192" s="331"/>
      <c r="W192" s="331"/>
      <c r="X192" s="331"/>
      <c r="Y192" s="331"/>
      <c r="Z192" s="331"/>
    </row>
    <row r="193" spans="1:26" ht="12.75" customHeight="1">
      <c r="A193" s="333"/>
      <c r="B193" s="332"/>
      <c r="C193" s="332"/>
      <c r="D193" s="332"/>
      <c r="E193" s="332"/>
      <c r="F193" s="332"/>
      <c r="G193" s="332"/>
      <c r="H193" s="332"/>
      <c r="I193" s="332"/>
      <c r="J193" s="332"/>
      <c r="K193" s="332"/>
      <c r="L193" s="332"/>
      <c r="M193" s="331"/>
      <c r="N193" s="331"/>
      <c r="O193" s="331"/>
      <c r="P193" s="331"/>
      <c r="Q193" s="331"/>
      <c r="R193" s="331"/>
      <c r="S193" s="331"/>
      <c r="T193" s="331"/>
      <c r="U193" s="331"/>
      <c r="V193" s="331"/>
      <c r="W193" s="331"/>
      <c r="X193" s="331"/>
      <c r="Y193" s="331"/>
      <c r="Z193" s="331"/>
    </row>
    <row r="194" spans="1:26" ht="12.75" customHeight="1">
      <c r="A194" s="333"/>
      <c r="B194" s="332"/>
      <c r="C194" s="332"/>
      <c r="D194" s="332"/>
      <c r="E194" s="332"/>
      <c r="F194" s="332"/>
      <c r="G194" s="332"/>
      <c r="H194" s="332"/>
      <c r="I194" s="332"/>
      <c r="J194" s="332"/>
      <c r="K194" s="332"/>
      <c r="L194" s="332"/>
      <c r="M194" s="331"/>
      <c r="N194" s="331"/>
      <c r="O194" s="331"/>
      <c r="P194" s="331"/>
      <c r="Q194" s="331"/>
      <c r="R194" s="331"/>
      <c r="S194" s="331"/>
      <c r="T194" s="331"/>
      <c r="U194" s="331"/>
      <c r="V194" s="331"/>
      <c r="W194" s="331"/>
      <c r="X194" s="331"/>
      <c r="Y194" s="331"/>
      <c r="Z194" s="331"/>
    </row>
    <row r="195" spans="1:26" ht="12.75" customHeight="1">
      <c r="A195" s="333"/>
      <c r="B195" s="332"/>
      <c r="C195" s="332"/>
      <c r="D195" s="332"/>
      <c r="E195" s="332"/>
      <c r="F195" s="332"/>
      <c r="G195" s="332"/>
      <c r="H195" s="332"/>
      <c r="I195" s="332"/>
      <c r="J195" s="332"/>
      <c r="K195" s="332"/>
      <c r="L195" s="332"/>
      <c r="M195" s="331"/>
      <c r="N195" s="331"/>
      <c r="O195" s="331"/>
      <c r="P195" s="331"/>
      <c r="Q195" s="331"/>
      <c r="R195" s="331"/>
      <c r="S195" s="331"/>
      <c r="T195" s="331"/>
      <c r="U195" s="331"/>
      <c r="V195" s="331"/>
      <c r="W195" s="331"/>
      <c r="X195" s="331"/>
      <c r="Y195" s="331"/>
      <c r="Z195" s="331"/>
    </row>
    <row r="196" spans="1:26" ht="12.75" customHeight="1">
      <c r="A196" s="333"/>
      <c r="B196" s="332"/>
      <c r="C196" s="332"/>
      <c r="D196" s="332"/>
      <c r="E196" s="332"/>
      <c r="F196" s="332"/>
      <c r="G196" s="332"/>
      <c r="H196" s="332"/>
      <c r="I196" s="332"/>
      <c r="J196" s="332"/>
      <c r="K196" s="332"/>
      <c r="L196" s="332"/>
      <c r="M196" s="331"/>
      <c r="N196" s="331"/>
      <c r="O196" s="331"/>
      <c r="P196" s="331"/>
      <c r="Q196" s="331"/>
      <c r="R196" s="331"/>
      <c r="S196" s="331"/>
      <c r="T196" s="331"/>
      <c r="U196" s="331"/>
      <c r="V196" s="331"/>
      <c r="W196" s="331"/>
      <c r="X196" s="331"/>
      <c r="Y196" s="331"/>
      <c r="Z196" s="331"/>
    </row>
    <row r="197" spans="1:26" ht="12.75" customHeight="1">
      <c r="A197" s="333"/>
      <c r="B197" s="332"/>
      <c r="C197" s="332"/>
      <c r="D197" s="332"/>
      <c r="E197" s="332"/>
      <c r="F197" s="332"/>
      <c r="G197" s="332"/>
      <c r="H197" s="332"/>
      <c r="I197" s="332"/>
      <c r="J197" s="332"/>
      <c r="K197" s="332"/>
      <c r="L197" s="332"/>
      <c r="M197" s="331"/>
      <c r="N197" s="331"/>
      <c r="O197" s="331"/>
      <c r="P197" s="331"/>
      <c r="Q197" s="331"/>
      <c r="R197" s="331"/>
      <c r="S197" s="331"/>
      <c r="T197" s="331"/>
      <c r="U197" s="331"/>
      <c r="V197" s="331"/>
      <c r="W197" s="331"/>
      <c r="X197" s="331"/>
      <c r="Y197" s="331"/>
      <c r="Z197" s="331"/>
    </row>
    <row r="198" spans="1:26" ht="12.75" customHeight="1">
      <c r="A198" s="333"/>
      <c r="B198" s="332"/>
      <c r="C198" s="332"/>
      <c r="D198" s="332"/>
      <c r="E198" s="332"/>
      <c r="F198" s="332"/>
      <c r="G198" s="332"/>
      <c r="H198" s="332"/>
      <c r="I198" s="332"/>
      <c r="J198" s="332"/>
      <c r="K198" s="332"/>
      <c r="L198" s="332"/>
      <c r="M198" s="331"/>
      <c r="N198" s="331"/>
      <c r="O198" s="331"/>
      <c r="P198" s="331"/>
      <c r="Q198" s="331"/>
      <c r="R198" s="331"/>
      <c r="S198" s="331"/>
      <c r="T198" s="331"/>
      <c r="U198" s="331"/>
      <c r="V198" s="331"/>
      <c r="W198" s="331"/>
      <c r="X198" s="331"/>
      <c r="Y198" s="331"/>
      <c r="Z198" s="331"/>
    </row>
    <row r="199" spans="1:26" ht="12.75" customHeight="1">
      <c r="A199" s="333"/>
      <c r="B199" s="332"/>
      <c r="C199" s="332"/>
      <c r="D199" s="332"/>
      <c r="E199" s="332"/>
      <c r="F199" s="332"/>
      <c r="G199" s="332"/>
      <c r="H199" s="332"/>
      <c r="I199" s="332"/>
      <c r="J199" s="332"/>
      <c r="K199" s="332"/>
      <c r="L199" s="332"/>
      <c r="M199" s="331"/>
      <c r="N199" s="331"/>
      <c r="O199" s="331"/>
      <c r="P199" s="331"/>
      <c r="Q199" s="331"/>
      <c r="R199" s="331"/>
      <c r="S199" s="331"/>
      <c r="T199" s="331"/>
      <c r="U199" s="331"/>
      <c r="V199" s="331"/>
      <c r="W199" s="331"/>
      <c r="X199" s="331"/>
      <c r="Y199" s="331"/>
      <c r="Z199" s="331"/>
    </row>
    <row r="200" spans="1:26" ht="12.75" customHeight="1">
      <c r="A200" s="333"/>
      <c r="B200" s="332"/>
      <c r="C200" s="332"/>
      <c r="D200" s="332"/>
      <c r="E200" s="332"/>
      <c r="F200" s="332"/>
      <c r="G200" s="332"/>
      <c r="H200" s="332"/>
      <c r="I200" s="332"/>
      <c r="J200" s="332"/>
      <c r="K200" s="332"/>
      <c r="L200" s="332"/>
      <c r="M200" s="331"/>
      <c r="N200" s="331"/>
      <c r="O200" s="331"/>
      <c r="P200" s="331"/>
      <c r="Q200" s="331"/>
      <c r="R200" s="331"/>
      <c r="S200" s="331"/>
      <c r="T200" s="331"/>
      <c r="U200" s="331"/>
      <c r="V200" s="331"/>
      <c r="W200" s="331"/>
      <c r="X200" s="331"/>
      <c r="Y200" s="331"/>
      <c r="Z200" s="331"/>
    </row>
    <row r="201" spans="1:26" ht="12.75" customHeight="1">
      <c r="A201" s="333"/>
      <c r="B201" s="332"/>
      <c r="C201" s="332"/>
      <c r="D201" s="332"/>
      <c r="E201" s="332"/>
      <c r="F201" s="332"/>
      <c r="G201" s="332"/>
      <c r="H201" s="332"/>
      <c r="I201" s="332"/>
      <c r="J201" s="332"/>
      <c r="K201" s="332"/>
      <c r="L201" s="332"/>
      <c r="M201" s="331"/>
      <c r="N201" s="331"/>
      <c r="O201" s="331"/>
      <c r="P201" s="331"/>
      <c r="Q201" s="331"/>
      <c r="R201" s="331"/>
      <c r="S201" s="331"/>
      <c r="T201" s="331"/>
      <c r="U201" s="331"/>
      <c r="V201" s="331"/>
      <c r="W201" s="331"/>
      <c r="X201" s="331"/>
      <c r="Y201" s="331"/>
      <c r="Z201" s="331"/>
    </row>
    <row r="202" spans="1:26" ht="12.75" customHeight="1">
      <c r="A202" s="333"/>
      <c r="B202" s="332"/>
      <c r="C202" s="332"/>
      <c r="D202" s="332"/>
      <c r="E202" s="332"/>
      <c r="F202" s="332"/>
      <c r="G202" s="332"/>
      <c r="H202" s="332"/>
      <c r="I202" s="332"/>
      <c r="J202" s="332"/>
      <c r="K202" s="332"/>
      <c r="L202" s="332"/>
      <c r="M202" s="331"/>
      <c r="N202" s="331"/>
      <c r="O202" s="331"/>
      <c r="P202" s="331"/>
      <c r="Q202" s="331"/>
      <c r="R202" s="331"/>
      <c r="S202" s="331"/>
      <c r="T202" s="331"/>
      <c r="U202" s="331"/>
      <c r="V202" s="331"/>
      <c r="W202" s="331"/>
      <c r="X202" s="331"/>
      <c r="Y202" s="331"/>
      <c r="Z202" s="331"/>
    </row>
    <row r="203" spans="1:26" ht="12.75" customHeight="1">
      <c r="A203" s="333"/>
      <c r="B203" s="332"/>
      <c r="C203" s="332"/>
      <c r="D203" s="332"/>
      <c r="E203" s="332"/>
      <c r="F203" s="332"/>
      <c r="G203" s="332"/>
      <c r="H203" s="332"/>
      <c r="I203" s="332"/>
      <c r="J203" s="332"/>
      <c r="K203" s="332"/>
      <c r="L203" s="332"/>
      <c r="M203" s="331"/>
      <c r="N203" s="331"/>
      <c r="O203" s="331"/>
      <c r="P203" s="331"/>
      <c r="Q203" s="331"/>
      <c r="R203" s="331"/>
      <c r="S203" s="331"/>
      <c r="T203" s="331"/>
      <c r="U203" s="331"/>
      <c r="V203" s="331"/>
      <c r="W203" s="331"/>
      <c r="X203" s="331"/>
      <c r="Y203" s="331"/>
      <c r="Z203" s="331"/>
    </row>
    <row r="204" spans="1:26" ht="12.75" customHeight="1">
      <c r="A204" s="333"/>
      <c r="B204" s="332"/>
      <c r="C204" s="332"/>
      <c r="D204" s="332"/>
      <c r="E204" s="332"/>
      <c r="F204" s="332"/>
      <c r="G204" s="332"/>
      <c r="H204" s="332"/>
      <c r="I204" s="332"/>
      <c r="J204" s="332"/>
      <c r="K204" s="332"/>
      <c r="L204" s="332"/>
      <c r="M204" s="331"/>
      <c r="N204" s="331"/>
      <c r="O204" s="331"/>
      <c r="P204" s="331"/>
      <c r="Q204" s="331"/>
      <c r="R204" s="331"/>
      <c r="S204" s="331"/>
      <c r="T204" s="331"/>
      <c r="U204" s="331"/>
      <c r="V204" s="331"/>
      <c r="W204" s="331"/>
      <c r="X204" s="331"/>
      <c r="Y204" s="331"/>
      <c r="Z204" s="331"/>
    </row>
    <row r="205" spans="1:26" ht="12.75" customHeight="1">
      <c r="A205" s="333"/>
      <c r="B205" s="332"/>
      <c r="C205" s="332"/>
      <c r="D205" s="332"/>
      <c r="E205" s="332"/>
      <c r="F205" s="332"/>
      <c r="G205" s="332"/>
      <c r="H205" s="332"/>
      <c r="I205" s="332"/>
      <c r="J205" s="332"/>
      <c r="K205" s="332"/>
      <c r="L205" s="332"/>
      <c r="M205" s="331"/>
      <c r="N205" s="331"/>
      <c r="O205" s="331"/>
      <c r="P205" s="331"/>
      <c r="Q205" s="331"/>
      <c r="R205" s="331"/>
      <c r="S205" s="331"/>
      <c r="T205" s="331"/>
      <c r="U205" s="331"/>
      <c r="V205" s="331"/>
      <c r="W205" s="331"/>
      <c r="X205" s="331"/>
      <c r="Y205" s="331"/>
      <c r="Z205" s="331"/>
    </row>
    <row r="206" spans="1:26" ht="12.75" customHeight="1">
      <c r="A206" s="333"/>
      <c r="B206" s="332"/>
      <c r="C206" s="332"/>
      <c r="D206" s="332"/>
      <c r="E206" s="332"/>
      <c r="F206" s="332"/>
      <c r="G206" s="332"/>
      <c r="H206" s="332"/>
      <c r="I206" s="332"/>
      <c r="J206" s="332"/>
      <c r="K206" s="332"/>
      <c r="L206" s="332"/>
      <c r="M206" s="331"/>
      <c r="N206" s="331"/>
      <c r="O206" s="331"/>
      <c r="P206" s="331"/>
      <c r="Q206" s="331"/>
      <c r="R206" s="331"/>
      <c r="S206" s="331"/>
      <c r="T206" s="331"/>
      <c r="U206" s="331"/>
      <c r="V206" s="331"/>
      <c r="W206" s="331"/>
      <c r="X206" s="331"/>
      <c r="Y206" s="331"/>
      <c r="Z206" s="331"/>
    </row>
    <row r="207" spans="1:26" ht="12.75" customHeight="1">
      <c r="A207" s="333"/>
      <c r="B207" s="332"/>
      <c r="C207" s="332"/>
      <c r="D207" s="332"/>
      <c r="E207" s="332"/>
      <c r="F207" s="332"/>
      <c r="G207" s="332"/>
      <c r="H207" s="332"/>
      <c r="I207" s="332"/>
      <c r="J207" s="332"/>
      <c r="K207" s="332"/>
      <c r="L207" s="332"/>
      <c r="M207" s="331"/>
      <c r="N207" s="331"/>
      <c r="O207" s="331"/>
      <c r="P207" s="331"/>
      <c r="Q207" s="331"/>
      <c r="R207" s="331"/>
      <c r="S207" s="331"/>
      <c r="T207" s="331"/>
      <c r="U207" s="331"/>
      <c r="V207" s="331"/>
      <c r="W207" s="331"/>
      <c r="X207" s="331"/>
      <c r="Y207" s="331"/>
      <c r="Z207" s="331"/>
    </row>
    <row r="208" spans="1:26" ht="12.75" customHeight="1">
      <c r="A208" s="333"/>
      <c r="B208" s="332"/>
      <c r="C208" s="332"/>
      <c r="D208" s="332"/>
      <c r="E208" s="332"/>
      <c r="F208" s="332"/>
      <c r="G208" s="332"/>
      <c r="H208" s="332"/>
      <c r="I208" s="332"/>
      <c r="J208" s="332"/>
      <c r="K208" s="332"/>
      <c r="L208" s="332"/>
      <c r="M208" s="331"/>
      <c r="N208" s="331"/>
      <c r="O208" s="331"/>
      <c r="P208" s="331"/>
      <c r="Q208" s="331"/>
      <c r="R208" s="331"/>
      <c r="S208" s="331"/>
      <c r="T208" s="331"/>
      <c r="U208" s="331"/>
      <c r="V208" s="331"/>
      <c r="W208" s="331"/>
      <c r="X208" s="331"/>
      <c r="Y208" s="331"/>
      <c r="Z208" s="331"/>
    </row>
    <row r="209" spans="1:26" ht="12.75" customHeight="1">
      <c r="A209" s="333"/>
      <c r="B209" s="332"/>
      <c r="C209" s="332"/>
      <c r="D209" s="332"/>
      <c r="E209" s="332"/>
      <c r="F209" s="332"/>
      <c r="G209" s="332"/>
      <c r="H209" s="332"/>
      <c r="I209" s="332"/>
      <c r="J209" s="332"/>
      <c r="K209" s="332"/>
      <c r="L209" s="332"/>
      <c r="M209" s="331"/>
      <c r="N209" s="331"/>
      <c r="O209" s="331"/>
      <c r="P209" s="331"/>
      <c r="Q209" s="331"/>
      <c r="R209" s="331"/>
      <c r="S209" s="331"/>
      <c r="T209" s="331"/>
      <c r="U209" s="331"/>
      <c r="V209" s="331"/>
      <c r="W209" s="331"/>
      <c r="X209" s="331"/>
      <c r="Y209" s="331"/>
      <c r="Z209" s="331"/>
    </row>
    <row r="210" spans="1:26" ht="12.75" customHeight="1">
      <c r="A210" s="333"/>
      <c r="B210" s="332"/>
      <c r="C210" s="332"/>
      <c r="D210" s="332"/>
      <c r="E210" s="332"/>
      <c r="F210" s="332"/>
      <c r="G210" s="332"/>
      <c r="H210" s="332"/>
      <c r="I210" s="332"/>
      <c r="J210" s="332"/>
      <c r="K210" s="332"/>
      <c r="L210" s="332"/>
      <c r="M210" s="331"/>
      <c r="N210" s="331"/>
      <c r="O210" s="331"/>
      <c r="P210" s="331"/>
      <c r="Q210" s="331"/>
      <c r="R210" s="331"/>
      <c r="S210" s="331"/>
      <c r="T210" s="331"/>
      <c r="U210" s="331"/>
      <c r="V210" s="331"/>
      <c r="W210" s="331"/>
      <c r="X210" s="331"/>
      <c r="Y210" s="331"/>
      <c r="Z210" s="331"/>
    </row>
    <row r="211" spans="1:26" ht="12.75" customHeight="1">
      <c r="A211" s="333"/>
      <c r="B211" s="332"/>
      <c r="C211" s="332"/>
      <c r="D211" s="332"/>
      <c r="E211" s="332"/>
      <c r="F211" s="332"/>
      <c r="G211" s="332"/>
      <c r="H211" s="332"/>
      <c r="I211" s="332"/>
      <c r="J211" s="332"/>
      <c r="K211" s="332"/>
      <c r="L211" s="332"/>
      <c r="M211" s="331"/>
      <c r="N211" s="331"/>
      <c r="O211" s="331"/>
      <c r="P211" s="331"/>
      <c r="Q211" s="331"/>
      <c r="R211" s="331"/>
      <c r="S211" s="331"/>
      <c r="T211" s="331"/>
      <c r="U211" s="331"/>
      <c r="V211" s="331"/>
      <c r="W211" s="331"/>
      <c r="X211" s="331"/>
      <c r="Y211" s="331"/>
      <c r="Z211" s="331"/>
    </row>
    <row r="212" spans="1:26" ht="12.75" customHeight="1">
      <c r="A212" s="333"/>
      <c r="B212" s="332"/>
      <c r="C212" s="332"/>
      <c r="D212" s="332"/>
      <c r="E212" s="332"/>
      <c r="F212" s="332"/>
      <c r="G212" s="332"/>
      <c r="H212" s="332"/>
      <c r="I212" s="332"/>
      <c r="J212" s="332"/>
      <c r="K212" s="332"/>
      <c r="L212" s="332"/>
      <c r="M212" s="331"/>
      <c r="N212" s="331"/>
      <c r="O212" s="331"/>
      <c r="P212" s="331"/>
      <c r="Q212" s="331"/>
      <c r="R212" s="331"/>
      <c r="S212" s="331"/>
      <c r="T212" s="331"/>
      <c r="U212" s="331"/>
      <c r="V212" s="331"/>
      <c r="W212" s="331"/>
      <c r="X212" s="331"/>
      <c r="Y212" s="331"/>
      <c r="Z212" s="331"/>
    </row>
    <row r="213" spans="1:26" ht="12.75" customHeight="1">
      <c r="A213" s="333"/>
      <c r="B213" s="332"/>
      <c r="C213" s="332"/>
      <c r="D213" s="332"/>
      <c r="E213" s="332"/>
      <c r="F213" s="332"/>
      <c r="G213" s="332"/>
      <c r="H213" s="332"/>
      <c r="I213" s="332"/>
      <c r="J213" s="332"/>
      <c r="K213" s="332"/>
      <c r="L213" s="332"/>
      <c r="M213" s="331"/>
      <c r="N213" s="331"/>
      <c r="O213" s="331"/>
      <c r="P213" s="331"/>
      <c r="Q213" s="331"/>
      <c r="R213" s="331"/>
      <c r="S213" s="331"/>
      <c r="T213" s="331"/>
      <c r="U213" s="331"/>
      <c r="V213" s="331"/>
      <c r="W213" s="331"/>
      <c r="X213" s="331"/>
      <c r="Y213" s="331"/>
      <c r="Z213" s="331"/>
    </row>
    <row r="214" spans="1:26" ht="12.75" customHeight="1">
      <c r="A214" s="333"/>
      <c r="B214" s="332"/>
      <c r="C214" s="332"/>
      <c r="D214" s="332"/>
      <c r="E214" s="332"/>
      <c r="F214" s="332"/>
      <c r="G214" s="332"/>
      <c r="H214" s="332"/>
      <c r="I214" s="332"/>
      <c r="J214" s="332"/>
      <c r="K214" s="332"/>
      <c r="L214" s="332"/>
      <c r="M214" s="331"/>
      <c r="N214" s="331"/>
      <c r="O214" s="331"/>
      <c r="P214" s="331"/>
      <c r="Q214" s="331"/>
      <c r="R214" s="331"/>
      <c r="S214" s="331"/>
      <c r="T214" s="331"/>
      <c r="U214" s="331"/>
      <c r="V214" s="331"/>
      <c r="W214" s="331"/>
      <c r="X214" s="331"/>
      <c r="Y214" s="331"/>
      <c r="Z214" s="331"/>
    </row>
    <row r="215" spans="1:26" ht="12.75" customHeight="1">
      <c r="A215" s="333"/>
      <c r="B215" s="332"/>
      <c r="C215" s="332"/>
      <c r="D215" s="332"/>
      <c r="E215" s="332"/>
      <c r="F215" s="332"/>
      <c r="G215" s="332"/>
      <c r="H215" s="332"/>
      <c r="I215" s="332"/>
      <c r="J215" s="332"/>
      <c r="K215" s="332"/>
      <c r="L215" s="332"/>
      <c r="M215" s="331"/>
      <c r="N215" s="331"/>
      <c r="O215" s="331"/>
      <c r="P215" s="331"/>
      <c r="Q215" s="331"/>
      <c r="R215" s="331"/>
      <c r="S215" s="331"/>
      <c r="T215" s="331"/>
      <c r="U215" s="331"/>
      <c r="V215" s="331"/>
      <c r="W215" s="331"/>
      <c r="X215" s="331"/>
      <c r="Y215" s="331"/>
      <c r="Z215" s="331"/>
    </row>
    <row r="216" spans="1:26" ht="12.75" customHeight="1">
      <c r="A216" s="333"/>
      <c r="B216" s="332"/>
      <c r="C216" s="332"/>
      <c r="D216" s="332"/>
      <c r="E216" s="332"/>
      <c r="F216" s="332"/>
      <c r="G216" s="332"/>
      <c r="H216" s="332"/>
      <c r="I216" s="332"/>
      <c r="J216" s="332"/>
      <c r="K216" s="332"/>
      <c r="L216" s="332"/>
      <c r="M216" s="331"/>
      <c r="N216" s="331"/>
      <c r="O216" s="331"/>
      <c r="P216" s="331"/>
      <c r="Q216" s="331"/>
      <c r="R216" s="331"/>
      <c r="S216" s="331"/>
      <c r="T216" s="331"/>
      <c r="U216" s="331"/>
      <c r="V216" s="331"/>
      <c r="W216" s="331"/>
      <c r="X216" s="331"/>
      <c r="Y216" s="331"/>
      <c r="Z216" s="331"/>
    </row>
    <row r="217" spans="1:26" ht="12.75" customHeight="1">
      <c r="A217" s="333"/>
      <c r="B217" s="332"/>
      <c r="C217" s="332"/>
      <c r="D217" s="332"/>
      <c r="E217" s="332"/>
      <c r="F217" s="332"/>
      <c r="G217" s="332"/>
      <c r="H217" s="332"/>
      <c r="I217" s="332"/>
      <c r="J217" s="332"/>
      <c r="K217" s="332"/>
      <c r="L217" s="332"/>
      <c r="M217" s="331"/>
      <c r="N217" s="331"/>
      <c r="O217" s="331"/>
      <c r="P217" s="331"/>
      <c r="Q217" s="331"/>
      <c r="R217" s="331"/>
      <c r="S217" s="331"/>
      <c r="T217" s="331"/>
      <c r="U217" s="331"/>
      <c r="V217" s="331"/>
      <c r="W217" s="331"/>
      <c r="X217" s="331"/>
      <c r="Y217" s="331"/>
      <c r="Z217" s="331"/>
    </row>
    <row r="218" spans="1:26" ht="12.75" customHeight="1">
      <c r="A218" s="333"/>
      <c r="B218" s="332"/>
      <c r="C218" s="332"/>
      <c r="D218" s="332"/>
      <c r="E218" s="332"/>
      <c r="F218" s="332"/>
      <c r="G218" s="332"/>
      <c r="H218" s="332"/>
      <c r="I218" s="332"/>
      <c r="J218" s="332"/>
      <c r="K218" s="332"/>
      <c r="L218" s="332"/>
      <c r="M218" s="331"/>
      <c r="N218" s="331"/>
      <c r="O218" s="331"/>
      <c r="P218" s="331"/>
      <c r="Q218" s="331"/>
      <c r="R218" s="331"/>
      <c r="S218" s="331"/>
      <c r="T218" s="331"/>
      <c r="U218" s="331"/>
      <c r="V218" s="331"/>
      <c r="W218" s="331"/>
      <c r="X218" s="331"/>
      <c r="Y218" s="331"/>
      <c r="Z218" s="331"/>
    </row>
    <row r="219" spans="1:26" ht="12.75" customHeight="1">
      <c r="A219" s="333"/>
      <c r="B219" s="332"/>
      <c r="C219" s="332"/>
      <c r="D219" s="332"/>
      <c r="E219" s="332"/>
      <c r="F219" s="332"/>
      <c r="G219" s="332"/>
      <c r="H219" s="332"/>
      <c r="I219" s="332"/>
      <c r="J219" s="332"/>
      <c r="K219" s="332"/>
      <c r="L219" s="332"/>
      <c r="M219" s="331"/>
      <c r="N219" s="331"/>
      <c r="O219" s="331"/>
      <c r="P219" s="331"/>
      <c r="Q219" s="331"/>
      <c r="R219" s="331"/>
      <c r="S219" s="331"/>
      <c r="T219" s="331"/>
      <c r="U219" s="331"/>
      <c r="V219" s="331"/>
      <c r="W219" s="331"/>
      <c r="X219" s="331"/>
      <c r="Y219" s="331"/>
      <c r="Z219" s="331"/>
    </row>
    <row r="220" spans="1:26" ht="12.75" customHeight="1">
      <c r="A220" s="333"/>
      <c r="B220" s="332"/>
      <c r="C220" s="332"/>
      <c r="D220" s="332"/>
      <c r="E220" s="332"/>
      <c r="F220" s="332"/>
      <c r="G220" s="332"/>
      <c r="H220" s="332"/>
      <c r="I220" s="332"/>
      <c r="J220" s="332"/>
      <c r="K220" s="332"/>
      <c r="L220" s="332"/>
      <c r="M220" s="331"/>
      <c r="N220" s="331"/>
      <c r="O220" s="331"/>
      <c r="P220" s="331"/>
      <c r="Q220" s="331"/>
      <c r="R220" s="331"/>
      <c r="S220" s="331"/>
      <c r="T220" s="331"/>
      <c r="U220" s="331"/>
      <c r="V220" s="331"/>
      <c r="W220" s="331"/>
      <c r="X220" s="331"/>
      <c r="Y220" s="331"/>
      <c r="Z220" s="331"/>
    </row>
    <row r="221" spans="1:26" ht="12.75" customHeight="1">
      <c r="A221" s="333"/>
      <c r="B221" s="332"/>
      <c r="C221" s="332"/>
      <c r="D221" s="332"/>
      <c r="E221" s="332"/>
      <c r="F221" s="332"/>
      <c r="G221" s="332"/>
      <c r="H221" s="332"/>
      <c r="I221" s="332"/>
      <c r="J221" s="332"/>
      <c r="K221" s="332"/>
      <c r="L221" s="332"/>
      <c r="M221" s="331"/>
      <c r="N221" s="331"/>
      <c r="O221" s="331"/>
      <c r="P221" s="331"/>
      <c r="Q221" s="331"/>
      <c r="R221" s="331"/>
      <c r="S221" s="331"/>
      <c r="T221" s="331"/>
      <c r="U221" s="331"/>
      <c r="V221" s="331"/>
      <c r="W221" s="331"/>
      <c r="X221" s="331"/>
      <c r="Y221" s="331"/>
      <c r="Z221" s="331"/>
    </row>
    <row r="222" spans="1:26" ht="12.75" customHeight="1">
      <c r="A222" s="333"/>
      <c r="B222" s="332"/>
      <c r="C222" s="332"/>
      <c r="D222" s="332"/>
      <c r="E222" s="332"/>
      <c r="F222" s="332"/>
      <c r="G222" s="332"/>
      <c r="H222" s="332"/>
      <c r="I222" s="332"/>
      <c r="J222" s="332"/>
      <c r="K222" s="332"/>
      <c r="L222" s="332"/>
      <c r="M222" s="331"/>
      <c r="N222" s="331"/>
      <c r="O222" s="331"/>
      <c r="P222" s="331"/>
      <c r="Q222" s="331"/>
      <c r="R222" s="331"/>
      <c r="S222" s="331"/>
      <c r="T222" s="331"/>
      <c r="U222" s="331"/>
      <c r="V222" s="331"/>
      <c r="W222" s="331"/>
      <c r="X222" s="331"/>
      <c r="Y222" s="331"/>
      <c r="Z222" s="331"/>
    </row>
    <row r="223" spans="1:26" ht="12.75" customHeight="1">
      <c r="A223" s="333"/>
      <c r="B223" s="332"/>
      <c r="C223" s="332"/>
      <c r="D223" s="332"/>
      <c r="E223" s="332"/>
      <c r="F223" s="332"/>
      <c r="G223" s="332"/>
      <c r="H223" s="332"/>
      <c r="I223" s="332"/>
      <c r="J223" s="332"/>
      <c r="K223" s="332"/>
      <c r="L223" s="332"/>
      <c r="M223" s="331"/>
      <c r="N223" s="331"/>
      <c r="O223" s="331"/>
      <c r="P223" s="331"/>
      <c r="Q223" s="331"/>
      <c r="R223" s="331"/>
      <c r="S223" s="331"/>
      <c r="T223" s="331"/>
      <c r="U223" s="331"/>
      <c r="V223" s="331"/>
      <c r="W223" s="331"/>
      <c r="X223" s="331"/>
      <c r="Y223" s="331"/>
      <c r="Z223" s="331"/>
    </row>
    <row r="224" spans="1:26" ht="12.75" customHeight="1">
      <c r="A224" s="333"/>
      <c r="B224" s="332"/>
      <c r="C224" s="332"/>
      <c r="D224" s="332"/>
      <c r="E224" s="332"/>
      <c r="F224" s="332"/>
      <c r="G224" s="332"/>
      <c r="H224" s="332"/>
      <c r="I224" s="332"/>
      <c r="J224" s="332"/>
      <c r="K224" s="332"/>
      <c r="L224" s="332"/>
      <c r="M224" s="331"/>
      <c r="N224" s="331"/>
      <c r="O224" s="331"/>
      <c r="P224" s="331"/>
      <c r="Q224" s="331"/>
      <c r="R224" s="331"/>
      <c r="S224" s="331"/>
      <c r="T224" s="331"/>
      <c r="U224" s="331"/>
      <c r="V224" s="331"/>
      <c r="W224" s="331"/>
      <c r="X224" s="331"/>
      <c r="Y224" s="331"/>
      <c r="Z224" s="331"/>
    </row>
    <row r="225" spans="1:26" ht="12.75" customHeight="1">
      <c r="A225" s="333"/>
      <c r="B225" s="332"/>
      <c r="C225" s="332"/>
      <c r="D225" s="332"/>
      <c r="E225" s="332"/>
      <c r="F225" s="332"/>
      <c r="G225" s="332"/>
      <c r="H225" s="332"/>
      <c r="I225" s="332"/>
      <c r="J225" s="332"/>
      <c r="K225" s="332"/>
      <c r="L225" s="332"/>
      <c r="M225" s="331"/>
      <c r="N225" s="331"/>
      <c r="O225" s="331"/>
      <c r="P225" s="331"/>
      <c r="Q225" s="331"/>
      <c r="R225" s="331"/>
      <c r="S225" s="331"/>
      <c r="T225" s="331"/>
      <c r="U225" s="331"/>
      <c r="V225" s="331"/>
      <c r="W225" s="331"/>
      <c r="X225" s="331"/>
      <c r="Y225" s="331"/>
      <c r="Z225" s="331"/>
    </row>
    <row r="226" spans="1:26" ht="12.75" customHeight="1">
      <c r="A226" s="333"/>
      <c r="B226" s="332"/>
      <c r="C226" s="332"/>
      <c r="D226" s="332"/>
      <c r="E226" s="332"/>
      <c r="F226" s="332"/>
      <c r="G226" s="332"/>
      <c r="H226" s="332"/>
      <c r="I226" s="332"/>
      <c r="J226" s="332"/>
      <c r="K226" s="332"/>
      <c r="L226" s="332"/>
      <c r="M226" s="331"/>
      <c r="N226" s="331"/>
      <c r="O226" s="331"/>
      <c r="P226" s="331"/>
      <c r="Q226" s="331"/>
      <c r="R226" s="331"/>
      <c r="S226" s="331"/>
      <c r="T226" s="331"/>
      <c r="U226" s="331"/>
      <c r="V226" s="331"/>
      <c r="W226" s="331"/>
      <c r="X226" s="331"/>
      <c r="Y226" s="331"/>
      <c r="Z226" s="331"/>
    </row>
    <row r="227" spans="1:26" ht="12.75" customHeight="1">
      <c r="A227" s="333"/>
      <c r="B227" s="332"/>
      <c r="C227" s="332"/>
      <c r="D227" s="332"/>
      <c r="E227" s="332"/>
      <c r="F227" s="332"/>
      <c r="G227" s="332"/>
      <c r="H227" s="332"/>
      <c r="I227" s="332"/>
      <c r="J227" s="332"/>
      <c r="K227" s="332"/>
      <c r="L227" s="332"/>
      <c r="M227" s="331"/>
      <c r="N227" s="331"/>
      <c r="O227" s="331"/>
      <c r="P227" s="331"/>
      <c r="Q227" s="331"/>
      <c r="R227" s="331"/>
      <c r="S227" s="331"/>
      <c r="T227" s="331"/>
      <c r="U227" s="331"/>
      <c r="V227" s="331"/>
      <c r="W227" s="331"/>
      <c r="X227" s="331"/>
      <c r="Y227" s="331"/>
      <c r="Z227" s="331"/>
    </row>
    <row r="228" spans="1:26" ht="12.75" customHeight="1">
      <c r="A228" s="333"/>
      <c r="B228" s="332"/>
      <c r="C228" s="332"/>
      <c r="D228" s="332"/>
      <c r="E228" s="332"/>
      <c r="F228" s="332"/>
      <c r="G228" s="332"/>
      <c r="H228" s="332"/>
      <c r="I228" s="332"/>
      <c r="J228" s="332"/>
      <c r="K228" s="332"/>
      <c r="L228" s="332"/>
      <c r="M228" s="331"/>
      <c r="N228" s="331"/>
      <c r="O228" s="331"/>
      <c r="P228" s="331"/>
      <c r="Q228" s="331"/>
      <c r="R228" s="331"/>
      <c r="S228" s="331"/>
      <c r="T228" s="331"/>
      <c r="U228" s="331"/>
      <c r="V228" s="331"/>
      <c r="W228" s="331"/>
      <c r="X228" s="331"/>
      <c r="Y228" s="331"/>
      <c r="Z228" s="331"/>
    </row>
    <row r="229" spans="1:26" ht="12.75" customHeight="1">
      <c r="A229" s="333"/>
      <c r="B229" s="332"/>
      <c r="C229" s="332"/>
      <c r="D229" s="332"/>
      <c r="E229" s="332"/>
      <c r="F229" s="332"/>
      <c r="G229" s="332"/>
      <c r="H229" s="332"/>
      <c r="I229" s="332"/>
      <c r="J229" s="332"/>
      <c r="K229" s="332"/>
      <c r="L229" s="332"/>
      <c r="M229" s="331"/>
      <c r="N229" s="331"/>
      <c r="O229" s="331"/>
      <c r="P229" s="331"/>
      <c r="Q229" s="331"/>
      <c r="R229" s="331"/>
      <c r="S229" s="331"/>
      <c r="T229" s="331"/>
      <c r="U229" s="331"/>
      <c r="V229" s="331"/>
      <c r="W229" s="331"/>
      <c r="X229" s="331"/>
      <c r="Y229" s="331"/>
      <c r="Z229" s="331"/>
    </row>
    <row r="230" spans="1:26" ht="12.75" customHeight="1">
      <c r="A230" s="333"/>
      <c r="B230" s="332"/>
      <c r="C230" s="332"/>
      <c r="D230" s="332"/>
      <c r="E230" s="332"/>
      <c r="F230" s="332"/>
      <c r="G230" s="332"/>
      <c r="H230" s="332"/>
      <c r="I230" s="332"/>
      <c r="J230" s="332"/>
      <c r="K230" s="332"/>
      <c r="L230" s="332"/>
      <c r="M230" s="331"/>
      <c r="N230" s="331"/>
      <c r="O230" s="331"/>
      <c r="P230" s="331"/>
      <c r="Q230" s="331"/>
      <c r="R230" s="331"/>
      <c r="S230" s="331"/>
      <c r="T230" s="331"/>
      <c r="U230" s="331"/>
      <c r="V230" s="331"/>
      <c r="W230" s="331"/>
      <c r="X230" s="331"/>
      <c r="Y230" s="331"/>
      <c r="Z230" s="331"/>
    </row>
    <row r="231" spans="1:26" ht="12.75" customHeight="1">
      <c r="A231" s="333"/>
      <c r="B231" s="332"/>
      <c r="C231" s="332"/>
      <c r="D231" s="332"/>
      <c r="E231" s="332"/>
      <c r="F231" s="332"/>
      <c r="G231" s="332"/>
      <c r="H231" s="332"/>
      <c r="I231" s="332"/>
      <c r="J231" s="332"/>
      <c r="K231" s="332"/>
      <c r="L231" s="332"/>
      <c r="M231" s="331"/>
      <c r="N231" s="331"/>
      <c r="O231" s="331"/>
      <c r="P231" s="331"/>
      <c r="Q231" s="331"/>
      <c r="R231" s="331"/>
      <c r="S231" s="331"/>
      <c r="T231" s="331"/>
      <c r="U231" s="331"/>
      <c r="V231" s="331"/>
      <c r="W231" s="331"/>
      <c r="X231" s="331"/>
      <c r="Y231" s="331"/>
      <c r="Z231" s="331"/>
    </row>
    <row r="232" spans="1:26" ht="12.75" customHeight="1">
      <c r="A232" s="333"/>
      <c r="B232" s="332"/>
      <c r="C232" s="332"/>
      <c r="D232" s="332"/>
      <c r="E232" s="332"/>
      <c r="F232" s="332"/>
      <c r="G232" s="332"/>
      <c r="H232" s="332"/>
      <c r="I232" s="332"/>
      <c r="J232" s="332"/>
      <c r="K232" s="332"/>
      <c r="L232" s="332"/>
      <c r="M232" s="331"/>
      <c r="N232" s="331"/>
      <c r="O232" s="331"/>
      <c r="P232" s="331"/>
      <c r="Q232" s="331"/>
      <c r="R232" s="331"/>
      <c r="S232" s="331"/>
      <c r="T232" s="331"/>
      <c r="U232" s="331"/>
      <c r="V232" s="331"/>
      <c r="W232" s="331"/>
      <c r="X232" s="331"/>
      <c r="Y232" s="331"/>
      <c r="Z232" s="331"/>
    </row>
    <row r="233" spans="1:26" ht="12.75" customHeight="1">
      <c r="A233" s="333"/>
      <c r="B233" s="332"/>
      <c r="C233" s="332"/>
      <c r="D233" s="332"/>
      <c r="E233" s="332"/>
      <c r="F233" s="332"/>
      <c r="G233" s="332"/>
      <c r="H233" s="332"/>
      <c r="I233" s="332"/>
      <c r="J233" s="332"/>
      <c r="K233" s="332"/>
      <c r="L233" s="332"/>
      <c r="M233" s="331"/>
      <c r="N233" s="331"/>
      <c r="O233" s="331"/>
      <c r="P233" s="331"/>
      <c r="Q233" s="331"/>
      <c r="R233" s="331"/>
      <c r="S233" s="331"/>
      <c r="T233" s="331"/>
      <c r="U233" s="331"/>
      <c r="V233" s="331"/>
      <c r="W233" s="331"/>
      <c r="X233" s="331"/>
      <c r="Y233" s="331"/>
      <c r="Z233" s="331"/>
    </row>
    <row r="234" spans="1:26" ht="12.75" customHeight="1">
      <c r="A234" s="333"/>
      <c r="B234" s="332"/>
      <c r="C234" s="332"/>
      <c r="D234" s="332"/>
      <c r="E234" s="332"/>
      <c r="F234" s="332"/>
      <c r="G234" s="332"/>
      <c r="H234" s="332"/>
      <c r="I234" s="332"/>
      <c r="J234" s="332"/>
      <c r="K234" s="332"/>
      <c r="L234" s="332"/>
      <c r="M234" s="331"/>
      <c r="N234" s="331"/>
      <c r="O234" s="331"/>
      <c r="P234" s="331"/>
      <c r="Q234" s="331"/>
      <c r="R234" s="331"/>
      <c r="S234" s="331"/>
      <c r="T234" s="331"/>
      <c r="U234" s="331"/>
      <c r="V234" s="331"/>
      <c r="W234" s="331"/>
      <c r="X234" s="331"/>
      <c r="Y234" s="331"/>
      <c r="Z234" s="331"/>
    </row>
    <row r="235" spans="1:26" ht="12.75" customHeight="1">
      <c r="A235" s="333"/>
      <c r="B235" s="332"/>
      <c r="C235" s="332"/>
      <c r="D235" s="332"/>
      <c r="E235" s="332"/>
      <c r="F235" s="332"/>
      <c r="G235" s="332"/>
      <c r="H235" s="332"/>
      <c r="I235" s="332"/>
      <c r="J235" s="332"/>
      <c r="K235" s="332"/>
      <c r="L235" s="332"/>
      <c r="M235" s="331"/>
      <c r="N235" s="331"/>
      <c r="O235" s="331"/>
      <c r="P235" s="331"/>
      <c r="Q235" s="331"/>
      <c r="R235" s="331"/>
      <c r="S235" s="331"/>
      <c r="T235" s="331"/>
      <c r="U235" s="331"/>
      <c r="V235" s="331"/>
      <c r="W235" s="331"/>
      <c r="X235" s="331"/>
      <c r="Y235" s="331"/>
      <c r="Z235" s="331"/>
    </row>
    <row r="236" spans="1:26" ht="12.75" customHeight="1">
      <c r="A236" s="333"/>
      <c r="B236" s="332"/>
      <c r="C236" s="332"/>
      <c r="D236" s="332"/>
      <c r="E236" s="332"/>
      <c r="F236" s="332"/>
      <c r="G236" s="332"/>
      <c r="H236" s="332"/>
      <c r="I236" s="332"/>
      <c r="J236" s="332"/>
      <c r="K236" s="332"/>
      <c r="L236" s="332"/>
      <c r="M236" s="331"/>
      <c r="N236" s="331"/>
      <c r="O236" s="331"/>
      <c r="P236" s="331"/>
      <c r="Q236" s="331"/>
      <c r="R236" s="331"/>
      <c r="S236" s="331"/>
      <c r="T236" s="331"/>
      <c r="U236" s="331"/>
      <c r="V236" s="331"/>
      <c r="W236" s="331"/>
      <c r="X236" s="331"/>
      <c r="Y236" s="331"/>
      <c r="Z236" s="331"/>
    </row>
    <row r="237" spans="1:26" ht="12.75" customHeight="1">
      <c r="A237" s="333"/>
      <c r="B237" s="332"/>
      <c r="C237" s="332"/>
      <c r="D237" s="332"/>
      <c r="E237" s="332"/>
      <c r="F237" s="332"/>
      <c r="G237" s="332"/>
      <c r="H237" s="332"/>
      <c r="I237" s="332"/>
      <c r="J237" s="332"/>
      <c r="K237" s="332"/>
      <c r="L237" s="332"/>
      <c r="M237" s="331"/>
      <c r="N237" s="331"/>
      <c r="O237" s="331"/>
      <c r="P237" s="331"/>
      <c r="Q237" s="331"/>
      <c r="R237" s="331"/>
      <c r="S237" s="331"/>
      <c r="T237" s="331"/>
      <c r="U237" s="331"/>
      <c r="V237" s="331"/>
      <c r="W237" s="331"/>
      <c r="X237" s="331"/>
      <c r="Y237" s="331"/>
      <c r="Z237" s="331"/>
    </row>
    <row r="238" spans="1:26" ht="12.75" customHeight="1">
      <c r="A238" s="333"/>
      <c r="B238" s="332"/>
      <c r="C238" s="332"/>
      <c r="D238" s="332"/>
      <c r="E238" s="332"/>
      <c r="F238" s="332"/>
      <c r="G238" s="332"/>
      <c r="H238" s="332"/>
      <c r="I238" s="332"/>
      <c r="J238" s="332"/>
      <c r="K238" s="332"/>
      <c r="L238" s="332"/>
      <c r="M238" s="331"/>
      <c r="N238" s="331"/>
      <c r="O238" s="331"/>
      <c r="P238" s="331"/>
      <c r="Q238" s="331"/>
      <c r="R238" s="331"/>
      <c r="S238" s="331"/>
      <c r="T238" s="331"/>
      <c r="U238" s="331"/>
      <c r="V238" s="331"/>
      <c r="W238" s="331"/>
      <c r="X238" s="331"/>
      <c r="Y238" s="331"/>
      <c r="Z238" s="331"/>
    </row>
    <row r="239" spans="1:26" ht="12.75" customHeight="1">
      <c r="A239" s="333"/>
      <c r="B239" s="332"/>
      <c r="C239" s="332"/>
      <c r="D239" s="332"/>
      <c r="E239" s="332"/>
      <c r="F239" s="332"/>
      <c r="G239" s="332"/>
      <c r="H239" s="332"/>
      <c r="I239" s="332"/>
      <c r="J239" s="332"/>
      <c r="K239" s="332"/>
      <c r="L239" s="332"/>
      <c r="M239" s="331"/>
      <c r="N239" s="331"/>
      <c r="O239" s="331"/>
      <c r="P239" s="331"/>
      <c r="Q239" s="331"/>
      <c r="R239" s="331"/>
      <c r="S239" s="331"/>
      <c r="T239" s="331"/>
      <c r="U239" s="331"/>
      <c r="V239" s="331"/>
      <c r="W239" s="331"/>
      <c r="X239" s="331"/>
      <c r="Y239" s="331"/>
      <c r="Z239" s="331"/>
    </row>
    <row r="240" spans="1:26" ht="12.75" customHeight="1">
      <c r="A240" s="333"/>
      <c r="B240" s="332"/>
      <c r="C240" s="332"/>
      <c r="D240" s="332"/>
      <c r="E240" s="332"/>
      <c r="F240" s="332"/>
      <c r="G240" s="332"/>
      <c r="H240" s="332"/>
      <c r="I240" s="332"/>
      <c r="J240" s="332"/>
      <c r="K240" s="332"/>
      <c r="L240" s="332"/>
      <c r="M240" s="331"/>
      <c r="N240" s="331"/>
      <c r="O240" s="331"/>
      <c r="P240" s="331"/>
      <c r="Q240" s="331"/>
      <c r="R240" s="331"/>
      <c r="S240" s="331"/>
      <c r="T240" s="331"/>
      <c r="U240" s="331"/>
      <c r="V240" s="331"/>
      <c r="W240" s="331"/>
      <c r="X240" s="331"/>
      <c r="Y240" s="331"/>
      <c r="Z240" s="331"/>
    </row>
    <row r="241" spans="1:26" ht="12.75" customHeight="1">
      <c r="A241" s="333"/>
      <c r="B241" s="332"/>
      <c r="C241" s="332"/>
      <c r="D241" s="332"/>
      <c r="E241" s="332"/>
      <c r="F241" s="332"/>
      <c r="G241" s="332"/>
      <c r="H241" s="332"/>
      <c r="I241" s="332"/>
      <c r="J241" s="332"/>
      <c r="K241" s="332"/>
      <c r="L241" s="332"/>
      <c r="M241" s="331"/>
      <c r="N241" s="331"/>
      <c r="O241" s="331"/>
      <c r="P241" s="331"/>
      <c r="Q241" s="331"/>
      <c r="R241" s="331"/>
      <c r="S241" s="331"/>
      <c r="T241" s="331"/>
      <c r="U241" s="331"/>
      <c r="V241" s="331"/>
      <c r="W241" s="331"/>
      <c r="X241" s="331"/>
      <c r="Y241" s="331"/>
      <c r="Z241" s="331"/>
    </row>
    <row r="242" spans="1:26" ht="12.75" customHeight="1">
      <c r="A242" s="333"/>
      <c r="B242" s="332"/>
      <c r="C242" s="332"/>
      <c r="D242" s="332"/>
      <c r="E242" s="332"/>
      <c r="F242" s="332"/>
      <c r="G242" s="332"/>
      <c r="H242" s="332"/>
      <c r="I242" s="332"/>
      <c r="J242" s="332"/>
      <c r="K242" s="332"/>
      <c r="L242" s="332"/>
      <c r="M242" s="331"/>
      <c r="N242" s="331"/>
      <c r="O242" s="331"/>
      <c r="P242" s="331"/>
      <c r="Q242" s="331"/>
      <c r="R242" s="331"/>
      <c r="S242" s="331"/>
      <c r="T242" s="331"/>
      <c r="U242" s="331"/>
      <c r="V242" s="331"/>
      <c r="W242" s="331"/>
      <c r="X242" s="331"/>
      <c r="Y242" s="331"/>
      <c r="Z242" s="331"/>
    </row>
    <row r="243" spans="1:26" ht="12.75" customHeight="1">
      <c r="A243" s="333"/>
      <c r="B243" s="332"/>
      <c r="C243" s="332"/>
      <c r="D243" s="332"/>
      <c r="E243" s="332"/>
      <c r="F243" s="332"/>
      <c r="G243" s="332"/>
      <c r="H243" s="332"/>
      <c r="I243" s="332"/>
      <c r="J243" s="332"/>
      <c r="K243" s="332"/>
      <c r="L243" s="332"/>
      <c r="M243" s="331"/>
      <c r="N243" s="331"/>
      <c r="O243" s="331"/>
      <c r="P243" s="331"/>
      <c r="Q243" s="331"/>
      <c r="R243" s="331"/>
      <c r="S243" s="331"/>
      <c r="T243" s="331"/>
      <c r="U243" s="331"/>
      <c r="V243" s="331"/>
      <c r="W243" s="331"/>
      <c r="X243" s="331"/>
      <c r="Y243" s="331"/>
      <c r="Z243" s="331"/>
    </row>
    <row r="244" spans="1:26" ht="12.75" customHeight="1">
      <c r="A244" s="333"/>
      <c r="B244" s="332"/>
      <c r="C244" s="332"/>
      <c r="D244" s="332"/>
      <c r="E244" s="332"/>
      <c r="F244" s="332"/>
      <c r="G244" s="332"/>
      <c r="H244" s="332"/>
      <c r="I244" s="332"/>
      <c r="J244" s="332"/>
      <c r="K244" s="332"/>
      <c r="L244" s="332"/>
      <c r="M244" s="331"/>
      <c r="N244" s="331"/>
      <c r="O244" s="331"/>
      <c r="P244" s="331"/>
      <c r="Q244" s="331"/>
      <c r="R244" s="331"/>
      <c r="S244" s="331"/>
      <c r="T244" s="331"/>
      <c r="U244" s="331"/>
      <c r="V244" s="331"/>
      <c r="W244" s="331"/>
      <c r="X244" s="331"/>
      <c r="Y244" s="331"/>
      <c r="Z244" s="331"/>
    </row>
    <row r="245" spans="1:26" ht="12.75" customHeight="1">
      <c r="A245" s="333"/>
      <c r="B245" s="332"/>
      <c r="C245" s="332"/>
      <c r="D245" s="332"/>
      <c r="E245" s="332"/>
      <c r="F245" s="332"/>
      <c r="G245" s="332"/>
      <c r="H245" s="332"/>
      <c r="I245" s="332"/>
      <c r="J245" s="332"/>
      <c r="K245" s="332"/>
      <c r="L245" s="332"/>
      <c r="M245" s="331"/>
      <c r="N245" s="331"/>
      <c r="O245" s="331"/>
      <c r="P245" s="331"/>
      <c r="Q245" s="331"/>
      <c r="R245" s="331"/>
      <c r="S245" s="331"/>
      <c r="T245" s="331"/>
      <c r="U245" s="331"/>
      <c r="V245" s="331"/>
      <c r="W245" s="331"/>
      <c r="X245" s="331"/>
      <c r="Y245" s="331"/>
      <c r="Z245" s="331"/>
    </row>
    <row r="246" spans="1:26" ht="12.75" customHeight="1">
      <c r="A246" s="333"/>
      <c r="B246" s="332"/>
      <c r="C246" s="332"/>
      <c r="D246" s="332"/>
      <c r="E246" s="332"/>
      <c r="F246" s="332"/>
      <c r="G246" s="332"/>
      <c r="H246" s="332"/>
      <c r="I246" s="332"/>
      <c r="J246" s="332"/>
      <c r="K246" s="332"/>
      <c r="L246" s="332"/>
      <c r="M246" s="331"/>
      <c r="N246" s="331"/>
      <c r="O246" s="331"/>
      <c r="P246" s="331"/>
      <c r="Q246" s="331"/>
      <c r="R246" s="331"/>
      <c r="S246" s="331"/>
      <c r="T246" s="331"/>
      <c r="U246" s="331"/>
      <c r="V246" s="331"/>
      <c r="W246" s="331"/>
      <c r="X246" s="331"/>
      <c r="Y246" s="331"/>
      <c r="Z246" s="331"/>
    </row>
    <row r="247" spans="1:26" ht="12.75" customHeight="1">
      <c r="A247" s="333"/>
      <c r="B247" s="332"/>
      <c r="C247" s="332"/>
      <c r="D247" s="332"/>
      <c r="E247" s="332"/>
      <c r="F247" s="332"/>
      <c r="G247" s="332"/>
      <c r="H247" s="332"/>
      <c r="I247" s="332"/>
      <c r="J247" s="332"/>
      <c r="K247" s="332"/>
      <c r="L247" s="332"/>
      <c r="M247" s="331"/>
      <c r="N247" s="331"/>
      <c r="O247" s="331"/>
      <c r="P247" s="331"/>
      <c r="Q247" s="331"/>
      <c r="R247" s="331"/>
      <c r="S247" s="331"/>
      <c r="T247" s="331"/>
      <c r="U247" s="331"/>
      <c r="V247" s="331"/>
      <c r="W247" s="331"/>
      <c r="X247" s="331"/>
      <c r="Y247" s="331"/>
      <c r="Z247" s="331"/>
    </row>
    <row r="248" spans="1:26" ht="12.75" customHeight="1">
      <c r="A248" s="333"/>
      <c r="B248" s="332"/>
      <c r="C248" s="332"/>
      <c r="D248" s="332"/>
      <c r="E248" s="332"/>
      <c r="F248" s="332"/>
      <c r="G248" s="332"/>
      <c r="H248" s="332"/>
      <c r="I248" s="332"/>
      <c r="J248" s="332"/>
      <c r="K248" s="332"/>
      <c r="L248" s="332"/>
      <c r="M248" s="331"/>
      <c r="N248" s="331"/>
      <c r="O248" s="331"/>
      <c r="P248" s="331"/>
      <c r="Q248" s="331"/>
      <c r="R248" s="331"/>
      <c r="S248" s="331"/>
      <c r="T248" s="331"/>
      <c r="U248" s="331"/>
      <c r="V248" s="331"/>
      <c r="W248" s="331"/>
      <c r="X248" s="331"/>
      <c r="Y248" s="331"/>
      <c r="Z248" s="331"/>
    </row>
    <row r="249" spans="1:26" ht="12.75" customHeight="1">
      <c r="A249" s="333"/>
      <c r="B249" s="332"/>
      <c r="C249" s="332"/>
      <c r="D249" s="332"/>
      <c r="E249" s="332"/>
      <c r="F249" s="332"/>
      <c r="G249" s="332"/>
      <c r="H249" s="332"/>
      <c r="I249" s="332"/>
      <c r="J249" s="332"/>
      <c r="K249" s="332"/>
      <c r="L249" s="332"/>
      <c r="M249" s="331"/>
      <c r="N249" s="331"/>
      <c r="O249" s="331"/>
      <c r="P249" s="331"/>
      <c r="Q249" s="331"/>
      <c r="R249" s="331"/>
      <c r="S249" s="331"/>
      <c r="T249" s="331"/>
      <c r="U249" s="331"/>
      <c r="V249" s="331"/>
      <c r="W249" s="331"/>
      <c r="X249" s="331"/>
      <c r="Y249" s="331"/>
      <c r="Z249" s="331"/>
    </row>
    <row r="250" spans="1:26" ht="12.75" customHeight="1">
      <c r="A250" s="333"/>
      <c r="B250" s="332"/>
      <c r="C250" s="332"/>
      <c r="D250" s="332"/>
      <c r="E250" s="332"/>
      <c r="F250" s="332"/>
      <c r="G250" s="332"/>
      <c r="H250" s="332"/>
      <c r="I250" s="332"/>
      <c r="J250" s="332"/>
      <c r="K250" s="332"/>
      <c r="L250" s="332"/>
      <c r="M250" s="331"/>
      <c r="N250" s="331"/>
      <c r="O250" s="331"/>
      <c r="P250" s="331"/>
      <c r="Q250" s="331"/>
      <c r="R250" s="331"/>
      <c r="S250" s="331"/>
      <c r="T250" s="331"/>
      <c r="U250" s="331"/>
      <c r="V250" s="331"/>
      <c r="W250" s="331"/>
      <c r="X250" s="331"/>
      <c r="Y250" s="331"/>
      <c r="Z250" s="331"/>
    </row>
    <row r="251" spans="1:26" ht="12.75" customHeight="1">
      <c r="A251" s="333"/>
      <c r="B251" s="332"/>
      <c r="C251" s="332"/>
      <c r="D251" s="332"/>
      <c r="E251" s="332"/>
      <c r="F251" s="332"/>
      <c r="G251" s="332"/>
      <c r="H251" s="332"/>
      <c r="I251" s="332"/>
      <c r="J251" s="332"/>
      <c r="K251" s="332"/>
      <c r="L251" s="332"/>
      <c r="M251" s="331"/>
      <c r="N251" s="331"/>
      <c r="O251" s="331"/>
      <c r="P251" s="331"/>
      <c r="Q251" s="331"/>
      <c r="R251" s="331"/>
      <c r="S251" s="331"/>
      <c r="T251" s="331"/>
      <c r="U251" s="331"/>
      <c r="V251" s="331"/>
      <c r="W251" s="331"/>
      <c r="X251" s="331"/>
      <c r="Y251" s="331"/>
      <c r="Z251" s="331"/>
    </row>
    <row r="252" spans="1:26" ht="12.75" customHeight="1">
      <c r="A252" s="333"/>
      <c r="B252" s="332"/>
      <c r="C252" s="332"/>
      <c r="D252" s="332"/>
      <c r="E252" s="332"/>
      <c r="F252" s="332"/>
      <c r="G252" s="332"/>
      <c r="H252" s="332"/>
      <c r="I252" s="332"/>
      <c r="J252" s="332"/>
      <c r="K252" s="332"/>
      <c r="L252" s="332"/>
      <c r="M252" s="331"/>
      <c r="N252" s="331"/>
      <c r="O252" s="331"/>
      <c r="P252" s="331"/>
      <c r="Q252" s="331"/>
      <c r="R252" s="331"/>
      <c r="S252" s="331"/>
      <c r="T252" s="331"/>
      <c r="U252" s="331"/>
      <c r="V252" s="331"/>
      <c r="W252" s="331"/>
      <c r="X252" s="331"/>
      <c r="Y252" s="331"/>
      <c r="Z252" s="331"/>
    </row>
    <row r="253" spans="1:26" ht="12.75" customHeight="1">
      <c r="A253" s="333"/>
      <c r="B253" s="332"/>
      <c r="C253" s="332"/>
      <c r="D253" s="332"/>
      <c r="E253" s="332"/>
      <c r="F253" s="332"/>
      <c r="G253" s="332"/>
      <c r="H253" s="332"/>
      <c r="I253" s="332"/>
      <c r="J253" s="332"/>
      <c r="K253" s="332"/>
      <c r="L253" s="332"/>
      <c r="M253" s="331"/>
      <c r="N253" s="331"/>
      <c r="O253" s="331"/>
      <c r="P253" s="331"/>
      <c r="Q253" s="331"/>
      <c r="R253" s="331"/>
      <c r="S253" s="331"/>
      <c r="T253" s="331"/>
      <c r="U253" s="331"/>
      <c r="V253" s="331"/>
      <c r="W253" s="331"/>
      <c r="X253" s="331"/>
      <c r="Y253" s="331"/>
      <c r="Z253" s="331"/>
    </row>
    <row r="254" spans="1:26" ht="12.75" customHeight="1">
      <c r="A254" s="333"/>
      <c r="B254" s="332"/>
      <c r="C254" s="332"/>
      <c r="D254" s="332"/>
      <c r="E254" s="332"/>
      <c r="F254" s="332"/>
      <c r="G254" s="332"/>
      <c r="H254" s="332"/>
      <c r="I254" s="332"/>
      <c r="J254" s="332"/>
      <c r="K254" s="332"/>
      <c r="L254" s="332"/>
      <c r="M254" s="331"/>
      <c r="N254" s="331"/>
      <c r="O254" s="331"/>
      <c r="P254" s="331"/>
      <c r="Q254" s="331"/>
      <c r="R254" s="331"/>
      <c r="S254" s="331"/>
      <c r="T254" s="331"/>
      <c r="U254" s="331"/>
      <c r="V254" s="331"/>
      <c r="W254" s="331"/>
      <c r="X254" s="331"/>
      <c r="Y254" s="331"/>
      <c r="Z254" s="331"/>
    </row>
    <row r="255" spans="1:26" ht="12.75" customHeight="1">
      <c r="A255" s="333"/>
      <c r="B255" s="332"/>
      <c r="C255" s="332"/>
      <c r="D255" s="332"/>
      <c r="E255" s="332"/>
      <c r="F255" s="332"/>
      <c r="G255" s="332"/>
      <c r="H255" s="332"/>
      <c r="I255" s="332"/>
      <c r="J255" s="332"/>
      <c r="K255" s="332"/>
      <c r="L255" s="332"/>
      <c r="M255" s="331"/>
      <c r="N255" s="331"/>
      <c r="O255" s="331"/>
      <c r="P255" s="331"/>
      <c r="Q255" s="331"/>
      <c r="R255" s="331"/>
      <c r="S255" s="331"/>
      <c r="T255" s="331"/>
      <c r="U255" s="331"/>
      <c r="V255" s="331"/>
      <c r="W255" s="331"/>
      <c r="X255" s="331"/>
      <c r="Y255" s="331"/>
      <c r="Z255" s="331"/>
    </row>
    <row r="256" spans="1:26" ht="12.75" customHeight="1">
      <c r="A256" s="333"/>
      <c r="B256" s="332"/>
      <c r="C256" s="332"/>
      <c r="D256" s="332"/>
      <c r="E256" s="332"/>
      <c r="F256" s="332"/>
      <c r="G256" s="332"/>
      <c r="H256" s="332"/>
      <c r="I256" s="332"/>
      <c r="J256" s="332"/>
      <c r="K256" s="332"/>
      <c r="L256" s="332"/>
      <c r="M256" s="331"/>
      <c r="N256" s="331"/>
      <c r="O256" s="331"/>
      <c r="P256" s="331"/>
      <c r="Q256" s="331"/>
      <c r="R256" s="331"/>
      <c r="S256" s="331"/>
      <c r="T256" s="331"/>
      <c r="U256" s="331"/>
      <c r="V256" s="331"/>
      <c r="W256" s="331"/>
      <c r="X256" s="331"/>
      <c r="Y256" s="331"/>
      <c r="Z256" s="331"/>
    </row>
    <row r="257" spans="1:26" ht="12.75" customHeight="1">
      <c r="A257" s="333"/>
      <c r="B257" s="332"/>
      <c r="C257" s="332"/>
      <c r="D257" s="332"/>
      <c r="E257" s="332"/>
      <c r="F257" s="332"/>
      <c r="G257" s="332"/>
      <c r="H257" s="332"/>
      <c r="I257" s="332"/>
      <c r="J257" s="332"/>
      <c r="K257" s="332"/>
      <c r="L257" s="332"/>
      <c r="M257" s="331"/>
      <c r="N257" s="331"/>
      <c r="O257" s="331"/>
      <c r="P257" s="331"/>
      <c r="Q257" s="331"/>
      <c r="R257" s="331"/>
      <c r="S257" s="331"/>
      <c r="T257" s="331"/>
      <c r="U257" s="331"/>
      <c r="V257" s="331"/>
      <c r="W257" s="331"/>
      <c r="X257" s="331"/>
      <c r="Y257" s="331"/>
      <c r="Z257" s="331"/>
    </row>
    <row r="258" spans="1:26" ht="12.75" customHeight="1">
      <c r="A258" s="333"/>
      <c r="B258" s="332"/>
      <c r="C258" s="332"/>
      <c r="D258" s="332"/>
      <c r="E258" s="332"/>
      <c r="F258" s="332"/>
      <c r="G258" s="332"/>
      <c r="H258" s="332"/>
      <c r="I258" s="332"/>
      <c r="J258" s="332"/>
      <c r="K258" s="332"/>
      <c r="L258" s="332"/>
      <c r="M258" s="331"/>
      <c r="N258" s="331"/>
      <c r="O258" s="331"/>
      <c r="P258" s="331"/>
      <c r="Q258" s="331"/>
      <c r="R258" s="331"/>
      <c r="S258" s="331"/>
      <c r="T258" s="331"/>
      <c r="U258" s="331"/>
      <c r="V258" s="331"/>
      <c r="W258" s="331"/>
      <c r="X258" s="331"/>
      <c r="Y258" s="331"/>
      <c r="Z258" s="331"/>
    </row>
    <row r="259" spans="1:26" ht="12.75" customHeight="1">
      <c r="A259" s="333"/>
      <c r="B259" s="332"/>
      <c r="C259" s="332"/>
      <c r="D259" s="332"/>
      <c r="E259" s="332"/>
      <c r="F259" s="332"/>
      <c r="G259" s="332"/>
      <c r="H259" s="332"/>
      <c r="I259" s="332"/>
      <c r="J259" s="332"/>
      <c r="K259" s="332"/>
      <c r="L259" s="332"/>
      <c r="M259" s="331"/>
      <c r="N259" s="331"/>
      <c r="O259" s="331"/>
      <c r="P259" s="331"/>
      <c r="Q259" s="331"/>
      <c r="R259" s="331"/>
      <c r="S259" s="331"/>
      <c r="T259" s="331"/>
      <c r="U259" s="331"/>
      <c r="V259" s="331"/>
      <c r="W259" s="331"/>
      <c r="X259" s="331"/>
      <c r="Y259" s="331"/>
      <c r="Z259" s="331"/>
    </row>
    <row r="260" spans="1:26" ht="12.75" customHeight="1">
      <c r="A260" s="333"/>
      <c r="B260" s="332"/>
      <c r="C260" s="332"/>
      <c r="D260" s="332"/>
      <c r="E260" s="332"/>
      <c r="F260" s="332"/>
      <c r="G260" s="332"/>
      <c r="H260" s="332"/>
      <c r="I260" s="332"/>
      <c r="J260" s="332"/>
      <c r="K260" s="332"/>
      <c r="L260" s="332"/>
      <c r="M260" s="331"/>
      <c r="N260" s="331"/>
      <c r="O260" s="331"/>
      <c r="P260" s="331"/>
      <c r="Q260" s="331"/>
      <c r="R260" s="331"/>
      <c r="S260" s="331"/>
      <c r="T260" s="331"/>
      <c r="U260" s="331"/>
      <c r="V260" s="331"/>
      <c r="W260" s="331"/>
      <c r="X260" s="331"/>
      <c r="Y260" s="331"/>
      <c r="Z260" s="331"/>
    </row>
    <row r="261" spans="1:26" ht="12.75" customHeight="1">
      <c r="A261" s="333"/>
      <c r="B261" s="332"/>
      <c r="C261" s="332"/>
      <c r="D261" s="332"/>
      <c r="E261" s="332"/>
      <c r="F261" s="332"/>
      <c r="G261" s="332"/>
      <c r="H261" s="332"/>
      <c r="I261" s="332"/>
      <c r="J261" s="332"/>
      <c r="K261" s="332"/>
      <c r="L261" s="332"/>
      <c r="M261" s="331"/>
      <c r="N261" s="331"/>
      <c r="O261" s="331"/>
      <c r="P261" s="331"/>
      <c r="Q261" s="331"/>
      <c r="R261" s="331"/>
      <c r="S261" s="331"/>
      <c r="T261" s="331"/>
      <c r="U261" s="331"/>
      <c r="V261" s="331"/>
      <c r="W261" s="331"/>
      <c r="X261" s="331"/>
      <c r="Y261" s="331"/>
      <c r="Z261" s="331"/>
    </row>
    <row r="262" spans="1:26" ht="12.75" customHeight="1">
      <c r="A262" s="333"/>
      <c r="B262" s="332"/>
      <c r="C262" s="332"/>
      <c r="D262" s="332"/>
      <c r="E262" s="332"/>
      <c r="F262" s="332"/>
      <c r="G262" s="332"/>
      <c r="H262" s="332"/>
      <c r="I262" s="332"/>
      <c r="J262" s="332"/>
      <c r="K262" s="332"/>
      <c r="L262" s="332"/>
      <c r="M262" s="331"/>
      <c r="N262" s="331"/>
      <c r="O262" s="331"/>
      <c r="P262" s="331"/>
      <c r="Q262" s="331"/>
      <c r="R262" s="331"/>
      <c r="S262" s="331"/>
      <c r="T262" s="331"/>
      <c r="U262" s="331"/>
      <c r="V262" s="331"/>
      <c r="W262" s="331"/>
      <c r="X262" s="331"/>
      <c r="Y262" s="331"/>
      <c r="Z262" s="331"/>
    </row>
    <row r="263" spans="1:26" ht="12.75" customHeight="1">
      <c r="A263" s="333"/>
      <c r="B263" s="332"/>
      <c r="C263" s="332"/>
      <c r="D263" s="332"/>
      <c r="E263" s="332"/>
      <c r="F263" s="332"/>
      <c r="G263" s="332"/>
      <c r="H263" s="332"/>
      <c r="I263" s="332"/>
      <c r="J263" s="332"/>
      <c r="K263" s="332"/>
      <c r="L263" s="332"/>
      <c r="M263" s="331"/>
      <c r="N263" s="331"/>
      <c r="O263" s="331"/>
      <c r="P263" s="331"/>
      <c r="Q263" s="331"/>
      <c r="R263" s="331"/>
      <c r="S263" s="331"/>
      <c r="T263" s="331"/>
      <c r="U263" s="331"/>
      <c r="V263" s="331"/>
      <c r="W263" s="331"/>
      <c r="X263" s="331"/>
      <c r="Y263" s="331"/>
      <c r="Z263" s="331"/>
    </row>
    <row r="264" spans="1:26" ht="12.75" customHeight="1">
      <c r="A264" s="333"/>
      <c r="B264" s="332"/>
      <c r="C264" s="332"/>
      <c r="D264" s="332"/>
      <c r="E264" s="332"/>
      <c r="F264" s="332"/>
      <c r="G264" s="332"/>
      <c r="H264" s="332"/>
      <c r="I264" s="332"/>
      <c r="J264" s="332"/>
      <c r="K264" s="332"/>
      <c r="L264" s="332"/>
      <c r="M264" s="331"/>
      <c r="N264" s="331"/>
      <c r="O264" s="331"/>
      <c r="P264" s="331"/>
      <c r="Q264" s="331"/>
      <c r="R264" s="331"/>
      <c r="S264" s="331"/>
      <c r="T264" s="331"/>
      <c r="U264" s="331"/>
      <c r="V264" s="331"/>
      <c r="W264" s="331"/>
      <c r="X264" s="331"/>
      <c r="Y264" s="331"/>
      <c r="Z264" s="331"/>
    </row>
    <row r="265" spans="1:26" ht="12.75" customHeight="1">
      <c r="A265" s="333"/>
      <c r="B265" s="332"/>
      <c r="C265" s="332"/>
      <c r="D265" s="332"/>
      <c r="E265" s="332"/>
      <c r="F265" s="332"/>
      <c r="G265" s="332"/>
      <c r="H265" s="332"/>
      <c r="I265" s="332"/>
      <c r="J265" s="332"/>
      <c r="K265" s="332"/>
      <c r="L265" s="332"/>
      <c r="M265" s="331"/>
      <c r="N265" s="331"/>
      <c r="O265" s="331"/>
      <c r="P265" s="331"/>
      <c r="Q265" s="331"/>
      <c r="R265" s="331"/>
      <c r="S265" s="331"/>
      <c r="T265" s="331"/>
      <c r="U265" s="331"/>
      <c r="V265" s="331"/>
      <c r="W265" s="331"/>
      <c r="X265" s="331"/>
      <c r="Y265" s="331"/>
      <c r="Z265" s="331"/>
    </row>
    <row r="266" spans="1:26" ht="12.75" customHeight="1">
      <c r="A266" s="333"/>
      <c r="B266" s="332"/>
      <c r="C266" s="332"/>
      <c r="D266" s="332"/>
      <c r="E266" s="332"/>
      <c r="F266" s="332"/>
      <c r="G266" s="332"/>
      <c r="H266" s="332"/>
      <c r="I266" s="332"/>
      <c r="J266" s="332"/>
      <c r="K266" s="332"/>
      <c r="L266" s="332"/>
      <c r="M266" s="331"/>
      <c r="N266" s="331"/>
      <c r="O266" s="331"/>
      <c r="P266" s="331"/>
      <c r="Q266" s="331"/>
      <c r="R266" s="331"/>
      <c r="S266" s="331"/>
      <c r="T266" s="331"/>
      <c r="U266" s="331"/>
      <c r="V266" s="331"/>
      <c r="W266" s="331"/>
      <c r="X266" s="331"/>
      <c r="Y266" s="331"/>
      <c r="Z266" s="331"/>
    </row>
    <row r="267" spans="1:26" ht="12.75" customHeight="1">
      <c r="A267" s="333"/>
      <c r="B267" s="332"/>
      <c r="C267" s="332"/>
      <c r="D267" s="332"/>
      <c r="E267" s="332"/>
      <c r="F267" s="332"/>
      <c r="G267" s="332"/>
      <c r="H267" s="332"/>
      <c r="I267" s="332"/>
      <c r="J267" s="332"/>
      <c r="K267" s="332"/>
      <c r="L267" s="332"/>
      <c r="M267" s="331"/>
      <c r="N267" s="331"/>
      <c r="O267" s="331"/>
      <c r="P267" s="331"/>
      <c r="Q267" s="331"/>
      <c r="R267" s="331"/>
      <c r="S267" s="331"/>
      <c r="T267" s="331"/>
      <c r="U267" s="331"/>
      <c r="V267" s="331"/>
      <c r="W267" s="331"/>
      <c r="X267" s="331"/>
      <c r="Y267" s="331"/>
      <c r="Z267" s="331"/>
    </row>
    <row r="268" spans="1:26" ht="12.75" customHeight="1">
      <c r="A268" s="333"/>
      <c r="B268" s="332"/>
      <c r="C268" s="332"/>
      <c r="D268" s="332"/>
      <c r="E268" s="332"/>
      <c r="F268" s="332"/>
      <c r="G268" s="332"/>
      <c r="H268" s="332"/>
      <c r="I268" s="332"/>
      <c r="J268" s="332"/>
      <c r="K268" s="332"/>
      <c r="L268" s="332"/>
      <c r="M268" s="331"/>
      <c r="N268" s="331"/>
      <c r="O268" s="331"/>
      <c r="P268" s="331"/>
      <c r="Q268" s="331"/>
      <c r="R268" s="331"/>
      <c r="S268" s="331"/>
      <c r="T268" s="331"/>
      <c r="U268" s="331"/>
      <c r="V268" s="331"/>
      <c r="W268" s="331"/>
      <c r="X268" s="331"/>
      <c r="Y268" s="331"/>
      <c r="Z268" s="331"/>
    </row>
    <row r="269" spans="1:26" ht="12.75" customHeight="1">
      <c r="A269" s="333"/>
      <c r="B269" s="332"/>
      <c r="C269" s="332"/>
      <c r="D269" s="332"/>
      <c r="E269" s="332"/>
      <c r="F269" s="332"/>
      <c r="G269" s="332"/>
      <c r="H269" s="332"/>
      <c r="I269" s="332"/>
      <c r="J269" s="332"/>
      <c r="K269" s="332"/>
      <c r="L269" s="332"/>
      <c r="M269" s="331"/>
      <c r="N269" s="331"/>
      <c r="O269" s="331"/>
      <c r="P269" s="331"/>
      <c r="Q269" s="331"/>
      <c r="R269" s="331"/>
      <c r="S269" s="331"/>
      <c r="T269" s="331"/>
      <c r="U269" s="331"/>
      <c r="V269" s="331"/>
      <c r="W269" s="331"/>
      <c r="X269" s="331"/>
      <c r="Y269" s="331"/>
      <c r="Z269" s="331"/>
    </row>
    <row r="270" spans="1:26" ht="12.75" customHeight="1">
      <c r="A270" s="333"/>
      <c r="B270" s="332"/>
      <c r="C270" s="332"/>
      <c r="D270" s="332"/>
      <c r="E270" s="332"/>
      <c r="F270" s="332"/>
      <c r="G270" s="332"/>
      <c r="H270" s="332"/>
      <c r="I270" s="332"/>
      <c r="J270" s="332"/>
      <c r="K270" s="332"/>
      <c r="L270" s="332"/>
      <c r="M270" s="331"/>
      <c r="N270" s="331"/>
      <c r="O270" s="331"/>
      <c r="P270" s="331"/>
      <c r="Q270" s="331"/>
      <c r="R270" s="331"/>
      <c r="S270" s="331"/>
      <c r="T270" s="331"/>
      <c r="U270" s="331"/>
      <c r="V270" s="331"/>
      <c r="W270" s="331"/>
      <c r="X270" s="331"/>
      <c r="Y270" s="331"/>
      <c r="Z270" s="331"/>
    </row>
    <row r="271" spans="1:26" ht="12.75" customHeight="1">
      <c r="A271" s="333"/>
      <c r="B271" s="332"/>
      <c r="C271" s="332"/>
      <c r="D271" s="332"/>
      <c r="E271" s="332"/>
      <c r="F271" s="332"/>
      <c r="G271" s="332"/>
      <c r="H271" s="332"/>
      <c r="I271" s="332"/>
      <c r="J271" s="332"/>
      <c r="K271" s="332"/>
      <c r="L271" s="332"/>
      <c r="M271" s="331"/>
      <c r="N271" s="331"/>
      <c r="O271" s="331"/>
      <c r="P271" s="331"/>
      <c r="Q271" s="331"/>
      <c r="R271" s="331"/>
      <c r="S271" s="331"/>
      <c r="T271" s="331"/>
      <c r="U271" s="331"/>
      <c r="V271" s="331"/>
      <c r="W271" s="331"/>
      <c r="X271" s="331"/>
      <c r="Y271" s="331"/>
      <c r="Z271" s="331"/>
    </row>
    <row r="272" spans="1:26" ht="12.75" customHeight="1">
      <c r="A272" s="333"/>
      <c r="B272" s="332"/>
      <c r="C272" s="332"/>
      <c r="D272" s="332"/>
      <c r="E272" s="332"/>
      <c r="F272" s="332"/>
      <c r="G272" s="332"/>
      <c r="H272" s="332"/>
      <c r="I272" s="332"/>
      <c r="J272" s="332"/>
      <c r="K272" s="332"/>
      <c r="L272" s="332"/>
      <c r="M272" s="331"/>
      <c r="N272" s="331"/>
      <c r="O272" s="331"/>
      <c r="P272" s="331"/>
      <c r="Q272" s="331"/>
      <c r="R272" s="331"/>
      <c r="S272" s="331"/>
      <c r="T272" s="331"/>
      <c r="U272" s="331"/>
      <c r="V272" s="331"/>
      <c r="W272" s="331"/>
      <c r="X272" s="331"/>
      <c r="Y272" s="331"/>
      <c r="Z272" s="331"/>
    </row>
    <row r="273" spans="1:26" ht="12.75" customHeight="1">
      <c r="A273" s="333"/>
      <c r="B273" s="332"/>
      <c r="C273" s="332"/>
      <c r="D273" s="332"/>
      <c r="E273" s="332"/>
      <c r="F273" s="332"/>
      <c r="G273" s="332"/>
      <c r="H273" s="332"/>
      <c r="I273" s="332"/>
      <c r="J273" s="332"/>
      <c r="K273" s="332"/>
      <c r="L273" s="332"/>
      <c r="M273" s="331"/>
      <c r="N273" s="331"/>
      <c r="O273" s="331"/>
      <c r="P273" s="331"/>
      <c r="Q273" s="331"/>
      <c r="R273" s="331"/>
      <c r="S273" s="331"/>
      <c r="T273" s="331"/>
      <c r="U273" s="331"/>
      <c r="V273" s="331"/>
      <c r="W273" s="331"/>
      <c r="X273" s="331"/>
      <c r="Y273" s="331"/>
      <c r="Z273" s="331"/>
    </row>
    <row r="274" spans="1:26" ht="12.75" customHeight="1">
      <c r="A274" s="333"/>
      <c r="B274" s="332"/>
      <c r="C274" s="332"/>
      <c r="D274" s="332"/>
      <c r="E274" s="332"/>
      <c r="F274" s="332"/>
      <c r="G274" s="332"/>
      <c r="H274" s="332"/>
      <c r="I274" s="332"/>
      <c r="J274" s="332"/>
      <c r="K274" s="332"/>
      <c r="L274" s="332"/>
      <c r="M274" s="331"/>
      <c r="N274" s="331"/>
      <c r="O274" s="331"/>
      <c r="P274" s="331"/>
      <c r="Q274" s="331"/>
      <c r="R274" s="331"/>
      <c r="S274" s="331"/>
      <c r="T274" s="331"/>
      <c r="U274" s="331"/>
      <c r="V274" s="331"/>
      <c r="W274" s="331"/>
      <c r="X274" s="331"/>
      <c r="Y274" s="331"/>
      <c r="Z274" s="331"/>
    </row>
    <row r="275" spans="1:26" ht="12.75" customHeight="1">
      <c r="A275" s="333"/>
      <c r="B275" s="332"/>
      <c r="C275" s="332"/>
      <c r="D275" s="332"/>
      <c r="E275" s="332"/>
      <c r="F275" s="332"/>
      <c r="G275" s="332"/>
      <c r="H275" s="332"/>
      <c r="I275" s="332"/>
      <c r="J275" s="332"/>
      <c r="K275" s="332"/>
      <c r="L275" s="332"/>
      <c r="M275" s="331"/>
      <c r="N275" s="331"/>
      <c r="O275" s="331"/>
      <c r="P275" s="331"/>
      <c r="Q275" s="331"/>
      <c r="R275" s="331"/>
      <c r="S275" s="331"/>
      <c r="T275" s="331"/>
      <c r="U275" s="331"/>
      <c r="V275" s="331"/>
      <c r="W275" s="331"/>
      <c r="X275" s="331"/>
      <c r="Y275" s="331"/>
      <c r="Z275" s="331"/>
    </row>
    <row r="276" spans="1:26" ht="12.75" customHeight="1">
      <c r="A276" s="333"/>
      <c r="B276" s="332"/>
      <c r="C276" s="332"/>
      <c r="D276" s="332"/>
      <c r="E276" s="332"/>
      <c r="F276" s="332"/>
      <c r="G276" s="332"/>
      <c r="H276" s="332"/>
      <c r="I276" s="332"/>
      <c r="J276" s="332"/>
      <c r="K276" s="332"/>
      <c r="L276" s="332"/>
      <c r="M276" s="331"/>
      <c r="N276" s="331"/>
      <c r="O276" s="331"/>
      <c r="P276" s="331"/>
      <c r="Q276" s="331"/>
      <c r="R276" s="331"/>
      <c r="S276" s="331"/>
      <c r="T276" s="331"/>
      <c r="U276" s="331"/>
      <c r="V276" s="331"/>
      <c r="W276" s="331"/>
      <c r="X276" s="331"/>
      <c r="Y276" s="331"/>
      <c r="Z276" s="331"/>
    </row>
    <row r="277" spans="1:26" ht="12.75" customHeight="1">
      <c r="A277" s="333"/>
      <c r="B277" s="332"/>
      <c r="C277" s="332"/>
      <c r="D277" s="332"/>
      <c r="E277" s="332"/>
      <c r="F277" s="332"/>
      <c r="G277" s="332"/>
      <c r="H277" s="332"/>
      <c r="I277" s="332"/>
      <c r="J277" s="332"/>
      <c r="K277" s="332"/>
      <c r="L277" s="332"/>
      <c r="M277" s="331"/>
      <c r="N277" s="331"/>
      <c r="O277" s="331"/>
      <c r="P277" s="331"/>
      <c r="Q277" s="331"/>
      <c r="R277" s="331"/>
      <c r="S277" s="331"/>
      <c r="T277" s="331"/>
      <c r="U277" s="331"/>
      <c r="V277" s="331"/>
      <c r="W277" s="331"/>
      <c r="X277" s="331"/>
      <c r="Y277" s="331"/>
      <c r="Z277" s="331"/>
    </row>
    <row r="278" spans="1:26" ht="12.75" customHeight="1">
      <c r="A278" s="333"/>
      <c r="B278" s="332"/>
      <c r="C278" s="332"/>
      <c r="D278" s="332"/>
      <c r="E278" s="332"/>
      <c r="F278" s="332"/>
      <c r="G278" s="332"/>
      <c r="H278" s="332"/>
      <c r="I278" s="332"/>
      <c r="J278" s="332"/>
      <c r="K278" s="332"/>
      <c r="L278" s="332"/>
      <c r="M278" s="331"/>
      <c r="N278" s="331"/>
      <c r="O278" s="331"/>
      <c r="P278" s="331"/>
      <c r="Q278" s="331"/>
      <c r="R278" s="331"/>
      <c r="S278" s="331"/>
      <c r="T278" s="331"/>
      <c r="U278" s="331"/>
      <c r="V278" s="331"/>
      <c r="W278" s="331"/>
      <c r="X278" s="331"/>
      <c r="Y278" s="331"/>
      <c r="Z278" s="331"/>
    </row>
    <row r="279" spans="1:26" ht="12.75" customHeight="1">
      <c r="A279" s="333"/>
      <c r="B279" s="332"/>
      <c r="C279" s="332"/>
      <c r="D279" s="332"/>
      <c r="E279" s="332"/>
      <c r="F279" s="332"/>
      <c r="G279" s="332"/>
      <c r="H279" s="332"/>
      <c r="I279" s="332"/>
      <c r="J279" s="332"/>
      <c r="K279" s="332"/>
      <c r="L279" s="332"/>
      <c r="M279" s="331"/>
      <c r="N279" s="331"/>
      <c r="O279" s="331"/>
      <c r="P279" s="331"/>
      <c r="Q279" s="331"/>
      <c r="R279" s="331"/>
      <c r="S279" s="331"/>
      <c r="T279" s="331"/>
      <c r="U279" s="331"/>
      <c r="V279" s="331"/>
      <c r="W279" s="331"/>
      <c r="X279" s="331"/>
      <c r="Y279" s="331"/>
      <c r="Z279" s="331"/>
    </row>
    <row r="280" spans="1:26" ht="12.75" customHeight="1">
      <c r="A280" s="333"/>
      <c r="B280" s="332"/>
      <c r="C280" s="332"/>
      <c r="D280" s="332"/>
      <c r="E280" s="332"/>
      <c r="F280" s="332"/>
      <c r="G280" s="332"/>
      <c r="H280" s="332"/>
      <c r="I280" s="332"/>
      <c r="J280" s="332"/>
      <c r="K280" s="332"/>
      <c r="L280" s="332"/>
      <c r="M280" s="331"/>
      <c r="N280" s="331"/>
      <c r="O280" s="331"/>
      <c r="P280" s="331"/>
      <c r="Q280" s="331"/>
      <c r="R280" s="331"/>
      <c r="S280" s="331"/>
      <c r="T280" s="331"/>
      <c r="U280" s="331"/>
      <c r="V280" s="331"/>
      <c r="W280" s="331"/>
      <c r="X280" s="331"/>
      <c r="Y280" s="331"/>
      <c r="Z280" s="331"/>
    </row>
    <row r="281" spans="1:26" ht="12.75" customHeight="1">
      <c r="A281" s="333"/>
      <c r="B281" s="332"/>
      <c r="C281" s="332"/>
      <c r="D281" s="332"/>
      <c r="E281" s="332"/>
      <c r="F281" s="332"/>
      <c r="G281" s="332"/>
      <c r="H281" s="332"/>
      <c r="I281" s="332"/>
      <c r="J281" s="332"/>
      <c r="K281" s="332"/>
      <c r="L281" s="332"/>
      <c r="M281" s="331"/>
      <c r="N281" s="331"/>
      <c r="O281" s="331"/>
      <c r="P281" s="331"/>
      <c r="Q281" s="331"/>
      <c r="R281" s="331"/>
      <c r="S281" s="331"/>
      <c r="T281" s="331"/>
      <c r="U281" s="331"/>
      <c r="V281" s="331"/>
      <c r="W281" s="331"/>
      <c r="X281" s="331"/>
      <c r="Y281" s="331"/>
      <c r="Z281" s="331"/>
    </row>
    <row r="282" spans="1:26" ht="12.75" customHeight="1">
      <c r="A282" s="333"/>
      <c r="B282" s="332"/>
      <c r="C282" s="332"/>
      <c r="D282" s="332"/>
      <c r="E282" s="332"/>
      <c r="F282" s="332"/>
      <c r="G282" s="332"/>
      <c r="H282" s="332"/>
      <c r="I282" s="332"/>
      <c r="J282" s="332"/>
      <c r="K282" s="332"/>
      <c r="L282" s="332"/>
      <c r="M282" s="331"/>
      <c r="N282" s="331"/>
      <c r="O282" s="331"/>
      <c r="P282" s="331"/>
      <c r="Q282" s="331"/>
      <c r="R282" s="331"/>
      <c r="S282" s="331"/>
      <c r="T282" s="331"/>
      <c r="U282" s="331"/>
      <c r="V282" s="331"/>
      <c r="W282" s="331"/>
      <c r="X282" s="331"/>
      <c r="Y282" s="331"/>
      <c r="Z282" s="331"/>
    </row>
    <row r="283" spans="1:26" ht="12.75" customHeight="1">
      <c r="A283" s="333"/>
      <c r="B283" s="332"/>
      <c r="C283" s="332"/>
      <c r="D283" s="332"/>
      <c r="E283" s="332"/>
      <c r="F283" s="332"/>
      <c r="G283" s="332"/>
      <c r="H283" s="332"/>
      <c r="I283" s="332"/>
      <c r="J283" s="332"/>
      <c r="K283" s="332"/>
      <c r="L283" s="332"/>
      <c r="M283" s="331"/>
      <c r="N283" s="331"/>
      <c r="O283" s="331"/>
      <c r="P283" s="331"/>
      <c r="Q283" s="331"/>
      <c r="R283" s="331"/>
      <c r="S283" s="331"/>
      <c r="T283" s="331"/>
      <c r="U283" s="331"/>
      <c r="V283" s="331"/>
      <c r="W283" s="331"/>
      <c r="X283" s="331"/>
      <c r="Y283" s="331"/>
      <c r="Z283" s="331"/>
    </row>
    <row r="284" spans="1:26" ht="12.75" customHeight="1">
      <c r="A284" s="333"/>
      <c r="B284" s="332"/>
      <c r="C284" s="332"/>
      <c r="D284" s="332"/>
      <c r="E284" s="332"/>
      <c r="F284" s="332"/>
      <c r="G284" s="332"/>
      <c r="H284" s="332"/>
      <c r="I284" s="332"/>
      <c r="J284" s="332"/>
      <c r="K284" s="332"/>
      <c r="L284" s="332"/>
      <c r="M284" s="331"/>
      <c r="N284" s="331"/>
      <c r="O284" s="331"/>
      <c r="P284" s="331"/>
      <c r="Q284" s="331"/>
      <c r="R284" s="331"/>
      <c r="S284" s="331"/>
      <c r="T284" s="331"/>
      <c r="U284" s="331"/>
      <c r="V284" s="331"/>
      <c r="W284" s="331"/>
      <c r="X284" s="331"/>
      <c r="Y284" s="331"/>
      <c r="Z284" s="331"/>
    </row>
    <row r="285" spans="1:26" ht="12.75" customHeight="1">
      <c r="A285" s="333"/>
      <c r="B285" s="332"/>
      <c r="C285" s="332"/>
      <c r="D285" s="332"/>
      <c r="E285" s="332"/>
      <c r="F285" s="332"/>
      <c r="G285" s="332"/>
      <c r="H285" s="332"/>
      <c r="I285" s="332"/>
      <c r="J285" s="332"/>
      <c r="K285" s="332"/>
      <c r="L285" s="332"/>
      <c r="M285" s="331"/>
      <c r="N285" s="331"/>
      <c r="O285" s="331"/>
      <c r="P285" s="331"/>
      <c r="Q285" s="331"/>
      <c r="R285" s="331"/>
      <c r="S285" s="331"/>
      <c r="T285" s="331"/>
      <c r="U285" s="331"/>
      <c r="V285" s="331"/>
      <c r="W285" s="331"/>
      <c r="X285" s="331"/>
      <c r="Y285" s="331"/>
      <c r="Z285" s="331"/>
    </row>
    <row r="286" spans="1:26" ht="12.75" customHeight="1">
      <c r="A286" s="333"/>
      <c r="B286" s="332"/>
      <c r="C286" s="332"/>
      <c r="D286" s="332"/>
      <c r="E286" s="332"/>
      <c r="F286" s="332"/>
      <c r="G286" s="332"/>
      <c r="H286" s="332"/>
      <c r="I286" s="332"/>
      <c r="J286" s="332"/>
      <c r="K286" s="332"/>
      <c r="L286" s="332"/>
      <c r="M286" s="331"/>
      <c r="N286" s="331"/>
      <c r="O286" s="331"/>
      <c r="P286" s="331"/>
      <c r="Q286" s="331"/>
      <c r="R286" s="331"/>
      <c r="S286" s="331"/>
      <c r="T286" s="331"/>
      <c r="U286" s="331"/>
      <c r="V286" s="331"/>
      <c r="W286" s="331"/>
      <c r="X286" s="331"/>
      <c r="Y286" s="331"/>
      <c r="Z286" s="331"/>
    </row>
    <row r="287" spans="1:26" ht="12.75" customHeight="1">
      <c r="A287" s="333"/>
      <c r="B287" s="332"/>
      <c r="C287" s="332"/>
      <c r="D287" s="332"/>
      <c r="E287" s="332"/>
      <c r="F287" s="332"/>
      <c r="G287" s="332"/>
      <c r="H287" s="332"/>
      <c r="I287" s="332"/>
      <c r="J287" s="332"/>
      <c r="K287" s="332"/>
      <c r="L287" s="332"/>
      <c r="M287" s="331"/>
      <c r="N287" s="331"/>
      <c r="O287" s="331"/>
      <c r="P287" s="331"/>
      <c r="Q287" s="331"/>
      <c r="R287" s="331"/>
      <c r="S287" s="331"/>
      <c r="T287" s="331"/>
      <c r="U287" s="331"/>
      <c r="V287" s="331"/>
      <c r="W287" s="331"/>
      <c r="X287" s="331"/>
      <c r="Y287" s="331"/>
      <c r="Z287" s="331"/>
    </row>
    <row r="288" spans="1:26" ht="12.75" customHeight="1">
      <c r="A288" s="333"/>
      <c r="B288" s="332"/>
      <c r="C288" s="332"/>
      <c r="D288" s="332"/>
      <c r="E288" s="332"/>
      <c r="F288" s="332"/>
      <c r="G288" s="332"/>
      <c r="H288" s="332"/>
      <c r="I288" s="332"/>
      <c r="J288" s="332"/>
      <c r="K288" s="332"/>
      <c r="L288" s="332"/>
      <c r="M288" s="331"/>
      <c r="N288" s="331"/>
      <c r="O288" s="331"/>
      <c r="P288" s="331"/>
      <c r="Q288" s="331"/>
      <c r="R288" s="331"/>
      <c r="S288" s="331"/>
      <c r="T288" s="331"/>
      <c r="U288" s="331"/>
      <c r="V288" s="331"/>
      <c r="W288" s="331"/>
      <c r="X288" s="331"/>
      <c r="Y288" s="331"/>
      <c r="Z288" s="331"/>
    </row>
    <row r="289" spans="1:26" ht="12.75" customHeight="1">
      <c r="A289" s="333"/>
      <c r="B289" s="332"/>
      <c r="C289" s="332"/>
      <c r="D289" s="332"/>
      <c r="E289" s="332"/>
      <c r="F289" s="332"/>
      <c r="G289" s="332"/>
      <c r="H289" s="332"/>
      <c r="I289" s="332"/>
      <c r="J289" s="332"/>
      <c r="K289" s="332"/>
      <c r="L289" s="332"/>
      <c r="M289" s="331"/>
      <c r="N289" s="331"/>
      <c r="O289" s="331"/>
      <c r="P289" s="331"/>
      <c r="Q289" s="331"/>
      <c r="R289" s="331"/>
      <c r="S289" s="331"/>
      <c r="T289" s="331"/>
      <c r="U289" s="331"/>
      <c r="V289" s="331"/>
      <c r="W289" s="331"/>
      <c r="X289" s="331"/>
      <c r="Y289" s="331"/>
      <c r="Z289" s="331"/>
    </row>
    <row r="290" spans="1:26" ht="12.75" customHeight="1">
      <c r="A290" s="333"/>
      <c r="B290" s="332"/>
      <c r="C290" s="332"/>
      <c r="D290" s="332"/>
      <c r="E290" s="332"/>
      <c r="F290" s="332"/>
      <c r="G290" s="332"/>
      <c r="H290" s="332"/>
      <c r="I290" s="332"/>
      <c r="J290" s="332"/>
      <c r="K290" s="332"/>
      <c r="L290" s="332"/>
      <c r="M290" s="331"/>
      <c r="N290" s="331"/>
      <c r="O290" s="331"/>
      <c r="P290" s="331"/>
      <c r="Q290" s="331"/>
      <c r="R290" s="331"/>
      <c r="S290" s="331"/>
      <c r="T290" s="331"/>
      <c r="U290" s="331"/>
      <c r="V290" s="331"/>
      <c r="W290" s="331"/>
      <c r="X290" s="331"/>
      <c r="Y290" s="331"/>
      <c r="Z290" s="331"/>
    </row>
    <row r="291" spans="1:26" ht="12.75" customHeight="1">
      <c r="A291" s="333"/>
      <c r="B291" s="332"/>
      <c r="C291" s="332"/>
      <c r="D291" s="332"/>
      <c r="E291" s="332"/>
      <c r="F291" s="332"/>
      <c r="G291" s="332"/>
      <c r="H291" s="332"/>
      <c r="I291" s="332"/>
      <c r="J291" s="332"/>
      <c r="K291" s="332"/>
      <c r="L291" s="332"/>
      <c r="M291" s="331"/>
      <c r="N291" s="331"/>
      <c r="O291" s="331"/>
      <c r="P291" s="331"/>
      <c r="Q291" s="331"/>
      <c r="R291" s="331"/>
      <c r="S291" s="331"/>
      <c r="T291" s="331"/>
      <c r="U291" s="331"/>
      <c r="V291" s="331"/>
      <c r="W291" s="331"/>
      <c r="X291" s="331"/>
      <c r="Y291" s="331"/>
      <c r="Z291" s="331"/>
    </row>
    <row r="292" spans="1:26" ht="12.75" customHeight="1">
      <c r="A292" s="333"/>
      <c r="B292" s="332"/>
      <c r="C292" s="332"/>
      <c r="D292" s="332"/>
      <c r="E292" s="332"/>
      <c r="F292" s="332"/>
      <c r="G292" s="332"/>
      <c r="H292" s="332"/>
      <c r="I292" s="332"/>
      <c r="J292" s="332"/>
      <c r="K292" s="332"/>
      <c r="L292" s="332"/>
      <c r="M292" s="331"/>
      <c r="N292" s="331"/>
      <c r="O292" s="331"/>
      <c r="P292" s="331"/>
      <c r="Q292" s="331"/>
      <c r="R292" s="331"/>
      <c r="S292" s="331"/>
      <c r="T292" s="331"/>
      <c r="U292" s="331"/>
      <c r="V292" s="331"/>
      <c r="W292" s="331"/>
      <c r="X292" s="331"/>
      <c r="Y292" s="331"/>
      <c r="Z292" s="331"/>
    </row>
    <row r="293" spans="1:26" ht="12.75" customHeight="1">
      <c r="A293" s="333"/>
      <c r="B293" s="332"/>
      <c r="C293" s="332"/>
      <c r="D293" s="332"/>
      <c r="E293" s="332"/>
      <c r="F293" s="332"/>
      <c r="G293" s="332"/>
      <c r="H293" s="332"/>
      <c r="I293" s="332"/>
      <c r="J293" s="332"/>
      <c r="K293" s="332"/>
      <c r="L293" s="332"/>
      <c r="M293" s="331"/>
      <c r="N293" s="331"/>
      <c r="O293" s="331"/>
      <c r="P293" s="331"/>
      <c r="Q293" s="331"/>
      <c r="R293" s="331"/>
      <c r="S293" s="331"/>
      <c r="T293" s="331"/>
      <c r="U293" s="331"/>
      <c r="V293" s="331"/>
      <c r="W293" s="331"/>
      <c r="X293" s="331"/>
      <c r="Y293" s="331"/>
      <c r="Z293" s="331"/>
    </row>
    <row r="294" spans="1:26" ht="12.75" customHeight="1">
      <c r="A294" s="333"/>
      <c r="B294" s="332"/>
      <c r="C294" s="332"/>
      <c r="D294" s="332"/>
      <c r="E294" s="332"/>
      <c r="F294" s="332"/>
      <c r="G294" s="332"/>
      <c r="H294" s="332"/>
      <c r="I294" s="332"/>
      <c r="J294" s="332"/>
      <c r="K294" s="332"/>
      <c r="L294" s="332"/>
      <c r="M294" s="331"/>
      <c r="N294" s="331"/>
      <c r="O294" s="331"/>
      <c r="P294" s="331"/>
      <c r="Q294" s="331"/>
      <c r="R294" s="331"/>
      <c r="S294" s="331"/>
      <c r="T294" s="331"/>
      <c r="U294" s="331"/>
      <c r="V294" s="331"/>
      <c r="W294" s="331"/>
      <c r="X294" s="331"/>
      <c r="Y294" s="331"/>
      <c r="Z294" s="331"/>
    </row>
    <row r="295" spans="1:26" ht="12.75" customHeight="1">
      <c r="A295" s="333"/>
      <c r="B295" s="332"/>
      <c r="C295" s="332"/>
      <c r="D295" s="332"/>
      <c r="E295" s="332"/>
      <c r="F295" s="332"/>
      <c r="G295" s="332"/>
      <c r="H295" s="332"/>
      <c r="I295" s="332"/>
      <c r="J295" s="332"/>
      <c r="K295" s="332"/>
      <c r="L295" s="332"/>
      <c r="M295" s="331"/>
      <c r="N295" s="331"/>
      <c r="O295" s="331"/>
      <c r="P295" s="331"/>
      <c r="Q295" s="331"/>
      <c r="R295" s="331"/>
      <c r="S295" s="331"/>
      <c r="T295" s="331"/>
      <c r="U295" s="331"/>
      <c r="V295" s="331"/>
      <c r="W295" s="331"/>
      <c r="X295" s="331"/>
      <c r="Y295" s="331"/>
      <c r="Z295" s="331"/>
    </row>
    <row r="296" spans="1:26" ht="12.75" customHeight="1">
      <c r="A296" s="333"/>
      <c r="B296" s="332"/>
      <c r="C296" s="332"/>
      <c r="D296" s="332"/>
      <c r="E296" s="332"/>
      <c r="F296" s="332"/>
      <c r="G296" s="332"/>
      <c r="H296" s="332"/>
      <c r="I296" s="332"/>
      <c r="J296" s="332"/>
      <c r="K296" s="332"/>
      <c r="L296" s="332"/>
      <c r="M296" s="331"/>
      <c r="N296" s="331"/>
      <c r="O296" s="331"/>
      <c r="P296" s="331"/>
      <c r="Q296" s="331"/>
      <c r="R296" s="331"/>
      <c r="S296" s="331"/>
      <c r="T296" s="331"/>
      <c r="U296" s="331"/>
      <c r="V296" s="331"/>
      <c r="W296" s="331"/>
      <c r="X296" s="331"/>
      <c r="Y296" s="331"/>
      <c r="Z296" s="331"/>
    </row>
    <row r="297" spans="1:26" ht="12.75" customHeight="1">
      <c r="A297" s="333"/>
      <c r="B297" s="332"/>
      <c r="C297" s="332"/>
      <c r="D297" s="332"/>
      <c r="E297" s="332"/>
      <c r="F297" s="332"/>
      <c r="G297" s="332"/>
      <c r="H297" s="332"/>
      <c r="I297" s="332"/>
      <c r="J297" s="332"/>
      <c r="K297" s="332"/>
      <c r="L297" s="332"/>
      <c r="M297" s="331"/>
      <c r="N297" s="331"/>
      <c r="O297" s="331"/>
      <c r="P297" s="331"/>
      <c r="Q297" s="331"/>
      <c r="R297" s="331"/>
      <c r="S297" s="331"/>
      <c r="T297" s="331"/>
      <c r="U297" s="331"/>
      <c r="V297" s="331"/>
      <c r="W297" s="331"/>
      <c r="X297" s="331"/>
      <c r="Y297" s="331"/>
      <c r="Z297" s="331"/>
    </row>
    <row r="298" spans="1:26" ht="12.75" customHeight="1">
      <c r="A298" s="333"/>
      <c r="B298" s="332"/>
      <c r="C298" s="332"/>
      <c r="D298" s="332"/>
      <c r="E298" s="332"/>
      <c r="F298" s="332"/>
      <c r="G298" s="332"/>
      <c r="H298" s="332"/>
      <c r="I298" s="332"/>
      <c r="J298" s="332"/>
      <c r="K298" s="332"/>
      <c r="L298" s="332"/>
      <c r="M298" s="331"/>
      <c r="N298" s="331"/>
      <c r="O298" s="331"/>
      <c r="P298" s="331"/>
      <c r="Q298" s="331"/>
      <c r="R298" s="331"/>
      <c r="S298" s="331"/>
      <c r="T298" s="331"/>
      <c r="U298" s="331"/>
      <c r="V298" s="331"/>
      <c r="W298" s="331"/>
      <c r="X298" s="331"/>
      <c r="Y298" s="331"/>
      <c r="Z298" s="331"/>
    </row>
    <row r="299" spans="1:26" ht="12.75" customHeight="1">
      <c r="A299" s="333"/>
      <c r="B299" s="332"/>
      <c r="C299" s="332"/>
      <c r="D299" s="332"/>
      <c r="E299" s="332"/>
      <c r="F299" s="332"/>
      <c r="G299" s="332"/>
      <c r="H299" s="332"/>
      <c r="I299" s="332"/>
      <c r="J299" s="332"/>
      <c r="K299" s="332"/>
      <c r="L299" s="332"/>
      <c r="M299" s="331"/>
      <c r="N299" s="331"/>
      <c r="O299" s="331"/>
      <c r="P299" s="331"/>
      <c r="Q299" s="331"/>
      <c r="R299" s="331"/>
      <c r="S299" s="331"/>
      <c r="T299" s="331"/>
      <c r="U299" s="331"/>
      <c r="V299" s="331"/>
      <c r="W299" s="331"/>
      <c r="X299" s="331"/>
      <c r="Y299" s="331"/>
      <c r="Z299" s="331"/>
    </row>
    <row r="300" spans="1:26" ht="12.75" customHeight="1">
      <c r="A300" s="333"/>
      <c r="B300" s="332"/>
      <c r="C300" s="332"/>
      <c r="D300" s="332"/>
      <c r="E300" s="332"/>
      <c r="F300" s="332"/>
      <c r="G300" s="332"/>
      <c r="H300" s="332"/>
      <c r="I300" s="332"/>
      <c r="J300" s="332"/>
      <c r="K300" s="332"/>
      <c r="L300" s="332"/>
      <c r="M300" s="331"/>
      <c r="N300" s="331"/>
      <c r="O300" s="331"/>
      <c r="P300" s="331"/>
      <c r="Q300" s="331"/>
      <c r="R300" s="331"/>
      <c r="S300" s="331"/>
      <c r="T300" s="331"/>
      <c r="U300" s="331"/>
      <c r="V300" s="331"/>
      <c r="W300" s="331"/>
      <c r="X300" s="331"/>
      <c r="Y300" s="331"/>
      <c r="Z300" s="331"/>
    </row>
    <row r="301" spans="1:26" ht="12.75" customHeight="1">
      <c r="A301" s="333"/>
      <c r="B301" s="332"/>
      <c r="C301" s="332"/>
      <c r="D301" s="332"/>
      <c r="E301" s="332"/>
      <c r="F301" s="332"/>
      <c r="G301" s="332"/>
      <c r="H301" s="332"/>
      <c r="I301" s="332"/>
      <c r="J301" s="332"/>
      <c r="K301" s="332"/>
      <c r="L301" s="332"/>
      <c r="M301" s="331"/>
      <c r="N301" s="331"/>
      <c r="O301" s="331"/>
      <c r="P301" s="331"/>
      <c r="Q301" s="331"/>
      <c r="R301" s="331"/>
      <c r="S301" s="331"/>
      <c r="T301" s="331"/>
      <c r="U301" s="331"/>
      <c r="V301" s="331"/>
      <c r="W301" s="331"/>
      <c r="X301" s="331"/>
      <c r="Y301" s="331"/>
      <c r="Z301" s="331"/>
    </row>
    <row r="302" spans="1:26" ht="12.75" customHeight="1">
      <c r="A302" s="333"/>
      <c r="B302" s="332"/>
      <c r="C302" s="332"/>
      <c r="D302" s="332"/>
      <c r="E302" s="332"/>
      <c r="F302" s="332"/>
      <c r="G302" s="332"/>
      <c r="H302" s="332"/>
      <c r="I302" s="332"/>
      <c r="J302" s="332"/>
      <c r="K302" s="332"/>
      <c r="L302" s="332"/>
      <c r="M302" s="331"/>
      <c r="N302" s="331"/>
      <c r="O302" s="331"/>
      <c r="P302" s="331"/>
      <c r="Q302" s="331"/>
      <c r="R302" s="331"/>
      <c r="S302" s="331"/>
      <c r="T302" s="331"/>
      <c r="U302" s="331"/>
      <c r="V302" s="331"/>
      <c r="W302" s="331"/>
      <c r="X302" s="331"/>
      <c r="Y302" s="331"/>
      <c r="Z302" s="331"/>
    </row>
    <row r="303" spans="1:26" ht="12.75" customHeight="1">
      <c r="A303" s="333"/>
      <c r="B303" s="332"/>
      <c r="C303" s="332"/>
      <c r="D303" s="332"/>
      <c r="E303" s="332"/>
      <c r="F303" s="332"/>
      <c r="G303" s="332"/>
      <c r="H303" s="332"/>
      <c r="I303" s="332"/>
      <c r="J303" s="332"/>
      <c r="K303" s="332"/>
      <c r="L303" s="332"/>
      <c r="M303" s="331"/>
      <c r="N303" s="331"/>
      <c r="O303" s="331"/>
      <c r="P303" s="331"/>
      <c r="Q303" s="331"/>
      <c r="R303" s="331"/>
      <c r="S303" s="331"/>
      <c r="T303" s="331"/>
      <c r="U303" s="331"/>
      <c r="V303" s="331"/>
      <c r="W303" s="331"/>
      <c r="X303" s="331"/>
      <c r="Y303" s="331"/>
      <c r="Z303" s="331"/>
    </row>
    <row r="304" spans="1:26" ht="12.75" customHeight="1">
      <c r="A304" s="333"/>
      <c r="B304" s="332"/>
      <c r="C304" s="332"/>
      <c r="D304" s="332"/>
      <c r="E304" s="332"/>
      <c r="F304" s="332"/>
      <c r="G304" s="332"/>
      <c r="H304" s="332"/>
      <c r="I304" s="332"/>
      <c r="J304" s="332"/>
      <c r="K304" s="332"/>
      <c r="L304" s="332"/>
      <c r="M304" s="331"/>
      <c r="N304" s="331"/>
      <c r="O304" s="331"/>
      <c r="P304" s="331"/>
      <c r="Q304" s="331"/>
      <c r="R304" s="331"/>
      <c r="S304" s="331"/>
      <c r="T304" s="331"/>
      <c r="U304" s="331"/>
      <c r="V304" s="331"/>
      <c r="W304" s="331"/>
      <c r="X304" s="331"/>
      <c r="Y304" s="331"/>
      <c r="Z304" s="331"/>
    </row>
    <row r="305" spans="1:26" ht="12.75" customHeight="1">
      <c r="A305" s="333"/>
      <c r="B305" s="332"/>
      <c r="C305" s="332"/>
      <c r="D305" s="332"/>
      <c r="E305" s="332"/>
      <c r="F305" s="332"/>
      <c r="G305" s="332"/>
      <c r="H305" s="332"/>
      <c r="I305" s="332"/>
      <c r="J305" s="332"/>
      <c r="K305" s="332"/>
      <c r="L305" s="332"/>
      <c r="M305" s="331"/>
      <c r="N305" s="331"/>
      <c r="O305" s="331"/>
      <c r="P305" s="331"/>
      <c r="Q305" s="331"/>
      <c r="R305" s="331"/>
      <c r="S305" s="331"/>
      <c r="T305" s="331"/>
      <c r="U305" s="331"/>
      <c r="V305" s="331"/>
      <c r="W305" s="331"/>
      <c r="X305" s="331"/>
      <c r="Y305" s="331"/>
      <c r="Z305" s="331"/>
    </row>
    <row r="306" spans="1:26" ht="12.75" customHeight="1">
      <c r="A306" s="333"/>
      <c r="B306" s="332"/>
      <c r="C306" s="332"/>
      <c r="D306" s="332"/>
      <c r="E306" s="332"/>
      <c r="F306" s="332"/>
      <c r="G306" s="332"/>
      <c r="H306" s="332"/>
      <c r="I306" s="332"/>
      <c r="J306" s="332"/>
      <c r="K306" s="332"/>
      <c r="L306" s="332"/>
      <c r="M306" s="331"/>
      <c r="N306" s="331"/>
      <c r="O306" s="331"/>
      <c r="P306" s="331"/>
      <c r="Q306" s="331"/>
      <c r="R306" s="331"/>
      <c r="S306" s="331"/>
      <c r="T306" s="331"/>
      <c r="U306" s="331"/>
      <c r="V306" s="331"/>
      <c r="W306" s="331"/>
      <c r="X306" s="331"/>
      <c r="Y306" s="331"/>
      <c r="Z306" s="331"/>
    </row>
    <row r="307" spans="1:26" ht="12.75" customHeight="1">
      <c r="A307" s="333"/>
      <c r="B307" s="332"/>
      <c r="C307" s="332"/>
      <c r="D307" s="332"/>
      <c r="E307" s="332"/>
      <c r="F307" s="332"/>
      <c r="G307" s="332"/>
      <c r="H307" s="332"/>
      <c r="I307" s="332"/>
      <c r="J307" s="332"/>
      <c r="K307" s="332"/>
      <c r="L307" s="332"/>
      <c r="M307" s="331"/>
      <c r="N307" s="331"/>
      <c r="O307" s="331"/>
      <c r="P307" s="331"/>
      <c r="Q307" s="331"/>
      <c r="R307" s="331"/>
      <c r="S307" s="331"/>
      <c r="T307" s="331"/>
      <c r="U307" s="331"/>
      <c r="V307" s="331"/>
      <c r="W307" s="331"/>
      <c r="X307" s="331"/>
      <c r="Y307" s="331"/>
      <c r="Z307" s="331"/>
    </row>
    <row r="308" spans="1:26" ht="12.75" customHeight="1">
      <c r="A308" s="333"/>
      <c r="B308" s="332"/>
      <c r="C308" s="332"/>
      <c r="D308" s="332"/>
      <c r="E308" s="332"/>
      <c r="F308" s="332"/>
      <c r="G308" s="332"/>
      <c r="H308" s="332"/>
      <c r="I308" s="332"/>
      <c r="J308" s="332"/>
      <c r="K308" s="332"/>
      <c r="L308" s="332"/>
      <c r="M308" s="331"/>
      <c r="N308" s="331"/>
      <c r="O308" s="331"/>
      <c r="P308" s="331"/>
      <c r="Q308" s="331"/>
      <c r="R308" s="331"/>
      <c r="S308" s="331"/>
      <c r="T308" s="331"/>
      <c r="U308" s="331"/>
      <c r="V308" s="331"/>
      <c r="W308" s="331"/>
      <c r="X308" s="331"/>
      <c r="Y308" s="331"/>
      <c r="Z308" s="331"/>
    </row>
    <row r="309" spans="1:26" ht="12.75" customHeight="1">
      <c r="A309" s="333"/>
      <c r="B309" s="332"/>
      <c r="C309" s="332"/>
      <c r="D309" s="332"/>
      <c r="E309" s="332"/>
      <c r="F309" s="332"/>
      <c r="G309" s="332"/>
      <c r="H309" s="332"/>
      <c r="I309" s="332"/>
      <c r="J309" s="332"/>
      <c r="K309" s="332"/>
      <c r="L309" s="332"/>
      <c r="M309" s="331"/>
      <c r="N309" s="331"/>
      <c r="O309" s="331"/>
      <c r="P309" s="331"/>
      <c r="Q309" s="331"/>
      <c r="R309" s="331"/>
      <c r="S309" s="331"/>
      <c r="T309" s="331"/>
      <c r="U309" s="331"/>
      <c r="V309" s="331"/>
      <c r="W309" s="331"/>
      <c r="X309" s="331"/>
      <c r="Y309" s="331"/>
      <c r="Z309" s="331"/>
    </row>
    <row r="310" spans="1:26" ht="12.75" customHeight="1">
      <c r="A310" s="333"/>
      <c r="B310" s="332"/>
      <c r="C310" s="332"/>
      <c r="D310" s="332"/>
      <c r="E310" s="332"/>
      <c r="F310" s="332"/>
      <c r="G310" s="332"/>
      <c r="H310" s="332"/>
      <c r="I310" s="332"/>
      <c r="J310" s="332"/>
      <c r="K310" s="332"/>
      <c r="L310" s="332"/>
      <c r="M310" s="331"/>
      <c r="N310" s="331"/>
      <c r="O310" s="331"/>
      <c r="P310" s="331"/>
      <c r="Q310" s="331"/>
      <c r="R310" s="331"/>
      <c r="S310" s="331"/>
      <c r="T310" s="331"/>
      <c r="U310" s="331"/>
      <c r="V310" s="331"/>
      <c r="W310" s="331"/>
      <c r="X310" s="331"/>
      <c r="Y310" s="331"/>
      <c r="Z310" s="331"/>
    </row>
    <row r="311" spans="1:26" ht="12.75" customHeight="1">
      <c r="A311" s="333"/>
      <c r="B311" s="332"/>
      <c r="C311" s="332"/>
      <c r="D311" s="332"/>
      <c r="E311" s="332"/>
      <c r="F311" s="332"/>
      <c r="G311" s="332"/>
      <c r="H311" s="332"/>
      <c r="I311" s="332"/>
      <c r="J311" s="332"/>
      <c r="K311" s="332"/>
      <c r="L311" s="332"/>
      <c r="M311" s="331"/>
      <c r="N311" s="331"/>
      <c r="O311" s="331"/>
      <c r="P311" s="331"/>
      <c r="Q311" s="331"/>
      <c r="R311" s="331"/>
      <c r="S311" s="331"/>
      <c r="T311" s="331"/>
      <c r="U311" s="331"/>
      <c r="V311" s="331"/>
      <c r="W311" s="331"/>
      <c r="X311" s="331"/>
      <c r="Y311" s="331"/>
      <c r="Z311" s="331"/>
    </row>
    <row r="312" spans="1:26" ht="12.75" customHeight="1">
      <c r="A312" s="333"/>
      <c r="B312" s="332"/>
      <c r="C312" s="332"/>
      <c r="D312" s="332"/>
      <c r="E312" s="332"/>
      <c r="F312" s="332"/>
      <c r="G312" s="332"/>
      <c r="H312" s="332"/>
      <c r="I312" s="332"/>
      <c r="J312" s="332"/>
      <c r="K312" s="332"/>
      <c r="L312" s="332"/>
      <c r="M312" s="331"/>
      <c r="N312" s="331"/>
      <c r="O312" s="331"/>
      <c r="P312" s="331"/>
      <c r="Q312" s="331"/>
      <c r="R312" s="331"/>
      <c r="S312" s="331"/>
      <c r="T312" s="331"/>
      <c r="U312" s="331"/>
      <c r="V312" s="331"/>
      <c r="W312" s="331"/>
      <c r="X312" s="331"/>
      <c r="Y312" s="331"/>
      <c r="Z312" s="331"/>
    </row>
    <row r="313" spans="1:26" ht="12.75" customHeight="1">
      <c r="A313" s="333"/>
      <c r="B313" s="332"/>
      <c r="C313" s="332"/>
      <c r="D313" s="332"/>
      <c r="E313" s="332"/>
      <c r="F313" s="332"/>
      <c r="G313" s="332"/>
      <c r="H313" s="332"/>
      <c r="I313" s="332"/>
      <c r="J313" s="332"/>
      <c r="K313" s="332"/>
      <c r="L313" s="332"/>
      <c r="M313" s="331"/>
      <c r="N313" s="331"/>
      <c r="O313" s="331"/>
      <c r="P313" s="331"/>
      <c r="Q313" s="331"/>
      <c r="R313" s="331"/>
      <c r="S313" s="331"/>
      <c r="T313" s="331"/>
      <c r="U313" s="331"/>
      <c r="V313" s="331"/>
      <c r="W313" s="331"/>
      <c r="X313" s="331"/>
      <c r="Y313" s="331"/>
      <c r="Z313" s="331"/>
    </row>
    <row r="314" spans="1:26" ht="12.75" customHeight="1">
      <c r="A314" s="333"/>
      <c r="B314" s="332"/>
      <c r="C314" s="332"/>
      <c r="D314" s="332"/>
      <c r="E314" s="332"/>
      <c r="F314" s="332"/>
      <c r="G314" s="332"/>
      <c r="H314" s="332"/>
      <c r="I314" s="332"/>
      <c r="J314" s="332"/>
      <c r="K314" s="332"/>
      <c r="L314" s="332"/>
      <c r="M314" s="331"/>
      <c r="N314" s="331"/>
      <c r="O314" s="331"/>
      <c r="P314" s="331"/>
      <c r="Q314" s="331"/>
      <c r="R314" s="331"/>
      <c r="S314" s="331"/>
      <c r="T314" s="331"/>
      <c r="U314" s="331"/>
      <c r="V314" s="331"/>
      <c r="W314" s="331"/>
      <c r="X314" s="331"/>
      <c r="Y314" s="331"/>
      <c r="Z314" s="331"/>
    </row>
    <row r="315" spans="1:26" ht="12.75" customHeight="1">
      <c r="A315" s="333"/>
      <c r="B315" s="332"/>
      <c r="C315" s="332"/>
      <c r="D315" s="332"/>
      <c r="E315" s="332"/>
      <c r="F315" s="332"/>
      <c r="G315" s="332"/>
      <c r="H315" s="332"/>
      <c r="I315" s="332"/>
      <c r="J315" s="332"/>
      <c r="K315" s="332"/>
      <c r="L315" s="332"/>
      <c r="M315" s="331"/>
      <c r="N315" s="331"/>
      <c r="O315" s="331"/>
      <c r="P315" s="331"/>
      <c r="Q315" s="331"/>
      <c r="R315" s="331"/>
      <c r="S315" s="331"/>
      <c r="T315" s="331"/>
      <c r="U315" s="331"/>
      <c r="V315" s="331"/>
      <c r="W315" s="331"/>
      <c r="X315" s="331"/>
      <c r="Y315" s="331"/>
      <c r="Z315" s="331"/>
    </row>
    <row r="316" spans="1:26" ht="12.75" customHeight="1">
      <c r="A316" s="333"/>
      <c r="B316" s="332"/>
      <c r="C316" s="332"/>
      <c r="D316" s="332"/>
      <c r="E316" s="332"/>
      <c r="F316" s="332"/>
      <c r="G316" s="332"/>
      <c r="H316" s="332"/>
      <c r="I316" s="332"/>
      <c r="J316" s="332"/>
      <c r="K316" s="332"/>
      <c r="L316" s="332"/>
      <c r="M316" s="331"/>
      <c r="N316" s="331"/>
      <c r="O316" s="331"/>
      <c r="P316" s="331"/>
      <c r="Q316" s="331"/>
      <c r="R316" s="331"/>
      <c r="S316" s="331"/>
      <c r="T316" s="331"/>
      <c r="U316" s="331"/>
      <c r="V316" s="331"/>
      <c r="W316" s="331"/>
      <c r="X316" s="331"/>
      <c r="Y316" s="331"/>
      <c r="Z316" s="331"/>
    </row>
    <row r="317" spans="1:26" ht="12.75" customHeight="1">
      <c r="A317" s="333"/>
      <c r="B317" s="332"/>
      <c r="C317" s="332"/>
      <c r="D317" s="332"/>
      <c r="E317" s="332"/>
      <c r="F317" s="332"/>
      <c r="G317" s="332"/>
      <c r="H317" s="332"/>
      <c r="I317" s="332"/>
      <c r="J317" s="332"/>
      <c r="K317" s="332"/>
      <c r="L317" s="332"/>
      <c r="M317" s="331"/>
      <c r="N317" s="331"/>
      <c r="O317" s="331"/>
      <c r="P317" s="331"/>
      <c r="Q317" s="331"/>
      <c r="R317" s="331"/>
      <c r="S317" s="331"/>
      <c r="T317" s="331"/>
      <c r="U317" s="331"/>
      <c r="V317" s="331"/>
      <c r="W317" s="331"/>
      <c r="X317" s="331"/>
      <c r="Y317" s="331"/>
      <c r="Z317" s="331"/>
    </row>
    <row r="318" spans="1:26" ht="12.75" customHeight="1">
      <c r="A318" s="333"/>
      <c r="B318" s="332"/>
      <c r="C318" s="332"/>
      <c r="D318" s="332"/>
      <c r="E318" s="332"/>
      <c r="F318" s="332"/>
      <c r="G318" s="332"/>
      <c r="H318" s="332"/>
      <c r="I318" s="332"/>
      <c r="J318" s="332"/>
      <c r="K318" s="332"/>
      <c r="L318" s="332"/>
      <c r="M318" s="331"/>
      <c r="N318" s="331"/>
      <c r="O318" s="331"/>
      <c r="P318" s="331"/>
      <c r="Q318" s="331"/>
      <c r="R318" s="331"/>
      <c r="S318" s="331"/>
      <c r="T318" s="331"/>
      <c r="U318" s="331"/>
      <c r="V318" s="331"/>
      <c r="W318" s="331"/>
      <c r="X318" s="331"/>
      <c r="Y318" s="331"/>
      <c r="Z318" s="331"/>
    </row>
    <row r="319" spans="1:26" ht="12.75" customHeight="1">
      <c r="A319" s="333"/>
      <c r="B319" s="332"/>
      <c r="C319" s="332"/>
      <c r="D319" s="332"/>
      <c r="E319" s="332"/>
      <c r="F319" s="332"/>
      <c r="G319" s="332"/>
      <c r="H319" s="332"/>
      <c r="I319" s="332"/>
      <c r="J319" s="332"/>
      <c r="K319" s="332"/>
      <c r="L319" s="332"/>
      <c r="M319" s="331"/>
      <c r="N319" s="331"/>
      <c r="O319" s="331"/>
      <c r="P319" s="331"/>
      <c r="Q319" s="331"/>
      <c r="R319" s="331"/>
      <c r="S319" s="331"/>
      <c r="T319" s="331"/>
      <c r="U319" s="331"/>
      <c r="V319" s="331"/>
      <c r="W319" s="331"/>
      <c r="X319" s="331"/>
      <c r="Y319" s="331"/>
      <c r="Z319" s="331"/>
    </row>
    <row r="320" spans="1:26" ht="12.75" customHeight="1">
      <c r="A320" s="333"/>
      <c r="B320" s="332"/>
      <c r="C320" s="332"/>
      <c r="D320" s="332"/>
      <c r="E320" s="332"/>
      <c r="F320" s="332"/>
      <c r="G320" s="332"/>
      <c r="H320" s="332"/>
      <c r="I320" s="332"/>
      <c r="J320" s="332"/>
      <c r="K320" s="332"/>
      <c r="L320" s="332"/>
      <c r="M320" s="331"/>
      <c r="N320" s="331"/>
      <c r="O320" s="331"/>
      <c r="P320" s="331"/>
      <c r="Q320" s="331"/>
      <c r="R320" s="331"/>
      <c r="S320" s="331"/>
      <c r="T320" s="331"/>
      <c r="U320" s="331"/>
      <c r="V320" s="331"/>
      <c r="W320" s="331"/>
      <c r="X320" s="331"/>
      <c r="Y320" s="331"/>
      <c r="Z320" s="331"/>
    </row>
    <row r="321" spans="1:26" ht="12.75" customHeight="1">
      <c r="A321" s="333"/>
      <c r="B321" s="332"/>
      <c r="C321" s="332"/>
      <c r="D321" s="332"/>
      <c r="E321" s="332"/>
      <c r="F321" s="332"/>
      <c r="G321" s="332"/>
      <c r="H321" s="332"/>
      <c r="I321" s="332"/>
      <c r="J321" s="332"/>
      <c r="K321" s="332"/>
      <c r="L321" s="332"/>
      <c r="M321" s="331"/>
      <c r="N321" s="331"/>
      <c r="O321" s="331"/>
      <c r="P321" s="331"/>
      <c r="Q321" s="331"/>
      <c r="R321" s="331"/>
      <c r="S321" s="331"/>
      <c r="T321" s="331"/>
      <c r="U321" s="331"/>
      <c r="V321" s="331"/>
      <c r="W321" s="331"/>
      <c r="X321" s="331"/>
      <c r="Y321" s="331"/>
      <c r="Z321" s="331"/>
    </row>
    <row r="322" spans="1:26" ht="12.75" customHeight="1">
      <c r="A322" s="333"/>
      <c r="B322" s="332"/>
      <c r="C322" s="332"/>
      <c r="D322" s="332"/>
      <c r="E322" s="332"/>
      <c r="F322" s="332"/>
      <c r="G322" s="332"/>
      <c r="H322" s="332"/>
      <c r="I322" s="332"/>
      <c r="J322" s="332"/>
      <c r="K322" s="332"/>
      <c r="L322" s="332"/>
      <c r="M322" s="331"/>
      <c r="N322" s="331"/>
      <c r="O322" s="331"/>
      <c r="P322" s="331"/>
      <c r="Q322" s="331"/>
      <c r="R322" s="331"/>
      <c r="S322" s="331"/>
      <c r="T322" s="331"/>
      <c r="U322" s="331"/>
      <c r="V322" s="331"/>
      <c r="W322" s="331"/>
      <c r="X322" s="331"/>
      <c r="Y322" s="331"/>
      <c r="Z322" s="331"/>
    </row>
    <row r="323" spans="1:26" ht="12.75" customHeight="1">
      <c r="A323" s="333"/>
      <c r="B323" s="332"/>
      <c r="C323" s="332"/>
      <c r="D323" s="332"/>
      <c r="E323" s="332"/>
      <c r="F323" s="332"/>
      <c r="G323" s="332"/>
      <c r="H323" s="332"/>
      <c r="I323" s="332"/>
      <c r="J323" s="332"/>
      <c r="K323" s="332"/>
      <c r="L323" s="332"/>
      <c r="M323" s="331"/>
      <c r="N323" s="331"/>
      <c r="O323" s="331"/>
      <c r="P323" s="331"/>
      <c r="Q323" s="331"/>
      <c r="R323" s="331"/>
      <c r="S323" s="331"/>
      <c r="T323" s="331"/>
      <c r="U323" s="331"/>
      <c r="V323" s="331"/>
      <c r="W323" s="331"/>
      <c r="X323" s="331"/>
      <c r="Y323" s="331"/>
      <c r="Z323" s="331"/>
    </row>
    <row r="324" spans="1:26" ht="12.75" customHeight="1">
      <c r="A324" s="333"/>
      <c r="B324" s="332"/>
      <c r="C324" s="332"/>
      <c r="D324" s="332"/>
      <c r="E324" s="332"/>
      <c r="F324" s="332"/>
      <c r="G324" s="332"/>
      <c r="H324" s="332"/>
      <c r="I324" s="332"/>
      <c r="J324" s="332"/>
      <c r="K324" s="332"/>
      <c r="L324" s="332"/>
      <c r="M324" s="331"/>
      <c r="N324" s="331"/>
      <c r="O324" s="331"/>
      <c r="P324" s="331"/>
      <c r="Q324" s="331"/>
      <c r="R324" s="331"/>
      <c r="S324" s="331"/>
      <c r="T324" s="331"/>
      <c r="U324" s="331"/>
      <c r="V324" s="331"/>
      <c r="W324" s="331"/>
      <c r="X324" s="331"/>
      <c r="Y324" s="331"/>
      <c r="Z324" s="331"/>
    </row>
    <row r="325" spans="1:26" ht="12.75" customHeight="1">
      <c r="A325" s="333"/>
      <c r="B325" s="332"/>
      <c r="C325" s="332"/>
      <c r="D325" s="332"/>
      <c r="E325" s="332"/>
      <c r="F325" s="332"/>
      <c r="G325" s="332"/>
      <c r="H325" s="332"/>
      <c r="I325" s="332"/>
      <c r="J325" s="332"/>
      <c r="K325" s="332"/>
      <c r="L325" s="332"/>
      <c r="M325" s="331"/>
      <c r="N325" s="331"/>
      <c r="O325" s="331"/>
      <c r="P325" s="331"/>
      <c r="Q325" s="331"/>
      <c r="R325" s="331"/>
      <c r="S325" s="331"/>
      <c r="T325" s="331"/>
      <c r="U325" s="331"/>
      <c r="V325" s="331"/>
      <c r="W325" s="331"/>
      <c r="X325" s="331"/>
      <c r="Y325" s="331"/>
      <c r="Z325" s="331"/>
    </row>
    <row r="326" spans="1:26" ht="12.75" customHeight="1">
      <c r="A326" s="333"/>
      <c r="B326" s="332"/>
      <c r="C326" s="332"/>
      <c r="D326" s="332"/>
      <c r="E326" s="332"/>
      <c r="F326" s="332"/>
      <c r="G326" s="332"/>
      <c r="H326" s="332"/>
      <c r="I326" s="332"/>
      <c r="J326" s="332"/>
      <c r="K326" s="332"/>
      <c r="L326" s="332"/>
      <c r="M326" s="331"/>
      <c r="N326" s="331"/>
      <c r="O326" s="331"/>
      <c r="P326" s="331"/>
      <c r="Q326" s="331"/>
      <c r="R326" s="331"/>
      <c r="S326" s="331"/>
      <c r="T326" s="331"/>
      <c r="U326" s="331"/>
      <c r="V326" s="331"/>
      <c r="W326" s="331"/>
      <c r="X326" s="331"/>
      <c r="Y326" s="331"/>
      <c r="Z326" s="331"/>
    </row>
    <row r="327" spans="1:26" ht="12.75" customHeight="1">
      <c r="A327" s="333"/>
      <c r="B327" s="332"/>
      <c r="C327" s="332"/>
      <c r="D327" s="332"/>
      <c r="E327" s="332"/>
      <c r="F327" s="332"/>
      <c r="G327" s="332"/>
      <c r="H327" s="332"/>
      <c r="I327" s="332"/>
      <c r="J327" s="332"/>
      <c r="K327" s="332"/>
      <c r="L327" s="332"/>
      <c r="M327" s="331"/>
      <c r="N327" s="331"/>
      <c r="O327" s="331"/>
      <c r="P327" s="331"/>
      <c r="Q327" s="331"/>
      <c r="R327" s="331"/>
      <c r="S327" s="331"/>
      <c r="T327" s="331"/>
      <c r="U327" s="331"/>
      <c r="V327" s="331"/>
      <c r="W327" s="331"/>
      <c r="X327" s="331"/>
      <c r="Y327" s="331"/>
      <c r="Z327" s="331"/>
    </row>
    <row r="328" spans="1:26" ht="12.75" customHeight="1">
      <c r="A328" s="333"/>
      <c r="B328" s="332"/>
      <c r="C328" s="332"/>
      <c r="D328" s="332"/>
      <c r="E328" s="332"/>
      <c r="F328" s="332"/>
      <c r="G328" s="332"/>
      <c r="H328" s="332"/>
      <c r="I328" s="332"/>
      <c r="J328" s="332"/>
      <c r="K328" s="332"/>
      <c r="L328" s="332"/>
      <c r="M328" s="331"/>
      <c r="N328" s="331"/>
      <c r="O328" s="331"/>
      <c r="P328" s="331"/>
      <c r="Q328" s="331"/>
      <c r="R328" s="331"/>
      <c r="S328" s="331"/>
      <c r="T328" s="331"/>
      <c r="U328" s="331"/>
      <c r="V328" s="331"/>
      <c r="W328" s="331"/>
      <c r="X328" s="331"/>
      <c r="Y328" s="331"/>
      <c r="Z328" s="331"/>
    </row>
    <row r="329" spans="1:26" ht="12.75" customHeight="1">
      <c r="A329" s="333"/>
      <c r="B329" s="332"/>
      <c r="C329" s="332"/>
      <c r="D329" s="332"/>
      <c r="E329" s="332"/>
      <c r="F329" s="332"/>
      <c r="G329" s="332"/>
      <c r="H329" s="332"/>
      <c r="I329" s="332"/>
      <c r="J329" s="332"/>
      <c r="K329" s="332"/>
      <c r="L329" s="332"/>
      <c r="M329" s="331"/>
      <c r="N329" s="331"/>
      <c r="O329" s="331"/>
      <c r="P329" s="331"/>
      <c r="Q329" s="331"/>
      <c r="R329" s="331"/>
      <c r="S329" s="331"/>
      <c r="T329" s="331"/>
      <c r="U329" s="331"/>
      <c r="V329" s="331"/>
      <c r="W329" s="331"/>
      <c r="X329" s="331"/>
      <c r="Y329" s="331"/>
      <c r="Z329" s="331"/>
    </row>
    <row r="330" spans="1:26" ht="12.75" customHeight="1">
      <c r="A330" s="333"/>
      <c r="B330" s="332"/>
      <c r="C330" s="332"/>
      <c r="D330" s="332"/>
      <c r="E330" s="332"/>
      <c r="F330" s="332"/>
      <c r="G330" s="332"/>
      <c r="H330" s="332"/>
      <c r="I330" s="332"/>
      <c r="J330" s="332"/>
      <c r="K330" s="332"/>
      <c r="L330" s="332"/>
      <c r="M330" s="331"/>
      <c r="N330" s="331"/>
      <c r="O330" s="331"/>
      <c r="P330" s="331"/>
      <c r="Q330" s="331"/>
      <c r="R330" s="331"/>
      <c r="S330" s="331"/>
      <c r="T330" s="331"/>
      <c r="U330" s="331"/>
      <c r="V330" s="331"/>
      <c r="W330" s="331"/>
      <c r="X330" s="331"/>
      <c r="Y330" s="331"/>
      <c r="Z330" s="331"/>
    </row>
    <row r="331" spans="1:26" ht="12.75" customHeight="1">
      <c r="A331" s="333"/>
      <c r="B331" s="332"/>
      <c r="C331" s="332"/>
      <c r="D331" s="332"/>
      <c r="E331" s="332"/>
      <c r="F331" s="332"/>
      <c r="G331" s="332"/>
      <c r="H331" s="332"/>
      <c r="I331" s="332"/>
      <c r="J331" s="332"/>
      <c r="K331" s="332"/>
      <c r="L331" s="332"/>
      <c r="M331" s="331"/>
      <c r="N331" s="331"/>
      <c r="O331" s="331"/>
      <c r="P331" s="331"/>
      <c r="Q331" s="331"/>
      <c r="R331" s="331"/>
      <c r="S331" s="331"/>
      <c r="T331" s="331"/>
      <c r="U331" s="331"/>
      <c r="V331" s="331"/>
      <c r="W331" s="331"/>
      <c r="X331" s="331"/>
      <c r="Y331" s="331"/>
      <c r="Z331" s="331"/>
    </row>
    <row r="332" spans="1:26" ht="12.75" customHeight="1">
      <c r="A332" s="333"/>
      <c r="B332" s="332"/>
      <c r="C332" s="332"/>
      <c r="D332" s="332"/>
      <c r="E332" s="332"/>
      <c r="F332" s="332"/>
      <c r="G332" s="332"/>
      <c r="H332" s="332"/>
      <c r="I332" s="332"/>
      <c r="J332" s="332"/>
      <c r="K332" s="332"/>
      <c r="L332" s="332"/>
      <c r="M332" s="331"/>
      <c r="N332" s="331"/>
      <c r="O332" s="331"/>
      <c r="P332" s="331"/>
      <c r="Q332" s="331"/>
      <c r="R332" s="331"/>
      <c r="S332" s="331"/>
      <c r="T332" s="331"/>
      <c r="U332" s="331"/>
      <c r="V332" s="331"/>
      <c r="W332" s="331"/>
      <c r="X332" s="331"/>
      <c r="Y332" s="331"/>
      <c r="Z332" s="331"/>
    </row>
    <row r="333" spans="1:26" ht="12.75" customHeight="1">
      <c r="A333" s="333"/>
      <c r="B333" s="332"/>
      <c r="C333" s="332"/>
      <c r="D333" s="332"/>
      <c r="E333" s="332"/>
      <c r="F333" s="332"/>
      <c r="G333" s="332"/>
      <c r="H333" s="332"/>
      <c r="I333" s="332"/>
      <c r="J333" s="332"/>
      <c r="K333" s="332"/>
      <c r="L333" s="332"/>
      <c r="M333" s="331"/>
      <c r="N333" s="331"/>
      <c r="O333" s="331"/>
      <c r="P333" s="331"/>
      <c r="Q333" s="331"/>
      <c r="R333" s="331"/>
      <c r="S333" s="331"/>
      <c r="T333" s="331"/>
      <c r="U333" s="331"/>
      <c r="V333" s="331"/>
      <c r="W333" s="331"/>
      <c r="X333" s="331"/>
      <c r="Y333" s="331"/>
      <c r="Z333" s="331"/>
    </row>
    <row r="334" spans="1:26" ht="12.75" customHeight="1">
      <c r="A334" s="333"/>
      <c r="B334" s="332"/>
      <c r="C334" s="332"/>
      <c r="D334" s="332"/>
      <c r="E334" s="332"/>
      <c r="F334" s="332"/>
      <c r="G334" s="332"/>
      <c r="H334" s="332"/>
      <c r="I334" s="332"/>
      <c r="J334" s="332"/>
      <c r="K334" s="332"/>
      <c r="L334" s="332"/>
      <c r="M334" s="331"/>
      <c r="N334" s="331"/>
      <c r="O334" s="331"/>
      <c r="P334" s="331"/>
      <c r="Q334" s="331"/>
      <c r="R334" s="331"/>
      <c r="S334" s="331"/>
      <c r="T334" s="331"/>
      <c r="U334" s="331"/>
      <c r="V334" s="331"/>
      <c r="W334" s="331"/>
      <c r="X334" s="331"/>
      <c r="Y334" s="331"/>
      <c r="Z334" s="331"/>
    </row>
    <row r="335" spans="1:26" ht="12.75" customHeight="1">
      <c r="A335" s="333"/>
      <c r="B335" s="332"/>
      <c r="C335" s="332"/>
      <c r="D335" s="332"/>
      <c r="E335" s="332"/>
      <c r="F335" s="332"/>
      <c r="G335" s="332"/>
      <c r="H335" s="332"/>
      <c r="I335" s="332"/>
      <c r="J335" s="332"/>
      <c r="K335" s="332"/>
      <c r="L335" s="332"/>
      <c r="M335" s="331"/>
      <c r="N335" s="331"/>
      <c r="O335" s="331"/>
      <c r="P335" s="331"/>
      <c r="Q335" s="331"/>
      <c r="R335" s="331"/>
      <c r="S335" s="331"/>
      <c r="T335" s="331"/>
      <c r="U335" s="331"/>
      <c r="V335" s="331"/>
      <c r="W335" s="331"/>
      <c r="X335" s="331"/>
      <c r="Y335" s="331"/>
      <c r="Z335" s="331"/>
    </row>
    <row r="336" spans="1:26" ht="12.75" customHeight="1">
      <c r="A336" s="333"/>
      <c r="B336" s="332"/>
      <c r="C336" s="332"/>
      <c r="D336" s="332"/>
      <c r="E336" s="332"/>
      <c r="F336" s="332"/>
      <c r="G336" s="332"/>
      <c r="H336" s="332"/>
      <c r="I336" s="332"/>
      <c r="J336" s="332"/>
      <c r="K336" s="332"/>
      <c r="L336" s="332"/>
      <c r="M336" s="331"/>
      <c r="N336" s="331"/>
      <c r="O336" s="331"/>
      <c r="P336" s="331"/>
      <c r="Q336" s="331"/>
      <c r="R336" s="331"/>
      <c r="S336" s="331"/>
      <c r="T336" s="331"/>
      <c r="U336" s="331"/>
      <c r="V336" s="331"/>
      <c r="W336" s="331"/>
      <c r="X336" s="331"/>
      <c r="Y336" s="331"/>
      <c r="Z336" s="331"/>
    </row>
    <row r="337" spans="1:26" ht="12.75" customHeight="1">
      <c r="A337" s="333"/>
      <c r="B337" s="332"/>
      <c r="C337" s="332"/>
      <c r="D337" s="332"/>
      <c r="E337" s="332"/>
      <c r="F337" s="332"/>
      <c r="G337" s="332"/>
      <c r="H337" s="332"/>
      <c r="I337" s="332"/>
      <c r="J337" s="332"/>
      <c r="K337" s="332"/>
      <c r="L337" s="332"/>
      <c r="M337" s="331"/>
      <c r="N337" s="331"/>
      <c r="O337" s="331"/>
      <c r="P337" s="331"/>
      <c r="Q337" s="331"/>
      <c r="R337" s="331"/>
      <c r="S337" s="331"/>
      <c r="T337" s="331"/>
      <c r="U337" s="331"/>
      <c r="V337" s="331"/>
      <c r="W337" s="331"/>
      <c r="X337" s="331"/>
      <c r="Y337" s="331"/>
      <c r="Z337" s="331"/>
    </row>
    <row r="338" spans="1:26" ht="12.75" customHeight="1">
      <c r="A338" s="333"/>
      <c r="B338" s="332"/>
      <c r="C338" s="332"/>
      <c r="D338" s="332"/>
      <c r="E338" s="332"/>
      <c r="F338" s="332"/>
      <c r="G338" s="332"/>
      <c r="H338" s="332"/>
      <c r="I338" s="332"/>
      <c r="J338" s="332"/>
      <c r="K338" s="332"/>
      <c r="L338" s="332"/>
      <c r="M338" s="331"/>
      <c r="N338" s="331"/>
      <c r="O338" s="331"/>
      <c r="P338" s="331"/>
      <c r="Q338" s="331"/>
      <c r="R338" s="331"/>
      <c r="S338" s="331"/>
      <c r="T338" s="331"/>
      <c r="U338" s="331"/>
      <c r="V338" s="331"/>
      <c r="W338" s="331"/>
      <c r="X338" s="331"/>
      <c r="Y338" s="331"/>
      <c r="Z338" s="331"/>
    </row>
    <row r="339" spans="1:26" ht="12.75" customHeight="1">
      <c r="A339" s="333"/>
      <c r="B339" s="332"/>
      <c r="C339" s="332"/>
      <c r="D339" s="332"/>
      <c r="E339" s="332"/>
      <c r="F339" s="332"/>
      <c r="G339" s="332"/>
      <c r="H339" s="332"/>
      <c r="I339" s="332"/>
      <c r="J339" s="332"/>
      <c r="K339" s="332"/>
      <c r="L339" s="332"/>
      <c r="M339" s="331"/>
      <c r="N339" s="331"/>
      <c r="O339" s="331"/>
      <c r="P339" s="331"/>
      <c r="Q339" s="331"/>
      <c r="R339" s="331"/>
      <c r="S339" s="331"/>
      <c r="T339" s="331"/>
      <c r="U339" s="331"/>
      <c r="V339" s="331"/>
      <c r="W339" s="331"/>
      <c r="X339" s="331"/>
      <c r="Y339" s="331"/>
      <c r="Z339" s="331"/>
    </row>
    <row r="340" spans="1:26" ht="12.75" customHeight="1">
      <c r="A340" s="333"/>
      <c r="B340" s="332"/>
      <c r="C340" s="332"/>
      <c r="D340" s="332"/>
      <c r="E340" s="332"/>
      <c r="F340" s="332"/>
      <c r="G340" s="332"/>
      <c r="H340" s="332"/>
      <c r="I340" s="332"/>
      <c r="J340" s="332"/>
      <c r="K340" s="332"/>
      <c r="L340" s="332"/>
      <c r="M340" s="331"/>
      <c r="N340" s="331"/>
      <c r="O340" s="331"/>
      <c r="P340" s="331"/>
      <c r="Q340" s="331"/>
      <c r="R340" s="331"/>
      <c r="S340" s="331"/>
      <c r="T340" s="331"/>
      <c r="U340" s="331"/>
      <c r="V340" s="331"/>
      <c r="W340" s="331"/>
      <c r="X340" s="331"/>
      <c r="Y340" s="331"/>
      <c r="Z340" s="331"/>
    </row>
    <row r="341" spans="1:26" ht="12.75" customHeight="1">
      <c r="A341" s="333"/>
      <c r="B341" s="332"/>
      <c r="C341" s="332"/>
      <c r="D341" s="332"/>
      <c r="E341" s="332"/>
      <c r="F341" s="332"/>
      <c r="G341" s="332"/>
      <c r="H341" s="332"/>
      <c r="I341" s="332"/>
      <c r="J341" s="332"/>
      <c r="K341" s="332"/>
      <c r="L341" s="332"/>
      <c r="M341" s="331"/>
      <c r="N341" s="331"/>
      <c r="O341" s="331"/>
      <c r="P341" s="331"/>
      <c r="Q341" s="331"/>
      <c r="R341" s="331"/>
      <c r="S341" s="331"/>
      <c r="T341" s="331"/>
      <c r="U341" s="331"/>
      <c r="V341" s="331"/>
      <c r="W341" s="331"/>
      <c r="X341" s="331"/>
      <c r="Y341" s="331"/>
      <c r="Z341" s="331"/>
    </row>
    <row r="342" spans="1:26" ht="12.75" customHeight="1">
      <c r="A342" s="333"/>
      <c r="B342" s="332"/>
      <c r="C342" s="332"/>
      <c r="D342" s="332"/>
      <c r="E342" s="332"/>
      <c r="F342" s="332"/>
      <c r="G342" s="332"/>
      <c r="H342" s="332"/>
      <c r="I342" s="332"/>
      <c r="J342" s="332"/>
      <c r="K342" s="332"/>
      <c r="L342" s="332"/>
      <c r="M342" s="331"/>
      <c r="N342" s="331"/>
      <c r="O342" s="331"/>
      <c r="P342" s="331"/>
      <c r="Q342" s="331"/>
      <c r="R342" s="331"/>
      <c r="S342" s="331"/>
      <c r="T342" s="331"/>
      <c r="U342" s="331"/>
      <c r="V342" s="331"/>
      <c r="W342" s="331"/>
      <c r="X342" s="331"/>
      <c r="Y342" s="331"/>
      <c r="Z342" s="331"/>
    </row>
    <row r="343" spans="1:26" ht="12.75" customHeight="1">
      <c r="A343" s="333"/>
      <c r="B343" s="332"/>
      <c r="C343" s="332"/>
      <c r="D343" s="332"/>
      <c r="E343" s="332"/>
      <c r="F343" s="332"/>
      <c r="G343" s="332"/>
      <c r="H343" s="332"/>
      <c r="I343" s="332"/>
      <c r="J343" s="332"/>
      <c r="K343" s="332"/>
      <c r="L343" s="332"/>
      <c r="M343" s="331"/>
      <c r="N343" s="331"/>
      <c r="O343" s="331"/>
      <c r="P343" s="331"/>
      <c r="Q343" s="331"/>
      <c r="R343" s="331"/>
      <c r="S343" s="331"/>
      <c r="T343" s="331"/>
      <c r="U343" s="331"/>
      <c r="V343" s="331"/>
      <c r="W343" s="331"/>
      <c r="X343" s="331"/>
      <c r="Y343" s="331"/>
      <c r="Z343" s="331"/>
    </row>
    <row r="344" spans="1:26" ht="12.75" customHeight="1">
      <c r="A344" s="333"/>
      <c r="B344" s="332"/>
      <c r="C344" s="332"/>
      <c r="D344" s="332"/>
      <c r="E344" s="332"/>
      <c r="F344" s="332"/>
      <c r="G344" s="332"/>
      <c r="H344" s="332"/>
      <c r="I344" s="332"/>
      <c r="J344" s="332"/>
      <c r="K344" s="332"/>
      <c r="L344" s="332"/>
      <c r="M344" s="331"/>
      <c r="N344" s="331"/>
      <c r="O344" s="331"/>
      <c r="P344" s="331"/>
      <c r="Q344" s="331"/>
      <c r="R344" s="331"/>
      <c r="S344" s="331"/>
      <c r="T344" s="331"/>
      <c r="U344" s="331"/>
      <c r="V344" s="331"/>
      <c r="W344" s="331"/>
      <c r="X344" s="331"/>
      <c r="Y344" s="331"/>
      <c r="Z344" s="331"/>
    </row>
    <row r="345" spans="1:26" ht="12.75" customHeight="1">
      <c r="A345" s="333"/>
      <c r="B345" s="332"/>
      <c r="C345" s="332"/>
      <c r="D345" s="332"/>
      <c r="E345" s="332"/>
      <c r="F345" s="332"/>
      <c r="G345" s="332"/>
      <c r="H345" s="332"/>
      <c r="I345" s="332"/>
      <c r="J345" s="332"/>
      <c r="K345" s="332"/>
      <c r="L345" s="332"/>
      <c r="M345" s="331"/>
      <c r="N345" s="331"/>
      <c r="O345" s="331"/>
      <c r="P345" s="331"/>
      <c r="Q345" s="331"/>
      <c r="R345" s="331"/>
      <c r="S345" s="331"/>
      <c r="T345" s="331"/>
      <c r="U345" s="331"/>
      <c r="V345" s="331"/>
      <c r="W345" s="331"/>
      <c r="X345" s="331"/>
      <c r="Y345" s="331"/>
      <c r="Z345" s="331"/>
    </row>
    <row r="346" spans="1:26" ht="12.75" customHeight="1">
      <c r="A346" s="333"/>
      <c r="B346" s="332"/>
      <c r="C346" s="332"/>
      <c r="D346" s="332"/>
      <c r="E346" s="332"/>
      <c r="F346" s="332"/>
      <c r="G346" s="332"/>
      <c r="H346" s="332"/>
      <c r="I346" s="332"/>
      <c r="J346" s="332"/>
      <c r="K346" s="332"/>
      <c r="L346" s="332"/>
      <c r="M346" s="331"/>
      <c r="N346" s="331"/>
      <c r="O346" s="331"/>
      <c r="P346" s="331"/>
      <c r="Q346" s="331"/>
      <c r="R346" s="331"/>
      <c r="S346" s="331"/>
      <c r="T346" s="331"/>
      <c r="U346" s="331"/>
      <c r="V346" s="331"/>
      <c r="W346" s="331"/>
      <c r="X346" s="331"/>
      <c r="Y346" s="331"/>
      <c r="Z346" s="331"/>
    </row>
    <row r="347" spans="1:26" ht="12.75" customHeight="1">
      <c r="A347" s="333"/>
      <c r="B347" s="332"/>
      <c r="C347" s="332"/>
      <c r="D347" s="332"/>
      <c r="E347" s="332"/>
      <c r="F347" s="332"/>
      <c r="G347" s="332"/>
      <c r="H347" s="332"/>
      <c r="I347" s="332"/>
      <c r="J347" s="332"/>
      <c r="K347" s="332"/>
      <c r="L347" s="332"/>
      <c r="M347" s="331"/>
      <c r="N347" s="331"/>
      <c r="O347" s="331"/>
      <c r="P347" s="331"/>
      <c r="Q347" s="331"/>
      <c r="R347" s="331"/>
      <c r="S347" s="331"/>
      <c r="T347" s="331"/>
      <c r="U347" s="331"/>
      <c r="V347" s="331"/>
      <c r="W347" s="331"/>
      <c r="X347" s="331"/>
      <c r="Y347" s="331"/>
      <c r="Z347" s="331"/>
    </row>
    <row r="348" spans="1:26" ht="12.75" customHeight="1">
      <c r="A348" s="333"/>
      <c r="B348" s="332"/>
      <c r="C348" s="332"/>
      <c r="D348" s="332"/>
      <c r="E348" s="332"/>
      <c r="F348" s="332"/>
      <c r="G348" s="332"/>
      <c r="H348" s="332"/>
      <c r="I348" s="332"/>
      <c r="J348" s="332"/>
      <c r="K348" s="332"/>
      <c r="L348" s="332"/>
      <c r="M348" s="331"/>
      <c r="N348" s="331"/>
      <c r="O348" s="331"/>
      <c r="P348" s="331"/>
      <c r="Q348" s="331"/>
      <c r="R348" s="331"/>
      <c r="S348" s="331"/>
      <c r="T348" s="331"/>
      <c r="U348" s="331"/>
      <c r="V348" s="331"/>
      <c r="W348" s="331"/>
      <c r="X348" s="331"/>
      <c r="Y348" s="331"/>
      <c r="Z348" s="331"/>
    </row>
    <row r="349" spans="1:26" ht="12.75" customHeight="1">
      <c r="A349" s="333"/>
      <c r="B349" s="332"/>
      <c r="C349" s="332"/>
      <c r="D349" s="332"/>
      <c r="E349" s="332"/>
      <c r="F349" s="332"/>
      <c r="G349" s="332"/>
      <c r="H349" s="332"/>
      <c r="I349" s="332"/>
      <c r="J349" s="332"/>
      <c r="K349" s="332"/>
      <c r="L349" s="332"/>
      <c r="M349" s="331"/>
      <c r="N349" s="331"/>
      <c r="O349" s="331"/>
      <c r="P349" s="331"/>
      <c r="Q349" s="331"/>
      <c r="R349" s="331"/>
      <c r="S349" s="331"/>
      <c r="T349" s="331"/>
      <c r="U349" s="331"/>
      <c r="V349" s="331"/>
      <c r="W349" s="331"/>
      <c r="X349" s="331"/>
      <c r="Y349" s="331"/>
      <c r="Z349" s="331"/>
    </row>
    <row r="350" spans="1:26" ht="12.75" customHeight="1">
      <c r="A350" s="333"/>
      <c r="B350" s="332"/>
      <c r="C350" s="332"/>
      <c r="D350" s="332"/>
      <c r="E350" s="332"/>
      <c r="F350" s="332"/>
      <c r="G350" s="332"/>
      <c r="H350" s="332"/>
      <c r="I350" s="332"/>
      <c r="J350" s="332"/>
      <c r="K350" s="332"/>
      <c r="L350" s="332"/>
      <c r="M350" s="331"/>
      <c r="N350" s="331"/>
      <c r="O350" s="331"/>
      <c r="P350" s="331"/>
      <c r="Q350" s="331"/>
      <c r="R350" s="331"/>
      <c r="S350" s="331"/>
      <c r="T350" s="331"/>
      <c r="U350" s="331"/>
      <c r="V350" s="331"/>
      <c r="W350" s="331"/>
      <c r="X350" s="331"/>
      <c r="Y350" s="331"/>
      <c r="Z350" s="331"/>
    </row>
    <row r="351" spans="1:26" ht="12.75" customHeight="1">
      <c r="A351" s="333"/>
      <c r="B351" s="332"/>
      <c r="C351" s="332"/>
      <c r="D351" s="332"/>
      <c r="E351" s="332"/>
      <c r="F351" s="332"/>
      <c r="G351" s="332"/>
      <c r="H351" s="332"/>
      <c r="I351" s="332"/>
      <c r="J351" s="332"/>
      <c r="K351" s="332"/>
      <c r="L351" s="332"/>
      <c r="M351" s="331"/>
      <c r="N351" s="331"/>
      <c r="O351" s="331"/>
      <c r="P351" s="331"/>
      <c r="Q351" s="331"/>
      <c r="R351" s="331"/>
      <c r="S351" s="331"/>
      <c r="T351" s="331"/>
      <c r="U351" s="331"/>
      <c r="V351" s="331"/>
      <c r="W351" s="331"/>
      <c r="X351" s="331"/>
      <c r="Y351" s="331"/>
      <c r="Z351" s="331"/>
    </row>
    <row r="352" spans="1:26" ht="12.75" customHeight="1">
      <c r="A352" s="333"/>
      <c r="B352" s="332"/>
      <c r="C352" s="332"/>
      <c r="D352" s="332"/>
      <c r="E352" s="332"/>
      <c r="F352" s="332"/>
      <c r="G352" s="332"/>
      <c r="H352" s="332"/>
      <c r="I352" s="332"/>
      <c r="J352" s="332"/>
      <c r="K352" s="332"/>
      <c r="L352" s="332"/>
      <c r="M352" s="331"/>
      <c r="N352" s="331"/>
      <c r="O352" s="331"/>
      <c r="P352" s="331"/>
      <c r="Q352" s="331"/>
      <c r="R352" s="331"/>
      <c r="S352" s="331"/>
      <c r="T352" s="331"/>
      <c r="U352" s="331"/>
      <c r="V352" s="331"/>
      <c r="W352" s="331"/>
      <c r="X352" s="331"/>
      <c r="Y352" s="331"/>
      <c r="Z352" s="331"/>
    </row>
    <row r="353" spans="1:26" ht="12.75" customHeight="1">
      <c r="A353" s="333"/>
      <c r="B353" s="332"/>
      <c r="C353" s="332"/>
      <c r="D353" s="332"/>
      <c r="E353" s="332"/>
      <c r="F353" s="332"/>
      <c r="G353" s="332"/>
      <c r="H353" s="332"/>
      <c r="I353" s="332"/>
      <c r="J353" s="332"/>
      <c r="K353" s="332"/>
      <c r="L353" s="332"/>
      <c r="M353" s="331"/>
      <c r="N353" s="331"/>
      <c r="O353" s="331"/>
      <c r="P353" s="331"/>
      <c r="Q353" s="331"/>
      <c r="R353" s="331"/>
      <c r="S353" s="331"/>
      <c r="T353" s="331"/>
      <c r="U353" s="331"/>
      <c r="V353" s="331"/>
      <c r="W353" s="331"/>
      <c r="X353" s="331"/>
      <c r="Y353" s="331"/>
      <c r="Z353" s="331"/>
    </row>
    <row r="354" spans="1:26" ht="12.75" customHeight="1">
      <c r="A354" s="333"/>
      <c r="B354" s="332"/>
      <c r="C354" s="332"/>
      <c r="D354" s="332"/>
      <c r="E354" s="332"/>
      <c r="F354" s="332"/>
      <c r="G354" s="332"/>
      <c r="H354" s="332"/>
      <c r="I354" s="332"/>
      <c r="J354" s="332"/>
      <c r="K354" s="332"/>
      <c r="L354" s="332"/>
      <c r="M354" s="331"/>
      <c r="N354" s="331"/>
      <c r="O354" s="331"/>
      <c r="P354" s="331"/>
      <c r="Q354" s="331"/>
      <c r="R354" s="331"/>
      <c r="S354" s="331"/>
      <c r="T354" s="331"/>
      <c r="U354" s="331"/>
      <c r="V354" s="331"/>
      <c r="W354" s="331"/>
      <c r="X354" s="331"/>
      <c r="Y354" s="331"/>
      <c r="Z354" s="331"/>
    </row>
    <row r="355" spans="1:26" ht="12.75" customHeight="1">
      <c r="A355" s="333"/>
      <c r="B355" s="332"/>
      <c r="C355" s="332"/>
      <c r="D355" s="332"/>
      <c r="E355" s="332"/>
      <c r="F355" s="332"/>
      <c r="G355" s="332"/>
      <c r="H355" s="332"/>
      <c r="I355" s="332"/>
      <c r="J355" s="332"/>
      <c r="K355" s="332"/>
      <c r="L355" s="332"/>
      <c r="M355" s="331"/>
      <c r="N355" s="331"/>
      <c r="O355" s="331"/>
      <c r="P355" s="331"/>
      <c r="Q355" s="331"/>
      <c r="R355" s="331"/>
      <c r="S355" s="331"/>
      <c r="T355" s="331"/>
      <c r="U355" s="331"/>
      <c r="V355" s="331"/>
      <c r="W355" s="331"/>
      <c r="X355" s="331"/>
      <c r="Y355" s="331"/>
      <c r="Z355" s="331"/>
    </row>
    <row r="356" spans="1:26" ht="12.75" customHeight="1">
      <c r="A356" s="333"/>
      <c r="B356" s="332"/>
      <c r="C356" s="332"/>
      <c r="D356" s="332"/>
      <c r="E356" s="332"/>
      <c r="F356" s="332"/>
      <c r="G356" s="332"/>
      <c r="H356" s="332"/>
      <c r="I356" s="332"/>
      <c r="J356" s="332"/>
      <c r="K356" s="332"/>
      <c r="L356" s="332"/>
      <c r="M356" s="331"/>
      <c r="N356" s="331"/>
      <c r="O356" s="331"/>
      <c r="P356" s="331"/>
      <c r="Q356" s="331"/>
      <c r="R356" s="331"/>
      <c r="S356" s="331"/>
      <c r="T356" s="331"/>
      <c r="U356" s="331"/>
      <c r="V356" s="331"/>
      <c r="W356" s="331"/>
      <c r="X356" s="331"/>
      <c r="Y356" s="331"/>
      <c r="Z356" s="331"/>
    </row>
    <row r="357" spans="1:26" ht="12.75" customHeight="1">
      <c r="A357" s="333"/>
      <c r="B357" s="332"/>
      <c r="C357" s="332"/>
      <c r="D357" s="332"/>
      <c r="E357" s="332"/>
      <c r="F357" s="332"/>
      <c r="G357" s="332"/>
      <c r="H357" s="332"/>
      <c r="I357" s="332"/>
      <c r="J357" s="332"/>
      <c r="K357" s="332"/>
      <c r="L357" s="332"/>
      <c r="M357" s="331"/>
      <c r="N357" s="331"/>
      <c r="O357" s="331"/>
      <c r="P357" s="331"/>
      <c r="Q357" s="331"/>
      <c r="R357" s="331"/>
      <c r="S357" s="331"/>
      <c r="T357" s="331"/>
      <c r="U357" s="331"/>
      <c r="V357" s="331"/>
      <c r="W357" s="331"/>
      <c r="X357" s="331"/>
      <c r="Y357" s="331"/>
      <c r="Z357" s="331"/>
    </row>
    <row r="358" spans="1:26" ht="12.75" customHeight="1">
      <c r="A358" s="333"/>
      <c r="B358" s="332"/>
      <c r="C358" s="332"/>
      <c r="D358" s="332"/>
      <c r="E358" s="332"/>
      <c r="F358" s="332"/>
      <c r="G358" s="332"/>
      <c r="H358" s="332"/>
      <c r="I358" s="332"/>
      <c r="J358" s="332"/>
      <c r="K358" s="332"/>
      <c r="L358" s="332"/>
      <c r="M358" s="331"/>
      <c r="N358" s="331"/>
      <c r="O358" s="331"/>
      <c r="P358" s="331"/>
      <c r="Q358" s="331"/>
      <c r="R358" s="331"/>
      <c r="S358" s="331"/>
      <c r="T358" s="331"/>
      <c r="U358" s="331"/>
      <c r="V358" s="331"/>
      <c r="W358" s="331"/>
      <c r="X358" s="331"/>
      <c r="Y358" s="331"/>
      <c r="Z358" s="331"/>
    </row>
    <row r="359" spans="1:26" ht="12.75" customHeight="1">
      <c r="A359" s="333"/>
      <c r="B359" s="332"/>
      <c r="C359" s="332"/>
      <c r="D359" s="332"/>
      <c r="E359" s="332"/>
      <c r="F359" s="332"/>
      <c r="G359" s="332"/>
      <c r="H359" s="332"/>
      <c r="I359" s="332"/>
      <c r="J359" s="332"/>
      <c r="K359" s="332"/>
      <c r="L359" s="332"/>
      <c r="M359" s="331"/>
      <c r="N359" s="331"/>
      <c r="O359" s="331"/>
      <c r="P359" s="331"/>
      <c r="Q359" s="331"/>
      <c r="R359" s="331"/>
      <c r="S359" s="331"/>
      <c r="T359" s="331"/>
      <c r="U359" s="331"/>
      <c r="V359" s="331"/>
      <c r="W359" s="331"/>
      <c r="X359" s="331"/>
      <c r="Y359" s="331"/>
      <c r="Z359" s="331"/>
    </row>
    <row r="360" spans="1:26" ht="12.75" customHeight="1">
      <c r="A360" s="333"/>
      <c r="B360" s="332"/>
      <c r="C360" s="332"/>
      <c r="D360" s="332"/>
      <c r="E360" s="332"/>
      <c r="F360" s="332"/>
      <c r="G360" s="332"/>
      <c r="H360" s="332"/>
      <c r="I360" s="332"/>
      <c r="J360" s="332"/>
      <c r="K360" s="332"/>
      <c r="L360" s="332"/>
      <c r="M360" s="331"/>
      <c r="N360" s="331"/>
      <c r="O360" s="331"/>
      <c r="P360" s="331"/>
      <c r="Q360" s="331"/>
      <c r="R360" s="331"/>
      <c r="S360" s="331"/>
      <c r="T360" s="331"/>
      <c r="U360" s="331"/>
      <c r="V360" s="331"/>
      <c r="W360" s="331"/>
      <c r="X360" s="331"/>
      <c r="Y360" s="331"/>
      <c r="Z360" s="331"/>
    </row>
    <row r="361" spans="1:26" ht="12.75" customHeight="1">
      <c r="A361" s="333"/>
      <c r="B361" s="332"/>
      <c r="C361" s="332"/>
      <c r="D361" s="332"/>
      <c r="E361" s="332"/>
      <c r="F361" s="332"/>
      <c r="G361" s="332"/>
      <c r="H361" s="332"/>
      <c r="I361" s="332"/>
      <c r="J361" s="332"/>
      <c r="K361" s="332"/>
      <c r="L361" s="332"/>
      <c r="M361" s="331"/>
      <c r="N361" s="331"/>
      <c r="O361" s="331"/>
      <c r="P361" s="331"/>
      <c r="Q361" s="331"/>
      <c r="R361" s="331"/>
      <c r="S361" s="331"/>
      <c r="T361" s="331"/>
      <c r="U361" s="331"/>
      <c r="V361" s="331"/>
      <c r="W361" s="331"/>
      <c r="X361" s="331"/>
      <c r="Y361" s="331"/>
      <c r="Z361" s="331"/>
    </row>
    <row r="362" spans="1:26" ht="12.75" customHeight="1">
      <c r="A362" s="333"/>
      <c r="B362" s="332"/>
      <c r="C362" s="332"/>
      <c r="D362" s="332"/>
      <c r="E362" s="332"/>
      <c r="F362" s="332"/>
      <c r="G362" s="332"/>
      <c r="H362" s="332"/>
      <c r="I362" s="332"/>
      <c r="J362" s="332"/>
      <c r="K362" s="332"/>
      <c r="L362" s="332"/>
      <c r="M362" s="331"/>
      <c r="N362" s="331"/>
      <c r="O362" s="331"/>
      <c r="P362" s="331"/>
      <c r="Q362" s="331"/>
      <c r="R362" s="331"/>
      <c r="S362" s="331"/>
      <c r="T362" s="331"/>
      <c r="U362" s="331"/>
      <c r="V362" s="331"/>
      <c r="W362" s="331"/>
      <c r="X362" s="331"/>
      <c r="Y362" s="331"/>
      <c r="Z362" s="331"/>
    </row>
    <row r="363" spans="1:26" ht="12.75" customHeight="1">
      <c r="A363" s="333"/>
      <c r="B363" s="332"/>
      <c r="C363" s="332"/>
      <c r="D363" s="332"/>
      <c r="E363" s="332"/>
      <c r="F363" s="332"/>
      <c r="G363" s="332"/>
      <c r="H363" s="332"/>
      <c r="I363" s="332"/>
      <c r="J363" s="332"/>
      <c r="K363" s="332"/>
      <c r="L363" s="332"/>
      <c r="M363" s="331"/>
      <c r="N363" s="331"/>
      <c r="O363" s="331"/>
      <c r="P363" s="331"/>
      <c r="Q363" s="331"/>
      <c r="R363" s="331"/>
      <c r="S363" s="331"/>
      <c r="T363" s="331"/>
      <c r="U363" s="331"/>
      <c r="V363" s="331"/>
      <c r="W363" s="331"/>
      <c r="X363" s="331"/>
      <c r="Y363" s="331"/>
      <c r="Z363" s="331"/>
    </row>
    <row r="364" spans="1:26" ht="12.75" customHeight="1">
      <c r="A364" s="333"/>
      <c r="B364" s="332"/>
      <c r="C364" s="332"/>
      <c r="D364" s="332"/>
      <c r="E364" s="332"/>
      <c r="F364" s="332"/>
      <c r="G364" s="332"/>
      <c r="H364" s="332"/>
      <c r="I364" s="332"/>
      <c r="J364" s="332"/>
      <c r="K364" s="332"/>
      <c r="L364" s="332"/>
      <c r="M364" s="331"/>
      <c r="N364" s="331"/>
      <c r="O364" s="331"/>
      <c r="P364" s="331"/>
      <c r="Q364" s="331"/>
      <c r="R364" s="331"/>
      <c r="S364" s="331"/>
      <c r="T364" s="331"/>
      <c r="U364" s="331"/>
      <c r="V364" s="331"/>
      <c r="W364" s="331"/>
      <c r="X364" s="331"/>
      <c r="Y364" s="331"/>
      <c r="Z364" s="331"/>
    </row>
    <row r="365" spans="1:26" ht="12.75" customHeight="1">
      <c r="A365" s="333"/>
      <c r="B365" s="332"/>
      <c r="C365" s="332"/>
      <c r="D365" s="332"/>
      <c r="E365" s="332"/>
      <c r="F365" s="332"/>
      <c r="G365" s="332"/>
      <c r="H365" s="332"/>
      <c r="I365" s="332"/>
      <c r="J365" s="332"/>
      <c r="K365" s="332"/>
      <c r="L365" s="332"/>
      <c r="M365" s="331"/>
      <c r="N365" s="331"/>
      <c r="O365" s="331"/>
      <c r="P365" s="331"/>
      <c r="Q365" s="331"/>
      <c r="R365" s="331"/>
      <c r="S365" s="331"/>
      <c r="T365" s="331"/>
      <c r="U365" s="331"/>
      <c r="V365" s="331"/>
      <c r="W365" s="331"/>
      <c r="X365" s="331"/>
      <c r="Y365" s="331"/>
      <c r="Z365" s="331"/>
    </row>
    <row r="366" spans="1:26" ht="12.75" customHeight="1">
      <c r="A366" s="333"/>
      <c r="B366" s="332"/>
      <c r="C366" s="332"/>
      <c r="D366" s="332"/>
      <c r="E366" s="332"/>
      <c r="F366" s="332"/>
      <c r="G366" s="332"/>
      <c r="H366" s="332"/>
      <c r="I366" s="332"/>
      <c r="J366" s="332"/>
      <c r="K366" s="332"/>
      <c r="L366" s="332"/>
      <c r="M366" s="331"/>
      <c r="N366" s="331"/>
      <c r="O366" s="331"/>
      <c r="P366" s="331"/>
      <c r="Q366" s="331"/>
      <c r="R366" s="331"/>
      <c r="S366" s="331"/>
      <c r="T366" s="331"/>
      <c r="U366" s="331"/>
      <c r="V366" s="331"/>
      <c r="W366" s="331"/>
      <c r="X366" s="331"/>
      <c r="Y366" s="331"/>
      <c r="Z366" s="331"/>
    </row>
    <row r="367" spans="1:26" ht="12.75" customHeight="1">
      <c r="A367" s="333"/>
      <c r="B367" s="332"/>
      <c r="C367" s="332"/>
      <c r="D367" s="332"/>
      <c r="E367" s="332"/>
      <c r="F367" s="332"/>
      <c r="G367" s="332"/>
      <c r="H367" s="332"/>
      <c r="I367" s="332"/>
      <c r="J367" s="332"/>
      <c r="K367" s="332"/>
      <c r="L367" s="332"/>
      <c r="M367" s="331"/>
      <c r="N367" s="331"/>
      <c r="O367" s="331"/>
      <c r="P367" s="331"/>
      <c r="Q367" s="331"/>
      <c r="R367" s="331"/>
      <c r="S367" s="331"/>
      <c r="T367" s="331"/>
      <c r="U367" s="331"/>
      <c r="V367" s="331"/>
      <c r="W367" s="331"/>
      <c r="X367" s="331"/>
      <c r="Y367" s="331"/>
      <c r="Z367" s="331"/>
    </row>
    <row r="368" spans="1:26" ht="12.75" customHeight="1">
      <c r="A368" s="333"/>
      <c r="B368" s="332"/>
      <c r="C368" s="332"/>
      <c r="D368" s="332"/>
      <c r="E368" s="332"/>
      <c r="F368" s="332"/>
      <c r="G368" s="332"/>
      <c r="H368" s="332"/>
      <c r="I368" s="332"/>
      <c r="J368" s="332"/>
      <c r="K368" s="332"/>
      <c r="L368" s="332"/>
      <c r="M368" s="331"/>
      <c r="N368" s="331"/>
      <c r="O368" s="331"/>
      <c r="P368" s="331"/>
      <c r="Q368" s="331"/>
      <c r="R368" s="331"/>
      <c r="S368" s="331"/>
      <c r="T368" s="331"/>
      <c r="U368" s="331"/>
      <c r="V368" s="331"/>
      <c r="W368" s="331"/>
      <c r="X368" s="331"/>
      <c r="Y368" s="331"/>
      <c r="Z368" s="331"/>
    </row>
    <row r="369" spans="1:26" ht="12.75" customHeight="1">
      <c r="A369" s="333"/>
      <c r="B369" s="332"/>
      <c r="C369" s="332"/>
      <c r="D369" s="332"/>
      <c r="E369" s="332"/>
      <c r="F369" s="332"/>
      <c r="G369" s="332"/>
      <c r="H369" s="332"/>
      <c r="I369" s="332"/>
      <c r="J369" s="332"/>
      <c r="K369" s="332"/>
      <c r="L369" s="332"/>
      <c r="M369" s="331"/>
      <c r="N369" s="331"/>
      <c r="O369" s="331"/>
      <c r="P369" s="331"/>
      <c r="Q369" s="331"/>
      <c r="R369" s="331"/>
      <c r="S369" s="331"/>
      <c r="T369" s="331"/>
      <c r="U369" s="331"/>
      <c r="V369" s="331"/>
      <c r="W369" s="331"/>
      <c r="X369" s="331"/>
      <c r="Y369" s="331"/>
      <c r="Z369" s="331"/>
    </row>
    <row r="370" spans="1:26" ht="12.75" customHeight="1">
      <c r="A370" s="333"/>
      <c r="B370" s="332"/>
      <c r="C370" s="332"/>
      <c r="D370" s="332"/>
      <c r="E370" s="332"/>
      <c r="F370" s="332"/>
      <c r="G370" s="332"/>
      <c r="H370" s="332"/>
      <c r="I370" s="332"/>
      <c r="J370" s="332"/>
      <c r="K370" s="332"/>
      <c r="L370" s="332"/>
      <c r="M370" s="331"/>
      <c r="N370" s="331"/>
      <c r="O370" s="331"/>
      <c r="P370" s="331"/>
      <c r="Q370" s="331"/>
      <c r="R370" s="331"/>
      <c r="S370" s="331"/>
      <c r="T370" s="331"/>
      <c r="U370" s="331"/>
      <c r="V370" s="331"/>
      <c r="W370" s="331"/>
      <c r="X370" s="331"/>
      <c r="Y370" s="331"/>
      <c r="Z370" s="331"/>
    </row>
    <row r="371" spans="1:26" ht="12.75" customHeight="1">
      <c r="A371" s="333"/>
      <c r="B371" s="332"/>
      <c r="C371" s="332"/>
      <c r="D371" s="332"/>
      <c r="E371" s="332"/>
      <c r="F371" s="332"/>
      <c r="G371" s="332"/>
      <c r="H371" s="332"/>
      <c r="I371" s="332"/>
      <c r="J371" s="332"/>
      <c r="K371" s="332"/>
      <c r="L371" s="332"/>
      <c r="M371" s="331"/>
      <c r="N371" s="331"/>
      <c r="O371" s="331"/>
      <c r="P371" s="331"/>
      <c r="Q371" s="331"/>
      <c r="R371" s="331"/>
      <c r="S371" s="331"/>
      <c r="T371" s="331"/>
      <c r="U371" s="331"/>
      <c r="V371" s="331"/>
      <c r="W371" s="331"/>
      <c r="X371" s="331"/>
      <c r="Y371" s="331"/>
      <c r="Z371" s="331"/>
    </row>
    <row r="372" spans="1:26" ht="12.75" customHeight="1">
      <c r="A372" s="333"/>
      <c r="B372" s="332"/>
      <c r="C372" s="332"/>
      <c r="D372" s="332"/>
      <c r="E372" s="332"/>
      <c r="F372" s="332"/>
      <c r="G372" s="332"/>
      <c r="H372" s="332"/>
      <c r="I372" s="332"/>
      <c r="J372" s="332"/>
      <c r="K372" s="332"/>
      <c r="L372" s="332"/>
      <c r="M372" s="331"/>
      <c r="N372" s="331"/>
      <c r="O372" s="331"/>
      <c r="P372" s="331"/>
      <c r="Q372" s="331"/>
      <c r="R372" s="331"/>
      <c r="S372" s="331"/>
      <c r="T372" s="331"/>
      <c r="U372" s="331"/>
      <c r="V372" s="331"/>
      <c r="W372" s="331"/>
      <c r="X372" s="331"/>
      <c r="Y372" s="331"/>
      <c r="Z372" s="331"/>
    </row>
    <row r="373" spans="1:26" ht="12.75" customHeight="1">
      <c r="A373" s="333"/>
      <c r="B373" s="332"/>
      <c r="C373" s="332"/>
      <c r="D373" s="332"/>
      <c r="E373" s="332"/>
      <c r="F373" s="332"/>
      <c r="G373" s="332"/>
      <c r="H373" s="332"/>
      <c r="I373" s="332"/>
      <c r="J373" s="332"/>
      <c r="K373" s="332"/>
      <c r="L373" s="332"/>
      <c r="M373" s="331"/>
      <c r="N373" s="331"/>
      <c r="O373" s="331"/>
      <c r="P373" s="331"/>
      <c r="Q373" s="331"/>
      <c r="R373" s="331"/>
      <c r="S373" s="331"/>
      <c r="T373" s="331"/>
      <c r="U373" s="331"/>
      <c r="V373" s="331"/>
      <c r="W373" s="331"/>
      <c r="X373" s="331"/>
      <c r="Y373" s="331"/>
      <c r="Z373" s="331"/>
    </row>
    <row r="374" spans="1:26" ht="12.75" customHeight="1">
      <c r="A374" s="333"/>
      <c r="B374" s="332"/>
      <c r="C374" s="332"/>
      <c r="D374" s="332"/>
      <c r="E374" s="332"/>
      <c r="F374" s="332"/>
      <c r="G374" s="332"/>
      <c r="H374" s="332"/>
      <c r="I374" s="332"/>
      <c r="J374" s="332"/>
      <c r="K374" s="332"/>
      <c r="L374" s="332"/>
      <c r="M374" s="331"/>
      <c r="N374" s="331"/>
      <c r="O374" s="331"/>
      <c r="P374" s="331"/>
      <c r="Q374" s="331"/>
      <c r="R374" s="331"/>
      <c r="S374" s="331"/>
      <c r="T374" s="331"/>
      <c r="U374" s="331"/>
      <c r="V374" s="331"/>
      <c r="W374" s="331"/>
      <c r="X374" s="331"/>
      <c r="Y374" s="331"/>
      <c r="Z374" s="331"/>
    </row>
    <row r="375" spans="1:26" ht="12.75" customHeight="1">
      <c r="A375" s="333"/>
      <c r="B375" s="332"/>
      <c r="C375" s="332"/>
      <c r="D375" s="332"/>
      <c r="E375" s="332"/>
      <c r="F375" s="332"/>
      <c r="G375" s="332"/>
      <c r="H375" s="332"/>
      <c r="I375" s="332"/>
      <c r="J375" s="332"/>
      <c r="K375" s="332"/>
      <c r="L375" s="332"/>
      <c r="M375" s="331"/>
      <c r="N375" s="331"/>
      <c r="O375" s="331"/>
      <c r="P375" s="331"/>
      <c r="Q375" s="331"/>
      <c r="R375" s="331"/>
      <c r="S375" s="331"/>
      <c r="T375" s="331"/>
      <c r="U375" s="331"/>
      <c r="V375" s="331"/>
      <c r="W375" s="331"/>
      <c r="X375" s="331"/>
      <c r="Y375" s="331"/>
      <c r="Z375" s="331"/>
    </row>
    <row r="376" spans="1:26" ht="12.75" customHeight="1">
      <c r="A376" s="333"/>
      <c r="B376" s="332"/>
      <c r="C376" s="332"/>
      <c r="D376" s="332"/>
      <c r="E376" s="332"/>
      <c r="F376" s="332"/>
      <c r="G376" s="332"/>
      <c r="H376" s="332"/>
      <c r="I376" s="332"/>
      <c r="J376" s="332"/>
      <c r="K376" s="332"/>
      <c r="L376" s="332"/>
      <c r="M376" s="331"/>
      <c r="N376" s="331"/>
      <c r="O376" s="331"/>
      <c r="P376" s="331"/>
      <c r="Q376" s="331"/>
      <c r="R376" s="331"/>
      <c r="S376" s="331"/>
      <c r="T376" s="331"/>
      <c r="U376" s="331"/>
      <c r="V376" s="331"/>
      <c r="W376" s="331"/>
      <c r="X376" s="331"/>
      <c r="Y376" s="331"/>
      <c r="Z376" s="331"/>
    </row>
    <row r="377" spans="1:26" ht="12.75" customHeight="1">
      <c r="A377" s="333"/>
      <c r="B377" s="332"/>
      <c r="C377" s="332"/>
      <c r="D377" s="332"/>
      <c r="E377" s="332"/>
      <c r="F377" s="332"/>
      <c r="G377" s="332"/>
      <c r="H377" s="332"/>
      <c r="I377" s="332"/>
      <c r="J377" s="332"/>
      <c r="K377" s="332"/>
      <c r="L377" s="332"/>
      <c r="M377" s="331"/>
      <c r="N377" s="331"/>
      <c r="O377" s="331"/>
      <c r="P377" s="331"/>
      <c r="Q377" s="331"/>
      <c r="R377" s="331"/>
      <c r="S377" s="331"/>
      <c r="T377" s="331"/>
      <c r="U377" s="331"/>
      <c r="V377" s="331"/>
      <c r="W377" s="331"/>
      <c r="X377" s="331"/>
      <c r="Y377" s="331"/>
      <c r="Z377" s="331"/>
    </row>
    <row r="378" spans="1:26" ht="12.75" customHeight="1">
      <c r="A378" s="333"/>
      <c r="B378" s="332"/>
      <c r="C378" s="332"/>
      <c r="D378" s="332"/>
      <c r="E378" s="332"/>
      <c r="F378" s="332"/>
      <c r="G378" s="332"/>
      <c r="H378" s="332"/>
      <c r="I378" s="332"/>
      <c r="J378" s="332"/>
      <c r="K378" s="332"/>
      <c r="L378" s="332"/>
      <c r="M378" s="331"/>
      <c r="N378" s="331"/>
      <c r="O378" s="331"/>
      <c r="P378" s="331"/>
      <c r="Q378" s="331"/>
      <c r="R378" s="331"/>
      <c r="S378" s="331"/>
      <c r="T378" s="331"/>
      <c r="U378" s="331"/>
      <c r="V378" s="331"/>
      <c r="W378" s="331"/>
      <c r="X378" s="331"/>
      <c r="Y378" s="331"/>
      <c r="Z378" s="331"/>
    </row>
    <row r="379" spans="1:26" ht="12.75" customHeight="1">
      <c r="A379" s="333"/>
      <c r="B379" s="332"/>
      <c r="C379" s="332"/>
      <c r="D379" s="332"/>
      <c r="E379" s="332"/>
      <c r="F379" s="332"/>
      <c r="G379" s="332"/>
      <c r="H379" s="332"/>
      <c r="I379" s="332"/>
      <c r="J379" s="332"/>
      <c r="K379" s="332"/>
      <c r="L379" s="332"/>
      <c r="M379" s="331"/>
      <c r="N379" s="331"/>
      <c r="O379" s="331"/>
      <c r="P379" s="331"/>
      <c r="Q379" s="331"/>
      <c r="R379" s="331"/>
      <c r="S379" s="331"/>
      <c r="T379" s="331"/>
      <c r="U379" s="331"/>
      <c r="V379" s="331"/>
      <c r="W379" s="331"/>
      <c r="X379" s="331"/>
      <c r="Y379" s="331"/>
      <c r="Z379" s="331"/>
    </row>
    <row r="380" spans="1:26" ht="12.75" customHeight="1">
      <c r="A380" s="333"/>
      <c r="B380" s="332"/>
      <c r="C380" s="332"/>
      <c r="D380" s="332"/>
      <c r="E380" s="332"/>
      <c r="F380" s="332"/>
      <c r="G380" s="332"/>
      <c r="H380" s="332"/>
      <c r="I380" s="332"/>
      <c r="J380" s="332"/>
      <c r="K380" s="332"/>
      <c r="L380" s="332"/>
      <c r="M380" s="331"/>
      <c r="N380" s="331"/>
      <c r="O380" s="331"/>
      <c r="P380" s="331"/>
      <c r="Q380" s="331"/>
      <c r="R380" s="331"/>
      <c r="S380" s="331"/>
      <c r="T380" s="331"/>
      <c r="U380" s="331"/>
      <c r="V380" s="331"/>
      <c r="W380" s="331"/>
      <c r="X380" s="331"/>
      <c r="Y380" s="331"/>
      <c r="Z380" s="331"/>
    </row>
    <row r="381" spans="1:26" ht="12.75" customHeight="1">
      <c r="A381" s="333"/>
      <c r="B381" s="332"/>
      <c r="C381" s="332"/>
      <c r="D381" s="332"/>
      <c r="E381" s="332"/>
      <c r="F381" s="332"/>
      <c r="G381" s="332"/>
      <c r="H381" s="332"/>
      <c r="I381" s="332"/>
      <c r="J381" s="332"/>
      <c r="K381" s="332"/>
      <c r="L381" s="332"/>
      <c r="M381" s="331"/>
      <c r="N381" s="331"/>
      <c r="O381" s="331"/>
      <c r="P381" s="331"/>
      <c r="Q381" s="331"/>
      <c r="R381" s="331"/>
      <c r="S381" s="331"/>
      <c r="T381" s="331"/>
      <c r="U381" s="331"/>
      <c r="V381" s="331"/>
      <c r="W381" s="331"/>
      <c r="X381" s="331"/>
      <c r="Y381" s="331"/>
      <c r="Z381" s="331"/>
    </row>
    <row r="382" spans="1:26" ht="12.75" customHeight="1">
      <c r="A382" s="333"/>
      <c r="B382" s="332"/>
      <c r="C382" s="332"/>
      <c r="D382" s="332"/>
      <c r="E382" s="332"/>
      <c r="F382" s="332"/>
      <c r="G382" s="332"/>
      <c r="H382" s="332"/>
      <c r="I382" s="332"/>
      <c r="J382" s="332"/>
      <c r="K382" s="332"/>
      <c r="L382" s="332"/>
      <c r="M382" s="331"/>
      <c r="N382" s="331"/>
      <c r="O382" s="331"/>
      <c r="P382" s="331"/>
      <c r="Q382" s="331"/>
      <c r="R382" s="331"/>
      <c r="S382" s="331"/>
      <c r="T382" s="331"/>
      <c r="U382" s="331"/>
      <c r="V382" s="331"/>
      <c r="W382" s="331"/>
      <c r="X382" s="331"/>
      <c r="Y382" s="331"/>
      <c r="Z382" s="331"/>
    </row>
    <row r="383" spans="1:26" ht="12.75" customHeight="1">
      <c r="A383" s="333"/>
      <c r="B383" s="332"/>
      <c r="C383" s="332"/>
      <c r="D383" s="332"/>
      <c r="E383" s="332"/>
      <c r="F383" s="332"/>
      <c r="G383" s="332"/>
      <c r="H383" s="332"/>
      <c r="I383" s="332"/>
      <c r="J383" s="332"/>
      <c r="K383" s="332"/>
      <c r="L383" s="332"/>
      <c r="M383" s="331"/>
      <c r="N383" s="331"/>
      <c r="O383" s="331"/>
      <c r="P383" s="331"/>
      <c r="Q383" s="331"/>
      <c r="R383" s="331"/>
      <c r="S383" s="331"/>
      <c r="T383" s="331"/>
      <c r="U383" s="331"/>
      <c r="V383" s="331"/>
      <c r="W383" s="331"/>
      <c r="X383" s="331"/>
      <c r="Y383" s="331"/>
      <c r="Z383" s="331"/>
    </row>
    <row r="384" spans="1:26" ht="12.75" customHeight="1">
      <c r="A384" s="333"/>
      <c r="B384" s="332"/>
      <c r="C384" s="332"/>
      <c r="D384" s="332"/>
      <c r="E384" s="332"/>
      <c r="F384" s="332"/>
      <c r="G384" s="332"/>
      <c r="H384" s="332"/>
      <c r="I384" s="332"/>
      <c r="J384" s="332"/>
      <c r="K384" s="332"/>
      <c r="L384" s="332"/>
      <c r="M384" s="331"/>
      <c r="N384" s="331"/>
      <c r="O384" s="331"/>
      <c r="P384" s="331"/>
      <c r="Q384" s="331"/>
      <c r="R384" s="331"/>
      <c r="S384" s="331"/>
      <c r="T384" s="331"/>
      <c r="U384" s="331"/>
      <c r="V384" s="331"/>
      <c r="W384" s="331"/>
      <c r="X384" s="331"/>
      <c r="Y384" s="331"/>
      <c r="Z384" s="331"/>
    </row>
    <row r="385" spans="1:26" ht="12.75" customHeight="1">
      <c r="A385" s="333"/>
      <c r="B385" s="332"/>
      <c r="C385" s="332"/>
      <c r="D385" s="332"/>
      <c r="E385" s="332"/>
      <c r="F385" s="332"/>
      <c r="G385" s="332"/>
      <c r="H385" s="332"/>
      <c r="I385" s="332"/>
      <c r="J385" s="332"/>
      <c r="K385" s="332"/>
      <c r="L385" s="332"/>
      <c r="M385" s="331"/>
      <c r="N385" s="331"/>
      <c r="O385" s="331"/>
      <c r="P385" s="331"/>
      <c r="Q385" s="331"/>
      <c r="R385" s="331"/>
      <c r="S385" s="331"/>
      <c r="T385" s="331"/>
      <c r="U385" s="331"/>
      <c r="V385" s="331"/>
      <c r="W385" s="331"/>
      <c r="X385" s="331"/>
      <c r="Y385" s="331"/>
      <c r="Z385" s="331"/>
    </row>
    <row r="386" spans="1:26" ht="12.75" customHeight="1">
      <c r="A386" s="333"/>
      <c r="B386" s="332"/>
      <c r="C386" s="332"/>
      <c r="D386" s="332"/>
      <c r="E386" s="332"/>
      <c r="F386" s="332"/>
      <c r="G386" s="332"/>
      <c r="H386" s="332"/>
      <c r="I386" s="332"/>
      <c r="J386" s="332"/>
      <c r="K386" s="332"/>
      <c r="L386" s="332"/>
      <c r="M386" s="331"/>
      <c r="N386" s="331"/>
      <c r="O386" s="331"/>
      <c r="P386" s="331"/>
      <c r="Q386" s="331"/>
      <c r="R386" s="331"/>
      <c r="S386" s="331"/>
      <c r="T386" s="331"/>
      <c r="U386" s="331"/>
      <c r="V386" s="331"/>
      <c r="W386" s="331"/>
      <c r="X386" s="331"/>
      <c r="Y386" s="331"/>
      <c r="Z386" s="331"/>
    </row>
    <row r="387" spans="1:26" ht="12.75" customHeight="1">
      <c r="A387" s="333"/>
      <c r="B387" s="332"/>
      <c r="C387" s="332"/>
      <c r="D387" s="332"/>
      <c r="E387" s="332"/>
      <c r="F387" s="332"/>
      <c r="G387" s="332"/>
      <c r="H387" s="332"/>
      <c r="I387" s="332"/>
      <c r="J387" s="332"/>
      <c r="K387" s="332"/>
      <c r="L387" s="332"/>
      <c r="M387" s="331"/>
      <c r="N387" s="331"/>
      <c r="O387" s="331"/>
      <c r="P387" s="331"/>
      <c r="Q387" s="331"/>
      <c r="R387" s="331"/>
      <c r="S387" s="331"/>
      <c r="T387" s="331"/>
      <c r="U387" s="331"/>
      <c r="V387" s="331"/>
      <c r="W387" s="331"/>
      <c r="X387" s="331"/>
      <c r="Y387" s="331"/>
      <c r="Z387" s="331"/>
    </row>
    <row r="388" spans="1:26" ht="12.75" customHeight="1">
      <c r="A388" s="333"/>
      <c r="B388" s="332"/>
      <c r="C388" s="332"/>
      <c r="D388" s="332"/>
      <c r="E388" s="332"/>
      <c r="F388" s="332"/>
      <c r="G388" s="332"/>
      <c r="H388" s="332"/>
      <c r="I388" s="332"/>
      <c r="J388" s="332"/>
      <c r="K388" s="332"/>
      <c r="L388" s="332"/>
      <c r="M388" s="331"/>
      <c r="N388" s="331"/>
      <c r="O388" s="331"/>
      <c r="P388" s="331"/>
      <c r="Q388" s="331"/>
      <c r="R388" s="331"/>
      <c r="S388" s="331"/>
      <c r="T388" s="331"/>
      <c r="U388" s="331"/>
      <c r="V388" s="331"/>
      <c r="W388" s="331"/>
      <c r="X388" s="331"/>
      <c r="Y388" s="331"/>
      <c r="Z388" s="331"/>
    </row>
    <row r="389" spans="1:26" ht="12.75" customHeight="1">
      <c r="A389" s="333"/>
      <c r="B389" s="332"/>
      <c r="C389" s="332"/>
      <c r="D389" s="332"/>
      <c r="E389" s="332"/>
      <c r="F389" s="332"/>
      <c r="G389" s="332"/>
      <c r="H389" s="332"/>
      <c r="I389" s="332"/>
      <c r="J389" s="332"/>
      <c r="K389" s="332"/>
      <c r="L389" s="332"/>
      <c r="M389" s="331"/>
      <c r="N389" s="331"/>
      <c r="O389" s="331"/>
      <c r="P389" s="331"/>
      <c r="Q389" s="331"/>
      <c r="R389" s="331"/>
      <c r="S389" s="331"/>
      <c r="T389" s="331"/>
      <c r="U389" s="331"/>
      <c r="V389" s="331"/>
      <c r="W389" s="331"/>
      <c r="X389" s="331"/>
      <c r="Y389" s="331"/>
      <c r="Z389" s="331"/>
    </row>
    <row r="390" spans="1:26" ht="12.75" customHeight="1">
      <c r="A390" s="333"/>
      <c r="B390" s="332"/>
      <c r="C390" s="332"/>
      <c r="D390" s="332"/>
      <c r="E390" s="332"/>
      <c r="F390" s="332"/>
      <c r="G390" s="332"/>
      <c r="H390" s="332"/>
      <c r="I390" s="332"/>
      <c r="J390" s="332"/>
      <c r="K390" s="332"/>
      <c r="L390" s="332"/>
      <c r="M390" s="331"/>
      <c r="N390" s="331"/>
      <c r="O390" s="331"/>
      <c r="P390" s="331"/>
      <c r="Q390" s="331"/>
      <c r="R390" s="331"/>
      <c r="S390" s="331"/>
      <c r="T390" s="331"/>
      <c r="U390" s="331"/>
      <c r="V390" s="331"/>
      <c r="W390" s="331"/>
      <c r="X390" s="331"/>
      <c r="Y390" s="331"/>
      <c r="Z390" s="331"/>
    </row>
    <row r="391" spans="1:26" ht="12.75" customHeight="1">
      <c r="A391" s="333"/>
      <c r="B391" s="332"/>
      <c r="C391" s="332"/>
      <c r="D391" s="332"/>
      <c r="E391" s="332"/>
      <c r="F391" s="332"/>
      <c r="G391" s="332"/>
      <c r="H391" s="332"/>
      <c r="I391" s="332"/>
      <c r="J391" s="332"/>
      <c r="K391" s="332"/>
      <c r="L391" s="332"/>
      <c r="M391" s="331"/>
      <c r="N391" s="331"/>
      <c r="O391" s="331"/>
      <c r="P391" s="331"/>
      <c r="Q391" s="331"/>
      <c r="R391" s="331"/>
      <c r="S391" s="331"/>
      <c r="T391" s="331"/>
      <c r="U391" s="331"/>
      <c r="V391" s="331"/>
      <c r="W391" s="331"/>
      <c r="X391" s="331"/>
      <c r="Y391" s="331"/>
      <c r="Z391" s="331"/>
    </row>
    <row r="392" spans="1:26" ht="12.75" customHeight="1">
      <c r="A392" s="333"/>
      <c r="B392" s="332"/>
      <c r="C392" s="332"/>
      <c r="D392" s="332"/>
      <c r="E392" s="332"/>
      <c r="F392" s="332"/>
      <c r="G392" s="332"/>
      <c r="H392" s="332"/>
      <c r="I392" s="332"/>
      <c r="J392" s="332"/>
      <c r="K392" s="332"/>
      <c r="L392" s="332"/>
      <c r="M392" s="331"/>
      <c r="N392" s="331"/>
      <c r="O392" s="331"/>
      <c r="P392" s="331"/>
      <c r="Q392" s="331"/>
      <c r="R392" s="331"/>
      <c r="S392" s="331"/>
      <c r="T392" s="331"/>
      <c r="U392" s="331"/>
      <c r="V392" s="331"/>
      <c r="W392" s="331"/>
      <c r="X392" s="331"/>
      <c r="Y392" s="331"/>
      <c r="Z392" s="331"/>
    </row>
    <row r="393" spans="1:26" ht="12.75" customHeight="1">
      <c r="A393" s="333"/>
      <c r="B393" s="332"/>
      <c r="C393" s="332"/>
      <c r="D393" s="332"/>
      <c r="E393" s="332"/>
      <c r="F393" s="332"/>
      <c r="G393" s="332"/>
      <c r="H393" s="332"/>
      <c r="I393" s="332"/>
      <c r="J393" s="332"/>
      <c r="K393" s="332"/>
      <c r="L393" s="332"/>
      <c r="M393" s="331"/>
      <c r="N393" s="331"/>
      <c r="O393" s="331"/>
      <c r="P393" s="331"/>
      <c r="Q393" s="331"/>
      <c r="R393" s="331"/>
      <c r="S393" s="331"/>
      <c r="T393" s="331"/>
      <c r="U393" s="331"/>
      <c r="V393" s="331"/>
      <c r="W393" s="331"/>
      <c r="X393" s="331"/>
      <c r="Y393" s="331"/>
      <c r="Z393" s="331"/>
    </row>
    <row r="394" spans="1:26" ht="12.75" customHeight="1">
      <c r="A394" s="333"/>
      <c r="B394" s="332"/>
      <c r="C394" s="332"/>
      <c r="D394" s="332"/>
      <c r="E394" s="332"/>
      <c r="F394" s="332"/>
      <c r="G394" s="332"/>
      <c r="H394" s="332"/>
      <c r="I394" s="332"/>
      <c r="J394" s="332"/>
      <c r="K394" s="332"/>
      <c r="L394" s="332"/>
      <c r="M394" s="331"/>
      <c r="N394" s="331"/>
      <c r="O394" s="331"/>
      <c r="P394" s="331"/>
      <c r="Q394" s="331"/>
      <c r="R394" s="331"/>
      <c r="S394" s="331"/>
      <c r="T394" s="331"/>
      <c r="U394" s="331"/>
      <c r="V394" s="331"/>
      <c r="W394" s="331"/>
      <c r="X394" s="331"/>
      <c r="Y394" s="331"/>
      <c r="Z394" s="331"/>
    </row>
    <row r="395" spans="1:26" ht="12.75" customHeight="1">
      <c r="A395" s="333"/>
      <c r="B395" s="332"/>
      <c r="C395" s="332"/>
      <c r="D395" s="332"/>
      <c r="E395" s="332"/>
      <c r="F395" s="332"/>
      <c r="G395" s="332"/>
      <c r="H395" s="332"/>
      <c r="I395" s="332"/>
      <c r="J395" s="332"/>
      <c r="K395" s="332"/>
      <c r="L395" s="332"/>
      <c r="M395" s="331"/>
      <c r="N395" s="331"/>
      <c r="O395" s="331"/>
      <c r="P395" s="331"/>
      <c r="Q395" s="331"/>
      <c r="R395" s="331"/>
      <c r="S395" s="331"/>
      <c r="T395" s="331"/>
      <c r="U395" s="331"/>
      <c r="V395" s="331"/>
      <c r="W395" s="331"/>
      <c r="X395" s="331"/>
      <c r="Y395" s="331"/>
      <c r="Z395" s="331"/>
    </row>
    <row r="396" spans="1:26" ht="12.75" customHeight="1">
      <c r="A396" s="333"/>
      <c r="B396" s="332"/>
      <c r="C396" s="332"/>
      <c r="D396" s="332"/>
      <c r="E396" s="332"/>
      <c r="F396" s="332"/>
      <c r="G396" s="332"/>
      <c r="H396" s="332"/>
      <c r="I396" s="332"/>
      <c r="J396" s="332"/>
      <c r="K396" s="332"/>
      <c r="L396" s="332"/>
      <c r="M396" s="331"/>
      <c r="N396" s="331"/>
      <c r="O396" s="331"/>
      <c r="P396" s="331"/>
      <c r="Q396" s="331"/>
      <c r="R396" s="331"/>
      <c r="S396" s="331"/>
      <c r="T396" s="331"/>
      <c r="U396" s="331"/>
      <c r="V396" s="331"/>
      <c r="W396" s="331"/>
      <c r="X396" s="331"/>
      <c r="Y396" s="331"/>
      <c r="Z396" s="331"/>
    </row>
    <row r="397" spans="1:26" ht="12.75" customHeight="1">
      <c r="A397" s="333"/>
      <c r="B397" s="332"/>
      <c r="C397" s="332"/>
      <c r="D397" s="332"/>
      <c r="E397" s="332"/>
      <c r="F397" s="332"/>
      <c r="G397" s="332"/>
      <c r="H397" s="332"/>
      <c r="I397" s="332"/>
      <c r="J397" s="332"/>
      <c r="K397" s="332"/>
      <c r="L397" s="332"/>
      <c r="M397" s="331"/>
      <c r="N397" s="331"/>
      <c r="O397" s="331"/>
      <c r="P397" s="331"/>
      <c r="Q397" s="331"/>
      <c r="R397" s="331"/>
      <c r="S397" s="331"/>
      <c r="T397" s="331"/>
      <c r="U397" s="331"/>
      <c r="V397" s="331"/>
      <c r="W397" s="331"/>
      <c r="X397" s="331"/>
      <c r="Y397" s="331"/>
      <c r="Z397" s="331"/>
    </row>
    <row r="398" spans="1:26" ht="12.75" customHeight="1">
      <c r="A398" s="333"/>
      <c r="B398" s="332"/>
      <c r="C398" s="332"/>
      <c r="D398" s="332"/>
      <c r="E398" s="332"/>
      <c r="F398" s="332"/>
      <c r="G398" s="332"/>
      <c r="H398" s="332"/>
      <c r="I398" s="332"/>
      <c r="J398" s="332"/>
      <c r="K398" s="332"/>
      <c r="L398" s="332"/>
      <c r="M398" s="331"/>
      <c r="N398" s="331"/>
      <c r="O398" s="331"/>
      <c r="P398" s="331"/>
      <c r="Q398" s="331"/>
      <c r="R398" s="331"/>
      <c r="S398" s="331"/>
      <c r="T398" s="331"/>
      <c r="U398" s="331"/>
      <c r="V398" s="331"/>
      <c r="W398" s="331"/>
      <c r="X398" s="331"/>
      <c r="Y398" s="331"/>
      <c r="Z398" s="331"/>
    </row>
    <row r="399" spans="1:26" ht="12.75" customHeight="1">
      <c r="A399" s="333"/>
      <c r="B399" s="332"/>
      <c r="C399" s="332"/>
      <c r="D399" s="332"/>
      <c r="E399" s="332"/>
      <c r="F399" s="332"/>
      <c r="G399" s="332"/>
      <c r="H399" s="332"/>
      <c r="I399" s="332"/>
      <c r="J399" s="332"/>
      <c r="K399" s="332"/>
      <c r="L399" s="332"/>
      <c r="M399" s="331"/>
      <c r="N399" s="331"/>
      <c r="O399" s="331"/>
      <c r="P399" s="331"/>
      <c r="Q399" s="331"/>
      <c r="R399" s="331"/>
      <c r="S399" s="331"/>
      <c r="T399" s="331"/>
      <c r="U399" s="331"/>
      <c r="V399" s="331"/>
      <c r="W399" s="331"/>
      <c r="X399" s="331"/>
      <c r="Y399" s="331"/>
      <c r="Z399" s="331"/>
    </row>
    <row r="400" spans="1:26" ht="12.75" customHeight="1">
      <c r="A400" s="333"/>
      <c r="B400" s="332"/>
      <c r="C400" s="332"/>
      <c r="D400" s="332"/>
      <c r="E400" s="332"/>
      <c r="F400" s="332"/>
      <c r="G400" s="332"/>
      <c r="H400" s="332"/>
      <c r="I400" s="332"/>
      <c r="J400" s="332"/>
      <c r="K400" s="332"/>
      <c r="L400" s="332"/>
      <c r="M400" s="331"/>
      <c r="N400" s="331"/>
      <c r="O400" s="331"/>
      <c r="P400" s="331"/>
      <c r="Q400" s="331"/>
      <c r="R400" s="331"/>
      <c r="S400" s="331"/>
      <c r="T400" s="331"/>
      <c r="U400" s="331"/>
      <c r="V400" s="331"/>
      <c r="W400" s="331"/>
      <c r="X400" s="331"/>
      <c r="Y400" s="331"/>
      <c r="Z400" s="331"/>
    </row>
    <row r="401" spans="1:26" ht="12.75" customHeight="1">
      <c r="A401" s="333"/>
      <c r="B401" s="332"/>
      <c r="C401" s="332"/>
      <c r="D401" s="332"/>
      <c r="E401" s="332"/>
      <c r="F401" s="332"/>
      <c r="G401" s="332"/>
      <c r="H401" s="332"/>
      <c r="I401" s="332"/>
      <c r="J401" s="332"/>
      <c r="K401" s="332"/>
      <c r="L401" s="332"/>
      <c r="M401" s="331"/>
      <c r="N401" s="331"/>
      <c r="O401" s="331"/>
      <c r="P401" s="331"/>
      <c r="Q401" s="331"/>
      <c r="R401" s="331"/>
      <c r="S401" s="331"/>
      <c r="T401" s="331"/>
      <c r="U401" s="331"/>
      <c r="V401" s="331"/>
      <c r="W401" s="331"/>
      <c r="X401" s="331"/>
      <c r="Y401" s="331"/>
      <c r="Z401" s="331"/>
    </row>
    <row r="402" spans="1:26" ht="12.75" customHeight="1">
      <c r="A402" s="333"/>
      <c r="B402" s="332"/>
      <c r="C402" s="332"/>
      <c r="D402" s="332"/>
      <c r="E402" s="332"/>
      <c r="F402" s="332"/>
      <c r="G402" s="332"/>
      <c r="H402" s="332"/>
      <c r="I402" s="332"/>
      <c r="J402" s="332"/>
      <c r="K402" s="332"/>
      <c r="L402" s="332"/>
      <c r="M402" s="331"/>
      <c r="N402" s="331"/>
      <c r="O402" s="331"/>
      <c r="P402" s="331"/>
      <c r="Q402" s="331"/>
      <c r="R402" s="331"/>
      <c r="S402" s="331"/>
      <c r="T402" s="331"/>
      <c r="U402" s="331"/>
      <c r="V402" s="331"/>
      <c r="W402" s="331"/>
      <c r="X402" s="331"/>
      <c r="Y402" s="331"/>
      <c r="Z402" s="331"/>
    </row>
    <row r="403" spans="1:26" ht="12.75" customHeight="1">
      <c r="A403" s="333"/>
      <c r="B403" s="332"/>
      <c r="C403" s="332"/>
      <c r="D403" s="332"/>
      <c r="E403" s="332"/>
      <c r="F403" s="332"/>
      <c r="G403" s="332"/>
      <c r="H403" s="332"/>
      <c r="I403" s="332"/>
      <c r="J403" s="332"/>
      <c r="K403" s="332"/>
      <c r="L403" s="332"/>
      <c r="M403" s="331"/>
      <c r="N403" s="331"/>
      <c r="O403" s="331"/>
      <c r="P403" s="331"/>
      <c r="Q403" s="331"/>
      <c r="R403" s="331"/>
      <c r="S403" s="331"/>
      <c r="T403" s="331"/>
      <c r="U403" s="331"/>
      <c r="V403" s="331"/>
      <c r="W403" s="331"/>
      <c r="X403" s="331"/>
      <c r="Y403" s="331"/>
      <c r="Z403" s="331"/>
    </row>
    <row r="404" spans="1:26" ht="12.75" customHeight="1">
      <c r="A404" s="333"/>
      <c r="B404" s="332"/>
      <c r="C404" s="332"/>
      <c r="D404" s="332"/>
      <c r="E404" s="332"/>
      <c r="F404" s="332"/>
      <c r="G404" s="332"/>
      <c r="H404" s="332"/>
      <c r="I404" s="332"/>
      <c r="J404" s="332"/>
      <c r="K404" s="332"/>
      <c r="L404" s="332"/>
      <c r="M404" s="331"/>
      <c r="N404" s="331"/>
      <c r="O404" s="331"/>
      <c r="P404" s="331"/>
      <c r="Q404" s="331"/>
      <c r="R404" s="331"/>
      <c r="S404" s="331"/>
      <c r="T404" s="331"/>
      <c r="U404" s="331"/>
      <c r="V404" s="331"/>
      <c r="W404" s="331"/>
      <c r="X404" s="331"/>
      <c r="Y404" s="331"/>
      <c r="Z404" s="331"/>
    </row>
    <row r="405" spans="1:26" ht="12.75" customHeight="1">
      <c r="A405" s="333"/>
      <c r="B405" s="332"/>
      <c r="C405" s="332"/>
      <c r="D405" s="332"/>
      <c r="E405" s="332"/>
      <c r="F405" s="332"/>
      <c r="G405" s="332"/>
      <c r="H405" s="332"/>
      <c r="I405" s="332"/>
      <c r="J405" s="332"/>
      <c r="K405" s="332"/>
      <c r="L405" s="332"/>
      <c r="M405" s="331"/>
      <c r="N405" s="331"/>
      <c r="O405" s="331"/>
      <c r="P405" s="331"/>
      <c r="Q405" s="331"/>
      <c r="R405" s="331"/>
      <c r="S405" s="331"/>
      <c r="T405" s="331"/>
      <c r="U405" s="331"/>
      <c r="V405" s="331"/>
      <c r="W405" s="331"/>
      <c r="X405" s="331"/>
      <c r="Y405" s="331"/>
      <c r="Z405" s="331"/>
    </row>
    <row r="406" spans="1:26" ht="12.75" customHeight="1">
      <c r="A406" s="333"/>
      <c r="B406" s="332"/>
      <c r="C406" s="332"/>
      <c r="D406" s="332"/>
      <c r="E406" s="332"/>
      <c r="F406" s="332"/>
      <c r="G406" s="332"/>
      <c r="H406" s="332"/>
      <c r="I406" s="332"/>
      <c r="J406" s="332"/>
      <c r="K406" s="332"/>
      <c r="L406" s="332"/>
      <c r="M406" s="331"/>
      <c r="N406" s="331"/>
      <c r="O406" s="331"/>
      <c r="P406" s="331"/>
      <c r="Q406" s="331"/>
      <c r="R406" s="331"/>
      <c r="S406" s="331"/>
      <c r="T406" s="331"/>
      <c r="U406" s="331"/>
      <c r="V406" s="331"/>
      <c r="W406" s="331"/>
      <c r="X406" s="331"/>
      <c r="Y406" s="331"/>
      <c r="Z406" s="331"/>
    </row>
    <row r="407" spans="1:26" ht="12.75" customHeight="1">
      <c r="A407" s="333"/>
      <c r="B407" s="332"/>
      <c r="C407" s="332"/>
      <c r="D407" s="332"/>
      <c r="E407" s="332"/>
      <c r="F407" s="332"/>
      <c r="G407" s="332"/>
      <c r="H407" s="332"/>
      <c r="I407" s="332"/>
      <c r="J407" s="332"/>
      <c r="K407" s="332"/>
      <c r="L407" s="332"/>
      <c r="M407" s="331"/>
      <c r="N407" s="331"/>
      <c r="O407" s="331"/>
      <c r="P407" s="331"/>
      <c r="Q407" s="331"/>
      <c r="R407" s="331"/>
      <c r="S407" s="331"/>
      <c r="T407" s="331"/>
      <c r="U407" s="331"/>
      <c r="V407" s="331"/>
      <c r="W407" s="331"/>
      <c r="X407" s="331"/>
      <c r="Y407" s="331"/>
      <c r="Z407" s="331"/>
    </row>
    <row r="408" spans="1:26" ht="12.75" customHeight="1">
      <c r="A408" s="333"/>
      <c r="B408" s="332"/>
      <c r="C408" s="332"/>
      <c r="D408" s="332"/>
      <c r="E408" s="332"/>
      <c r="F408" s="332"/>
      <c r="G408" s="332"/>
      <c r="H408" s="332"/>
      <c r="I408" s="332"/>
      <c r="J408" s="332"/>
      <c r="K408" s="332"/>
      <c r="L408" s="332"/>
      <c r="M408" s="331"/>
      <c r="N408" s="331"/>
      <c r="O408" s="331"/>
      <c r="P408" s="331"/>
      <c r="Q408" s="331"/>
      <c r="R408" s="331"/>
      <c r="S408" s="331"/>
      <c r="T408" s="331"/>
      <c r="U408" s="331"/>
      <c r="V408" s="331"/>
      <c r="W408" s="331"/>
      <c r="X408" s="331"/>
      <c r="Y408" s="331"/>
      <c r="Z408" s="331"/>
    </row>
    <row r="409" spans="1:26" ht="12.75" customHeight="1">
      <c r="A409" s="333"/>
      <c r="B409" s="332"/>
      <c r="C409" s="332"/>
      <c r="D409" s="332"/>
      <c r="E409" s="332"/>
      <c r="F409" s="332"/>
      <c r="G409" s="332"/>
      <c r="H409" s="332"/>
      <c r="I409" s="332"/>
      <c r="J409" s="332"/>
      <c r="K409" s="332"/>
      <c r="L409" s="332"/>
      <c r="M409" s="331"/>
      <c r="N409" s="331"/>
      <c r="O409" s="331"/>
      <c r="P409" s="331"/>
      <c r="Q409" s="331"/>
      <c r="R409" s="331"/>
      <c r="S409" s="331"/>
      <c r="T409" s="331"/>
      <c r="U409" s="331"/>
      <c r="V409" s="331"/>
      <c r="W409" s="331"/>
      <c r="X409" s="331"/>
      <c r="Y409" s="331"/>
      <c r="Z409" s="331"/>
    </row>
    <row r="410" spans="1:26" ht="12.75" customHeight="1">
      <c r="A410" s="333"/>
      <c r="B410" s="332"/>
      <c r="C410" s="332"/>
      <c r="D410" s="332"/>
      <c r="E410" s="332"/>
      <c r="F410" s="332"/>
      <c r="G410" s="332"/>
      <c r="H410" s="332"/>
      <c r="I410" s="332"/>
      <c r="J410" s="332"/>
      <c r="K410" s="332"/>
      <c r="L410" s="332"/>
      <c r="M410" s="331"/>
      <c r="N410" s="331"/>
      <c r="O410" s="331"/>
      <c r="P410" s="331"/>
      <c r="Q410" s="331"/>
      <c r="R410" s="331"/>
      <c r="S410" s="331"/>
      <c r="T410" s="331"/>
      <c r="U410" s="331"/>
      <c r="V410" s="331"/>
      <c r="W410" s="331"/>
      <c r="X410" s="331"/>
      <c r="Y410" s="331"/>
      <c r="Z410" s="331"/>
    </row>
    <row r="411" spans="1:26" ht="12.75" customHeight="1">
      <c r="A411" s="333"/>
      <c r="B411" s="332"/>
      <c r="C411" s="332"/>
      <c r="D411" s="332"/>
      <c r="E411" s="332"/>
      <c r="F411" s="332"/>
      <c r="G411" s="332"/>
      <c r="H411" s="332"/>
      <c r="I411" s="332"/>
      <c r="J411" s="332"/>
      <c r="K411" s="332"/>
      <c r="L411" s="332"/>
      <c r="M411" s="331"/>
      <c r="N411" s="331"/>
      <c r="O411" s="331"/>
      <c r="P411" s="331"/>
      <c r="Q411" s="331"/>
      <c r="R411" s="331"/>
      <c r="S411" s="331"/>
      <c r="T411" s="331"/>
      <c r="U411" s="331"/>
      <c r="V411" s="331"/>
      <c r="W411" s="331"/>
      <c r="X411" s="331"/>
      <c r="Y411" s="331"/>
      <c r="Z411" s="331"/>
    </row>
    <row r="412" spans="1:26" ht="12.75" customHeight="1">
      <c r="A412" s="333"/>
      <c r="B412" s="332"/>
      <c r="C412" s="332"/>
      <c r="D412" s="332"/>
      <c r="E412" s="332"/>
      <c r="F412" s="332"/>
      <c r="G412" s="332"/>
      <c r="H412" s="332"/>
      <c r="I412" s="332"/>
      <c r="J412" s="332"/>
      <c r="K412" s="332"/>
      <c r="L412" s="332"/>
      <c r="M412" s="331"/>
      <c r="N412" s="331"/>
      <c r="O412" s="331"/>
      <c r="P412" s="331"/>
      <c r="Q412" s="331"/>
      <c r="R412" s="331"/>
      <c r="S412" s="331"/>
      <c r="T412" s="331"/>
      <c r="U412" s="331"/>
      <c r="V412" s="331"/>
      <c r="W412" s="331"/>
      <c r="X412" s="331"/>
      <c r="Y412" s="331"/>
      <c r="Z412" s="331"/>
    </row>
    <row r="413" spans="1:26" ht="12.75" customHeight="1">
      <c r="A413" s="333"/>
      <c r="B413" s="332"/>
      <c r="C413" s="332"/>
      <c r="D413" s="332"/>
      <c r="E413" s="332"/>
      <c r="F413" s="332"/>
      <c r="G413" s="332"/>
      <c r="H413" s="332"/>
      <c r="I413" s="332"/>
      <c r="J413" s="332"/>
      <c r="K413" s="332"/>
      <c r="L413" s="332"/>
      <c r="M413" s="331"/>
      <c r="N413" s="331"/>
      <c r="O413" s="331"/>
      <c r="P413" s="331"/>
      <c r="Q413" s="331"/>
      <c r="R413" s="331"/>
      <c r="S413" s="331"/>
      <c r="T413" s="331"/>
      <c r="U413" s="331"/>
      <c r="V413" s="331"/>
      <c r="W413" s="331"/>
      <c r="X413" s="331"/>
      <c r="Y413" s="331"/>
      <c r="Z413" s="331"/>
    </row>
    <row r="414" spans="1:26" ht="12.75" customHeight="1">
      <c r="A414" s="333"/>
      <c r="B414" s="332"/>
      <c r="C414" s="332"/>
      <c r="D414" s="332"/>
      <c r="E414" s="332"/>
      <c r="F414" s="332"/>
      <c r="G414" s="332"/>
      <c r="H414" s="332"/>
      <c r="I414" s="332"/>
      <c r="J414" s="332"/>
      <c r="K414" s="332"/>
      <c r="L414" s="332"/>
      <c r="M414" s="331"/>
      <c r="N414" s="331"/>
      <c r="O414" s="331"/>
      <c r="P414" s="331"/>
      <c r="Q414" s="331"/>
      <c r="R414" s="331"/>
      <c r="S414" s="331"/>
      <c r="T414" s="331"/>
      <c r="U414" s="331"/>
      <c r="V414" s="331"/>
      <c r="W414" s="331"/>
      <c r="X414" s="331"/>
      <c r="Y414" s="331"/>
      <c r="Z414" s="331"/>
    </row>
    <row r="415" spans="1:26" ht="12.75" customHeight="1">
      <c r="A415" s="333"/>
      <c r="B415" s="332"/>
      <c r="C415" s="332"/>
      <c r="D415" s="332"/>
      <c r="E415" s="332"/>
      <c r="F415" s="332"/>
      <c r="G415" s="332"/>
      <c r="H415" s="332"/>
      <c r="I415" s="332"/>
      <c r="J415" s="332"/>
      <c r="K415" s="332"/>
      <c r="L415" s="332"/>
      <c r="M415" s="331"/>
      <c r="N415" s="331"/>
      <c r="O415" s="331"/>
      <c r="P415" s="331"/>
      <c r="Q415" s="331"/>
      <c r="R415" s="331"/>
      <c r="S415" s="331"/>
      <c r="T415" s="331"/>
      <c r="U415" s="331"/>
      <c r="V415" s="331"/>
      <c r="W415" s="331"/>
      <c r="X415" s="331"/>
      <c r="Y415" s="331"/>
      <c r="Z415" s="331"/>
    </row>
    <row r="416" spans="1:26" ht="12.75" customHeight="1">
      <c r="A416" s="333"/>
      <c r="B416" s="332"/>
      <c r="C416" s="332"/>
      <c r="D416" s="332"/>
      <c r="E416" s="332"/>
      <c r="F416" s="332"/>
      <c r="G416" s="332"/>
      <c r="H416" s="332"/>
      <c r="I416" s="332"/>
      <c r="J416" s="332"/>
      <c r="K416" s="332"/>
      <c r="L416" s="332"/>
      <c r="M416" s="331"/>
      <c r="N416" s="331"/>
      <c r="O416" s="331"/>
      <c r="P416" s="331"/>
      <c r="Q416" s="331"/>
      <c r="R416" s="331"/>
      <c r="S416" s="331"/>
      <c r="T416" s="331"/>
      <c r="U416" s="331"/>
      <c r="V416" s="331"/>
      <c r="W416" s="331"/>
      <c r="X416" s="331"/>
      <c r="Y416" s="331"/>
      <c r="Z416" s="331"/>
    </row>
    <row r="417" spans="1:26" ht="12.75" customHeight="1">
      <c r="A417" s="333"/>
      <c r="B417" s="332"/>
      <c r="C417" s="332"/>
      <c r="D417" s="332"/>
      <c r="E417" s="332"/>
      <c r="F417" s="332"/>
      <c r="G417" s="332"/>
      <c r="H417" s="332"/>
      <c r="I417" s="332"/>
      <c r="J417" s="332"/>
      <c r="K417" s="332"/>
      <c r="L417" s="332"/>
      <c r="M417" s="331"/>
      <c r="N417" s="331"/>
      <c r="O417" s="331"/>
      <c r="P417" s="331"/>
      <c r="Q417" s="331"/>
      <c r="R417" s="331"/>
      <c r="S417" s="331"/>
      <c r="T417" s="331"/>
      <c r="U417" s="331"/>
      <c r="V417" s="331"/>
      <c r="W417" s="331"/>
      <c r="X417" s="331"/>
      <c r="Y417" s="331"/>
      <c r="Z417" s="331"/>
    </row>
    <row r="418" spans="1:26" ht="12.75" customHeight="1">
      <c r="A418" s="333"/>
      <c r="B418" s="332"/>
      <c r="C418" s="332"/>
      <c r="D418" s="332"/>
      <c r="E418" s="332"/>
      <c r="F418" s="332"/>
      <c r="G418" s="332"/>
      <c r="H418" s="332"/>
      <c r="I418" s="332"/>
      <c r="J418" s="332"/>
      <c r="K418" s="332"/>
      <c r="L418" s="332"/>
      <c r="M418" s="331"/>
      <c r="N418" s="331"/>
      <c r="O418" s="331"/>
      <c r="P418" s="331"/>
      <c r="Q418" s="331"/>
      <c r="R418" s="331"/>
      <c r="S418" s="331"/>
      <c r="T418" s="331"/>
      <c r="U418" s="331"/>
      <c r="V418" s="331"/>
      <c r="W418" s="331"/>
      <c r="X418" s="331"/>
      <c r="Y418" s="331"/>
      <c r="Z418" s="331"/>
    </row>
    <row r="419" spans="1:26" ht="12.75" customHeight="1">
      <c r="A419" s="333"/>
      <c r="B419" s="332"/>
      <c r="C419" s="332"/>
      <c r="D419" s="332"/>
      <c r="E419" s="332"/>
      <c r="F419" s="332"/>
      <c r="G419" s="332"/>
      <c r="H419" s="332"/>
      <c r="I419" s="332"/>
      <c r="J419" s="332"/>
      <c r="K419" s="332"/>
      <c r="L419" s="332"/>
      <c r="M419" s="331"/>
      <c r="N419" s="331"/>
      <c r="O419" s="331"/>
      <c r="P419" s="331"/>
      <c r="Q419" s="331"/>
      <c r="R419" s="331"/>
      <c r="S419" s="331"/>
      <c r="T419" s="331"/>
      <c r="U419" s="331"/>
      <c r="V419" s="331"/>
      <c r="W419" s="331"/>
      <c r="X419" s="331"/>
      <c r="Y419" s="331"/>
      <c r="Z419" s="331"/>
    </row>
    <row r="420" spans="1:26" ht="12.75" customHeight="1">
      <c r="A420" s="333"/>
      <c r="B420" s="332"/>
      <c r="C420" s="332"/>
      <c r="D420" s="332"/>
      <c r="E420" s="332"/>
      <c r="F420" s="332"/>
      <c r="G420" s="332"/>
      <c r="H420" s="332"/>
      <c r="I420" s="332"/>
      <c r="J420" s="332"/>
      <c r="K420" s="332"/>
      <c r="L420" s="332"/>
      <c r="M420" s="331"/>
      <c r="N420" s="331"/>
      <c r="O420" s="331"/>
      <c r="P420" s="331"/>
      <c r="Q420" s="331"/>
      <c r="R420" s="331"/>
      <c r="S420" s="331"/>
      <c r="T420" s="331"/>
      <c r="U420" s="331"/>
      <c r="V420" s="331"/>
      <c r="W420" s="331"/>
      <c r="X420" s="331"/>
      <c r="Y420" s="331"/>
      <c r="Z420" s="331"/>
    </row>
    <row r="421" spans="1:26" ht="12.75" customHeight="1">
      <c r="A421" s="333"/>
      <c r="B421" s="332"/>
      <c r="C421" s="332"/>
      <c r="D421" s="332"/>
      <c r="E421" s="332"/>
      <c r="F421" s="332"/>
      <c r="G421" s="332"/>
      <c r="H421" s="332"/>
      <c r="I421" s="332"/>
      <c r="J421" s="332"/>
      <c r="K421" s="332"/>
      <c r="L421" s="332"/>
      <c r="M421" s="331"/>
      <c r="N421" s="331"/>
      <c r="O421" s="331"/>
      <c r="P421" s="331"/>
      <c r="Q421" s="331"/>
      <c r="R421" s="331"/>
      <c r="S421" s="331"/>
      <c r="T421" s="331"/>
      <c r="U421" s="331"/>
      <c r="V421" s="331"/>
      <c r="W421" s="331"/>
      <c r="X421" s="331"/>
      <c r="Y421" s="331"/>
      <c r="Z421" s="331"/>
    </row>
    <row r="422" spans="1:26" ht="12.75" customHeight="1">
      <c r="A422" s="333"/>
      <c r="B422" s="332"/>
      <c r="C422" s="332"/>
      <c r="D422" s="332"/>
      <c r="E422" s="332"/>
      <c r="F422" s="332"/>
      <c r="G422" s="332"/>
      <c r="H422" s="332"/>
      <c r="I422" s="332"/>
      <c r="J422" s="332"/>
      <c r="K422" s="332"/>
      <c r="L422" s="332"/>
      <c r="M422" s="331"/>
      <c r="N422" s="331"/>
      <c r="O422" s="331"/>
      <c r="P422" s="331"/>
      <c r="Q422" s="331"/>
      <c r="R422" s="331"/>
      <c r="S422" s="331"/>
      <c r="T422" s="331"/>
      <c r="U422" s="331"/>
      <c r="V422" s="331"/>
      <c r="W422" s="331"/>
      <c r="X422" s="331"/>
      <c r="Y422" s="331"/>
      <c r="Z422" s="331"/>
    </row>
    <row r="423" spans="1:26" ht="12.75" customHeight="1">
      <c r="A423" s="333"/>
      <c r="B423" s="332"/>
      <c r="C423" s="332"/>
      <c r="D423" s="332"/>
      <c r="E423" s="332"/>
      <c r="F423" s="332"/>
      <c r="G423" s="332"/>
      <c r="H423" s="332"/>
      <c r="I423" s="332"/>
      <c r="J423" s="332"/>
      <c r="K423" s="332"/>
      <c r="L423" s="332"/>
      <c r="M423" s="331"/>
      <c r="N423" s="331"/>
      <c r="O423" s="331"/>
      <c r="P423" s="331"/>
      <c r="Q423" s="331"/>
      <c r="R423" s="331"/>
      <c r="S423" s="331"/>
      <c r="T423" s="331"/>
      <c r="U423" s="331"/>
      <c r="V423" s="331"/>
      <c r="W423" s="331"/>
      <c r="X423" s="331"/>
      <c r="Y423" s="331"/>
      <c r="Z423" s="331"/>
    </row>
    <row r="424" spans="1:26" ht="12.75" customHeight="1">
      <c r="A424" s="333"/>
      <c r="B424" s="332"/>
      <c r="C424" s="332"/>
      <c r="D424" s="332"/>
      <c r="E424" s="332"/>
      <c r="F424" s="332"/>
      <c r="G424" s="332"/>
      <c r="H424" s="332"/>
      <c r="I424" s="332"/>
      <c r="J424" s="332"/>
      <c r="K424" s="332"/>
      <c r="L424" s="332"/>
      <c r="M424" s="331"/>
      <c r="N424" s="331"/>
      <c r="O424" s="331"/>
      <c r="P424" s="331"/>
      <c r="Q424" s="331"/>
      <c r="R424" s="331"/>
      <c r="S424" s="331"/>
      <c r="T424" s="331"/>
      <c r="U424" s="331"/>
      <c r="V424" s="331"/>
      <c r="W424" s="331"/>
      <c r="X424" s="331"/>
      <c r="Y424" s="331"/>
      <c r="Z424" s="331"/>
    </row>
    <row r="425" spans="1:26" ht="12.75" customHeight="1">
      <c r="A425" s="333"/>
      <c r="B425" s="332"/>
      <c r="C425" s="332"/>
      <c r="D425" s="332"/>
      <c r="E425" s="332"/>
      <c r="F425" s="332"/>
      <c r="G425" s="332"/>
      <c r="H425" s="332"/>
      <c r="I425" s="332"/>
      <c r="J425" s="332"/>
      <c r="K425" s="332"/>
      <c r="L425" s="332"/>
      <c r="M425" s="331"/>
      <c r="N425" s="331"/>
      <c r="O425" s="331"/>
      <c r="P425" s="331"/>
      <c r="Q425" s="331"/>
      <c r="R425" s="331"/>
      <c r="S425" s="331"/>
      <c r="T425" s="331"/>
      <c r="U425" s="331"/>
      <c r="V425" s="331"/>
      <c r="W425" s="331"/>
      <c r="X425" s="331"/>
      <c r="Y425" s="331"/>
      <c r="Z425" s="331"/>
    </row>
    <row r="426" spans="1:26" ht="12.75" customHeight="1">
      <c r="A426" s="333"/>
      <c r="B426" s="332"/>
      <c r="C426" s="332"/>
      <c r="D426" s="332"/>
      <c r="E426" s="332"/>
      <c r="F426" s="332"/>
      <c r="G426" s="332"/>
      <c r="H426" s="332"/>
      <c r="I426" s="332"/>
      <c r="J426" s="332"/>
      <c r="K426" s="332"/>
      <c r="L426" s="332"/>
      <c r="M426" s="331"/>
      <c r="N426" s="331"/>
      <c r="O426" s="331"/>
      <c r="P426" s="331"/>
      <c r="Q426" s="331"/>
      <c r="R426" s="331"/>
      <c r="S426" s="331"/>
      <c r="T426" s="331"/>
      <c r="U426" s="331"/>
      <c r="V426" s="331"/>
      <c r="W426" s="331"/>
      <c r="X426" s="331"/>
      <c r="Y426" s="331"/>
      <c r="Z426" s="331"/>
    </row>
    <row r="427" spans="1:26" ht="12.75" customHeight="1">
      <c r="A427" s="333"/>
      <c r="B427" s="332"/>
      <c r="C427" s="332"/>
      <c r="D427" s="332"/>
      <c r="E427" s="332"/>
      <c r="F427" s="332"/>
      <c r="G427" s="332"/>
      <c r="H427" s="332"/>
      <c r="I427" s="332"/>
      <c r="J427" s="332"/>
      <c r="K427" s="332"/>
      <c r="L427" s="332"/>
      <c r="M427" s="331"/>
      <c r="N427" s="331"/>
      <c r="O427" s="331"/>
      <c r="P427" s="331"/>
      <c r="Q427" s="331"/>
      <c r="R427" s="331"/>
      <c r="S427" s="331"/>
      <c r="T427" s="331"/>
      <c r="U427" s="331"/>
      <c r="V427" s="331"/>
      <c r="W427" s="331"/>
      <c r="X427" s="331"/>
      <c r="Y427" s="331"/>
      <c r="Z427" s="331"/>
    </row>
    <row r="428" spans="1:26" ht="12.75" customHeight="1">
      <c r="A428" s="333"/>
      <c r="B428" s="332"/>
      <c r="C428" s="332"/>
      <c r="D428" s="332"/>
      <c r="E428" s="332"/>
      <c r="F428" s="332"/>
      <c r="G428" s="332"/>
      <c r="H428" s="332"/>
      <c r="I428" s="332"/>
      <c r="J428" s="332"/>
      <c r="K428" s="332"/>
      <c r="L428" s="332"/>
      <c r="M428" s="331"/>
      <c r="N428" s="331"/>
      <c r="O428" s="331"/>
      <c r="P428" s="331"/>
      <c r="Q428" s="331"/>
      <c r="R428" s="331"/>
      <c r="S428" s="331"/>
      <c r="T428" s="331"/>
      <c r="U428" s="331"/>
      <c r="V428" s="331"/>
      <c r="W428" s="331"/>
      <c r="X428" s="331"/>
      <c r="Y428" s="331"/>
      <c r="Z428" s="331"/>
    </row>
    <row r="429" spans="1:26" ht="12.75" customHeight="1">
      <c r="A429" s="333"/>
      <c r="B429" s="332"/>
      <c r="C429" s="332"/>
      <c r="D429" s="332"/>
      <c r="E429" s="332"/>
      <c r="F429" s="332"/>
      <c r="G429" s="332"/>
      <c r="H429" s="332"/>
      <c r="I429" s="332"/>
      <c r="J429" s="332"/>
      <c r="K429" s="332"/>
      <c r="L429" s="332"/>
      <c r="M429" s="331"/>
      <c r="N429" s="331"/>
      <c r="O429" s="331"/>
      <c r="P429" s="331"/>
      <c r="Q429" s="331"/>
      <c r="R429" s="331"/>
      <c r="S429" s="331"/>
      <c r="T429" s="331"/>
      <c r="U429" s="331"/>
      <c r="V429" s="331"/>
      <c r="W429" s="331"/>
      <c r="X429" s="331"/>
      <c r="Y429" s="331"/>
      <c r="Z429" s="331"/>
    </row>
    <row r="430" spans="1:26" ht="12.75" customHeight="1">
      <c r="A430" s="333"/>
      <c r="B430" s="332"/>
      <c r="C430" s="332"/>
      <c r="D430" s="332"/>
      <c r="E430" s="332"/>
      <c r="F430" s="332"/>
      <c r="G430" s="332"/>
      <c r="H430" s="332"/>
      <c r="I430" s="332"/>
      <c r="J430" s="332"/>
      <c r="K430" s="332"/>
      <c r="L430" s="332"/>
      <c r="M430" s="331"/>
      <c r="N430" s="331"/>
      <c r="O430" s="331"/>
      <c r="P430" s="331"/>
      <c r="Q430" s="331"/>
      <c r="R430" s="331"/>
      <c r="S430" s="331"/>
      <c r="T430" s="331"/>
      <c r="U430" s="331"/>
      <c r="V430" s="331"/>
      <c r="W430" s="331"/>
      <c r="X430" s="331"/>
      <c r="Y430" s="331"/>
      <c r="Z430" s="331"/>
    </row>
    <row r="431" spans="1:26" ht="12.75" customHeight="1">
      <c r="A431" s="333"/>
      <c r="B431" s="332"/>
      <c r="C431" s="332"/>
      <c r="D431" s="332"/>
      <c r="E431" s="332"/>
      <c r="F431" s="332"/>
      <c r="G431" s="332"/>
      <c r="H431" s="332"/>
      <c r="I431" s="332"/>
      <c r="J431" s="332"/>
      <c r="K431" s="332"/>
      <c r="L431" s="332"/>
      <c r="M431" s="331"/>
      <c r="N431" s="331"/>
      <c r="O431" s="331"/>
      <c r="P431" s="331"/>
      <c r="Q431" s="331"/>
      <c r="R431" s="331"/>
      <c r="S431" s="331"/>
      <c r="T431" s="331"/>
      <c r="U431" s="331"/>
      <c r="V431" s="331"/>
      <c r="W431" s="331"/>
      <c r="X431" s="331"/>
      <c r="Y431" s="331"/>
      <c r="Z431" s="331"/>
    </row>
    <row r="432" spans="1:26" ht="12.75" customHeight="1">
      <c r="A432" s="333"/>
      <c r="B432" s="332"/>
      <c r="C432" s="332"/>
      <c r="D432" s="332"/>
      <c r="E432" s="332"/>
      <c r="F432" s="332"/>
      <c r="G432" s="332"/>
      <c r="H432" s="332"/>
      <c r="I432" s="332"/>
      <c r="J432" s="332"/>
      <c r="K432" s="332"/>
      <c r="L432" s="332"/>
      <c r="M432" s="331"/>
      <c r="N432" s="331"/>
      <c r="O432" s="331"/>
      <c r="P432" s="331"/>
      <c r="Q432" s="331"/>
      <c r="R432" s="331"/>
      <c r="S432" s="331"/>
      <c r="T432" s="331"/>
      <c r="U432" s="331"/>
      <c r="V432" s="331"/>
      <c r="W432" s="331"/>
      <c r="X432" s="331"/>
      <c r="Y432" s="331"/>
      <c r="Z432" s="331"/>
    </row>
    <row r="433" spans="1:26" ht="12.75" customHeight="1">
      <c r="A433" s="333"/>
      <c r="B433" s="332"/>
      <c r="C433" s="332"/>
      <c r="D433" s="332"/>
      <c r="E433" s="332"/>
      <c r="F433" s="332"/>
      <c r="G433" s="332"/>
      <c r="H433" s="332"/>
      <c r="I433" s="332"/>
      <c r="J433" s="332"/>
      <c r="K433" s="332"/>
      <c r="L433" s="332"/>
      <c r="M433" s="331"/>
      <c r="N433" s="331"/>
      <c r="O433" s="331"/>
      <c r="P433" s="331"/>
      <c r="Q433" s="331"/>
      <c r="R433" s="331"/>
      <c r="S433" s="331"/>
      <c r="T433" s="331"/>
      <c r="U433" s="331"/>
      <c r="V433" s="331"/>
      <c r="W433" s="331"/>
      <c r="X433" s="331"/>
      <c r="Y433" s="331"/>
      <c r="Z433" s="331"/>
    </row>
    <row r="434" spans="1:26" ht="12.75" customHeight="1">
      <c r="A434" s="333"/>
      <c r="B434" s="332"/>
      <c r="C434" s="332"/>
      <c r="D434" s="332"/>
      <c r="E434" s="332"/>
      <c r="F434" s="332"/>
      <c r="G434" s="332"/>
      <c r="H434" s="332"/>
      <c r="I434" s="332"/>
      <c r="J434" s="332"/>
      <c r="K434" s="332"/>
      <c r="L434" s="332"/>
      <c r="M434" s="331"/>
      <c r="N434" s="331"/>
      <c r="O434" s="331"/>
      <c r="P434" s="331"/>
      <c r="Q434" s="331"/>
      <c r="R434" s="331"/>
      <c r="S434" s="331"/>
      <c r="T434" s="331"/>
      <c r="U434" s="331"/>
      <c r="V434" s="331"/>
      <c r="W434" s="331"/>
      <c r="X434" s="331"/>
      <c r="Y434" s="331"/>
      <c r="Z434" s="331"/>
    </row>
    <row r="435" spans="1:26" ht="12.75" customHeight="1">
      <c r="A435" s="333"/>
      <c r="B435" s="332"/>
      <c r="C435" s="332"/>
      <c r="D435" s="332"/>
      <c r="E435" s="332"/>
      <c r="F435" s="332"/>
      <c r="G435" s="332"/>
      <c r="H435" s="332"/>
      <c r="I435" s="332"/>
      <c r="J435" s="332"/>
      <c r="K435" s="332"/>
      <c r="L435" s="332"/>
      <c r="M435" s="331"/>
      <c r="N435" s="331"/>
      <c r="O435" s="331"/>
      <c r="P435" s="331"/>
      <c r="Q435" s="331"/>
      <c r="R435" s="331"/>
      <c r="S435" s="331"/>
      <c r="T435" s="331"/>
      <c r="U435" s="331"/>
      <c r="V435" s="331"/>
      <c r="W435" s="331"/>
      <c r="X435" s="331"/>
      <c r="Y435" s="331"/>
      <c r="Z435" s="331"/>
    </row>
    <row r="436" spans="1:26" ht="12.75" customHeight="1">
      <c r="A436" s="333"/>
      <c r="B436" s="332"/>
      <c r="C436" s="332"/>
      <c r="D436" s="332"/>
      <c r="E436" s="332"/>
      <c r="F436" s="332"/>
      <c r="G436" s="332"/>
      <c r="H436" s="332"/>
      <c r="I436" s="332"/>
      <c r="J436" s="332"/>
      <c r="K436" s="332"/>
      <c r="L436" s="332"/>
      <c r="M436" s="331"/>
      <c r="N436" s="331"/>
      <c r="O436" s="331"/>
      <c r="P436" s="331"/>
      <c r="Q436" s="331"/>
      <c r="R436" s="331"/>
      <c r="S436" s="331"/>
      <c r="T436" s="331"/>
      <c r="U436" s="331"/>
      <c r="V436" s="331"/>
      <c r="W436" s="331"/>
      <c r="X436" s="331"/>
      <c r="Y436" s="331"/>
      <c r="Z436" s="331"/>
    </row>
    <row r="437" spans="1:26" ht="12.75" customHeight="1">
      <c r="A437" s="333"/>
      <c r="B437" s="332"/>
      <c r="C437" s="332"/>
      <c r="D437" s="332"/>
      <c r="E437" s="332"/>
      <c r="F437" s="332"/>
      <c r="G437" s="332"/>
      <c r="H437" s="332"/>
      <c r="I437" s="332"/>
      <c r="J437" s="332"/>
      <c r="K437" s="332"/>
      <c r="L437" s="332"/>
      <c r="M437" s="331"/>
      <c r="N437" s="331"/>
      <c r="O437" s="331"/>
      <c r="P437" s="331"/>
      <c r="Q437" s="331"/>
      <c r="R437" s="331"/>
      <c r="S437" s="331"/>
      <c r="T437" s="331"/>
      <c r="U437" s="331"/>
      <c r="V437" s="331"/>
      <c r="W437" s="331"/>
      <c r="X437" s="331"/>
      <c r="Y437" s="331"/>
      <c r="Z437" s="331"/>
    </row>
    <row r="438" spans="1:26" ht="12.75" customHeight="1">
      <c r="A438" s="333"/>
      <c r="B438" s="332"/>
      <c r="C438" s="332"/>
      <c r="D438" s="332"/>
      <c r="E438" s="332"/>
      <c r="F438" s="332"/>
      <c r="G438" s="332"/>
      <c r="H438" s="332"/>
      <c r="I438" s="332"/>
      <c r="J438" s="332"/>
      <c r="K438" s="332"/>
      <c r="L438" s="332"/>
      <c r="M438" s="331"/>
      <c r="N438" s="331"/>
      <c r="O438" s="331"/>
      <c r="P438" s="331"/>
      <c r="Q438" s="331"/>
      <c r="R438" s="331"/>
      <c r="S438" s="331"/>
      <c r="T438" s="331"/>
      <c r="U438" s="331"/>
      <c r="V438" s="331"/>
      <c r="W438" s="331"/>
      <c r="X438" s="331"/>
      <c r="Y438" s="331"/>
      <c r="Z438" s="331"/>
    </row>
    <row r="439" spans="1:26" ht="12.75" customHeight="1">
      <c r="A439" s="333"/>
      <c r="B439" s="332"/>
      <c r="C439" s="332"/>
      <c r="D439" s="332"/>
      <c r="E439" s="332"/>
      <c r="F439" s="332"/>
      <c r="G439" s="332"/>
      <c r="H439" s="332"/>
      <c r="I439" s="332"/>
      <c r="J439" s="332"/>
      <c r="K439" s="332"/>
      <c r="L439" s="332"/>
      <c r="M439" s="331"/>
      <c r="N439" s="331"/>
      <c r="O439" s="331"/>
      <c r="P439" s="331"/>
      <c r="Q439" s="331"/>
      <c r="R439" s="331"/>
      <c r="S439" s="331"/>
      <c r="T439" s="331"/>
      <c r="U439" s="331"/>
      <c r="V439" s="331"/>
      <c r="W439" s="331"/>
      <c r="X439" s="331"/>
      <c r="Y439" s="331"/>
      <c r="Z439" s="331"/>
    </row>
    <row r="440" spans="1:26" ht="12.75" customHeight="1">
      <c r="A440" s="333"/>
      <c r="B440" s="332"/>
      <c r="C440" s="332"/>
      <c r="D440" s="332"/>
      <c r="E440" s="332"/>
      <c r="F440" s="332"/>
      <c r="G440" s="332"/>
      <c r="H440" s="332"/>
      <c r="I440" s="332"/>
      <c r="J440" s="332"/>
      <c r="K440" s="332"/>
      <c r="L440" s="332"/>
      <c r="M440" s="331"/>
      <c r="N440" s="331"/>
      <c r="O440" s="331"/>
      <c r="P440" s="331"/>
      <c r="Q440" s="331"/>
      <c r="R440" s="331"/>
      <c r="S440" s="331"/>
      <c r="T440" s="331"/>
      <c r="U440" s="331"/>
      <c r="V440" s="331"/>
      <c r="W440" s="331"/>
      <c r="X440" s="331"/>
      <c r="Y440" s="331"/>
      <c r="Z440" s="331"/>
    </row>
    <row r="441" spans="1:26" ht="12.75" customHeight="1">
      <c r="A441" s="333"/>
      <c r="B441" s="332"/>
      <c r="C441" s="332"/>
      <c r="D441" s="332"/>
      <c r="E441" s="332"/>
      <c r="F441" s="332"/>
      <c r="G441" s="332"/>
      <c r="H441" s="332"/>
      <c r="I441" s="332"/>
      <c r="J441" s="332"/>
      <c r="K441" s="332"/>
      <c r="L441" s="332"/>
      <c r="M441" s="331"/>
      <c r="N441" s="331"/>
      <c r="O441" s="331"/>
      <c r="P441" s="331"/>
      <c r="Q441" s="331"/>
      <c r="R441" s="331"/>
      <c r="S441" s="331"/>
      <c r="T441" s="331"/>
      <c r="U441" s="331"/>
      <c r="V441" s="331"/>
      <c r="W441" s="331"/>
      <c r="X441" s="331"/>
      <c r="Y441" s="331"/>
      <c r="Z441" s="331"/>
    </row>
    <row r="442" spans="1:26" ht="12.75" customHeight="1">
      <c r="A442" s="333"/>
      <c r="B442" s="332"/>
      <c r="C442" s="332"/>
      <c r="D442" s="332"/>
      <c r="E442" s="332"/>
      <c r="F442" s="332"/>
      <c r="G442" s="332"/>
      <c r="H442" s="332"/>
      <c r="I442" s="332"/>
      <c r="J442" s="332"/>
      <c r="K442" s="332"/>
      <c r="L442" s="332"/>
      <c r="M442" s="331"/>
      <c r="N442" s="331"/>
      <c r="O442" s="331"/>
      <c r="P442" s="331"/>
      <c r="Q442" s="331"/>
      <c r="R442" s="331"/>
      <c r="S442" s="331"/>
      <c r="T442" s="331"/>
      <c r="U442" s="331"/>
      <c r="V442" s="331"/>
      <c r="W442" s="331"/>
      <c r="X442" s="331"/>
      <c r="Y442" s="331"/>
      <c r="Z442" s="331"/>
    </row>
    <row r="443" spans="1:26" ht="12.75" customHeight="1">
      <c r="A443" s="333"/>
      <c r="B443" s="332"/>
      <c r="C443" s="332"/>
      <c r="D443" s="332"/>
      <c r="E443" s="332"/>
      <c r="F443" s="332"/>
      <c r="G443" s="332"/>
      <c r="H443" s="332"/>
      <c r="I443" s="332"/>
      <c r="J443" s="332"/>
      <c r="K443" s="332"/>
      <c r="L443" s="332"/>
      <c r="M443" s="331"/>
      <c r="N443" s="331"/>
      <c r="O443" s="331"/>
      <c r="P443" s="331"/>
      <c r="Q443" s="331"/>
      <c r="R443" s="331"/>
      <c r="S443" s="331"/>
      <c r="T443" s="331"/>
      <c r="U443" s="331"/>
      <c r="V443" s="331"/>
      <c r="W443" s="331"/>
      <c r="X443" s="331"/>
      <c r="Y443" s="331"/>
      <c r="Z443" s="331"/>
    </row>
    <row r="444" spans="1:26" ht="12.75" customHeight="1">
      <c r="A444" s="333"/>
      <c r="B444" s="332"/>
      <c r="C444" s="332"/>
      <c r="D444" s="332"/>
      <c r="E444" s="332"/>
      <c r="F444" s="332"/>
      <c r="G444" s="332"/>
      <c r="H444" s="332"/>
      <c r="I444" s="332"/>
      <c r="J444" s="332"/>
      <c r="K444" s="332"/>
      <c r="L444" s="332"/>
      <c r="M444" s="331"/>
      <c r="N444" s="331"/>
      <c r="O444" s="331"/>
      <c r="P444" s="331"/>
      <c r="Q444" s="331"/>
      <c r="R444" s="331"/>
      <c r="S444" s="331"/>
      <c r="T444" s="331"/>
      <c r="U444" s="331"/>
      <c r="V444" s="331"/>
      <c r="W444" s="331"/>
      <c r="X444" s="331"/>
      <c r="Y444" s="331"/>
      <c r="Z444" s="331"/>
    </row>
    <row r="445" spans="1:26" ht="12.75" customHeight="1">
      <c r="A445" s="333"/>
      <c r="B445" s="332"/>
      <c r="C445" s="332"/>
      <c r="D445" s="332"/>
      <c r="E445" s="332"/>
      <c r="F445" s="332"/>
      <c r="G445" s="332"/>
      <c r="H445" s="332"/>
      <c r="I445" s="332"/>
      <c r="J445" s="332"/>
      <c r="K445" s="332"/>
      <c r="L445" s="332"/>
      <c r="M445" s="331"/>
      <c r="N445" s="331"/>
      <c r="O445" s="331"/>
      <c r="P445" s="331"/>
      <c r="Q445" s="331"/>
      <c r="R445" s="331"/>
      <c r="S445" s="331"/>
      <c r="T445" s="331"/>
      <c r="U445" s="331"/>
      <c r="V445" s="331"/>
      <c r="W445" s="331"/>
      <c r="X445" s="331"/>
      <c r="Y445" s="331"/>
      <c r="Z445" s="331"/>
    </row>
    <row r="446" spans="1:26" ht="12.75" customHeight="1">
      <c r="A446" s="333"/>
      <c r="B446" s="332"/>
      <c r="C446" s="332"/>
      <c r="D446" s="332"/>
      <c r="E446" s="332"/>
      <c r="F446" s="332"/>
      <c r="G446" s="332"/>
      <c r="H446" s="332"/>
      <c r="I446" s="332"/>
      <c r="J446" s="332"/>
      <c r="K446" s="332"/>
      <c r="L446" s="332"/>
      <c r="M446" s="331"/>
      <c r="N446" s="331"/>
      <c r="O446" s="331"/>
      <c r="P446" s="331"/>
      <c r="Q446" s="331"/>
      <c r="R446" s="331"/>
      <c r="S446" s="331"/>
      <c r="T446" s="331"/>
      <c r="U446" s="331"/>
      <c r="V446" s="331"/>
      <c r="W446" s="331"/>
      <c r="X446" s="331"/>
      <c r="Y446" s="331"/>
      <c r="Z446" s="331"/>
    </row>
    <row r="447" spans="1:26" ht="12.75" customHeight="1">
      <c r="A447" s="333"/>
      <c r="B447" s="332"/>
      <c r="C447" s="332"/>
      <c r="D447" s="332"/>
      <c r="E447" s="332"/>
      <c r="F447" s="332"/>
      <c r="G447" s="332"/>
      <c r="H447" s="332"/>
      <c r="I447" s="332"/>
      <c r="J447" s="332"/>
      <c r="K447" s="332"/>
      <c r="L447" s="332"/>
      <c r="M447" s="331"/>
      <c r="N447" s="331"/>
      <c r="O447" s="331"/>
      <c r="P447" s="331"/>
      <c r="Q447" s="331"/>
      <c r="R447" s="331"/>
      <c r="S447" s="331"/>
      <c r="T447" s="331"/>
      <c r="U447" s="331"/>
      <c r="V447" s="331"/>
      <c r="W447" s="331"/>
      <c r="X447" s="331"/>
      <c r="Y447" s="331"/>
      <c r="Z447" s="331"/>
    </row>
    <row r="448" spans="1:26" ht="12.75" customHeight="1">
      <c r="A448" s="333"/>
      <c r="B448" s="332"/>
      <c r="C448" s="332"/>
      <c r="D448" s="332"/>
      <c r="E448" s="332"/>
      <c r="F448" s="332"/>
      <c r="G448" s="332"/>
      <c r="H448" s="332"/>
      <c r="I448" s="332"/>
      <c r="J448" s="332"/>
      <c r="K448" s="332"/>
      <c r="L448" s="332"/>
      <c r="M448" s="331"/>
      <c r="N448" s="331"/>
      <c r="O448" s="331"/>
      <c r="P448" s="331"/>
      <c r="Q448" s="331"/>
      <c r="R448" s="331"/>
      <c r="S448" s="331"/>
      <c r="T448" s="331"/>
      <c r="U448" s="331"/>
      <c r="V448" s="331"/>
      <c r="W448" s="331"/>
      <c r="X448" s="331"/>
      <c r="Y448" s="331"/>
      <c r="Z448" s="331"/>
    </row>
    <row r="449" spans="1:26" ht="12.75" customHeight="1">
      <c r="A449" s="333"/>
      <c r="B449" s="332"/>
      <c r="C449" s="332"/>
      <c r="D449" s="332"/>
      <c r="E449" s="332"/>
      <c r="F449" s="332"/>
      <c r="G449" s="332"/>
      <c r="H449" s="332"/>
      <c r="I449" s="332"/>
      <c r="J449" s="332"/>
      <c r="K449" s="332"/>
      <c r="L449" s="332"/>
      <c r="M449" s="331"/>
      <c r="N449" s="331"/>
      <c r="O449" s="331"/>
      <c r="P449" s="331"/>
      <c r="Q449" s="331"/>
      <c r="R449" s="331"/>
      <c r="S449" s="331"/>
      <c r="T449" s="331"/>
      <c r="U449" s="331"/>
      <c r="V449" s="331"/>
      <c r="W449" s="331"/>
      <c r="X449" s="331"/>
      <c r="Y449" s="331"/>
      <c r="Z449" s="331"/>
    </row>
    <row r="450" spans="1:26" ht="12.75" customHeight="1">
      <c r="A450" s="333"/>
      <c r="B450" s="332"/>
      <c r="C450" s="332"/>
      <c r="D450" s="332"/>
      <c r="E450" s="332"/>
      <c r="F450" s="332"/>
      <c r="G450" s="332"/>
      <c r="H450" s="332"/>
      <c r="I450" s="332"/>
      <c r="J450" s="332"/>
      <c r="K450" s="332"/>
      <c r="L450" s="332"/>
      <c r="M450" s="331"/>
      <c r="N450" s="331"/>
      <c r="O450" s="331"/>
      <c r="P450" s="331"/>
      <c r="Q450" s="331"/>
      <c r="R450" s="331"/>
      <c r="S450" s="331"/>
      <c r="T450" s="331"/>
      <c r="U450" s="331"/>
      <c r="V450" s="331"/>
      <c r="W450" s="331"/>
      <c r="X450" s="331"/>
      <c r="Y450" s="331"/>
      <c r="Z450" s="331"/>
    </row>
    <row r="451" spans="1:26" ht="12.75" customHeight="1">
      <c r="A451" s="333"/>
      <c r="B451" s="332"/>
      <c r="C451" s="332"/>
      <c r="D451" s="332"/>
      <c r="E451" s="332"/>
      <c r="F451" s="332"/>
      <c r="G451" s="332"/>
      <c r="H451" s="332"/>
      <c r="I451" s="332"/>
      <c r="J451" s="332"/>
      <c r="K451" s="332"/>
      <c r="L451" s="332"/>
      <c r="M451" s="331"/>
      <c r="N451" s="331"/>
      <c r="O451" s="331"/>
      <c r="P451" s="331"/>
      <c r="Q451" s="331"/>
      <c r="R451" s="331"/>
      <c r="S451" s="331"/>
      <c r="T451" s="331"/>
      <c r="U451" s="331"/>
      <c r="V451" s="331"/>
      <c r="W451" s="331"/>
      <c r="X451" s="331"/>
      <c r="Y451" s="331"/>
      <c r="Z451" s="331"/>
    </row>
    <row r="452" spans="1:26" ht="12.75" customHeight="1">
      <c r="A452" s="333"/>
      <c r="B452" s="332"/>
      <c r="C452" s="332"/>
      <c r="D452" s="332"/>
      <c r="E452" s="332"/>
      <c r="F452" s="332"/>
      <c r="G452" s="332"/>
      <c r="H452" s="332"/>
      <c r="I452" s="332"/>
      <c r="J452" s="332"/>
      <c r="K452" s="332"/>
      <c r="L452" s="332"/>
      <c r="M452" s="331"/>
      <c r="N452" s="331"/>
      <c r="O452" s="331"/>
      <c r="P452" s="331"/>
      <c r="Q452" s="331"/>
      <c r="R452" s="331"/>
      <c r="S452" s="331"/>
      <c r="T452" s="331"/>
      <c r="U452" s="331"/>
      <c r="V452" s="331"/>
      <c r="W452" s="331"/>
      <c r="X452" s="331"/>
      <c r="Y452" s="331"/>
      <c r="Z452" s="331"/>
    </row>
    <row r="453" spans="1:26" ht="12.75" customHeight="1">
      <c r="A453" s="333"/>
      <c r="B453" s="332"/>
      <c r="C453" s="332"/>
      <c r="D453" s="332"/>
      <c r="E453" s="332"/>
      <c r="F453" s="332"/>
      <c r="G453" s="332"/>
      <c r="H453" s="332"/>
      <c r="I453" s="332"/>
      <c r="J453" s="332"/>
      <c r="K453" s="332"/>
      <c r="L453" s="332"/>
      <c r="M453" s="331"/>
      <c r="N453" s="331"/>
      <c r="O453" s="331"/>
      <c r="P453" s="331"/>
      <c r="Q453" s="331"/>
      <c r="R453" s="331"/>
      <c r="S453" s="331"/>
      <c r="T453" s="331"/>
      <c r="U453" s="331"/>
      <c r="V453" s="331"/>
      <c r="W453" s="331"/>
      <c r="X453" s="331"/>
      <c r="Y453" s="331"/>
      <c r="Z453" s="331"/>
    </row>
    <row r="454" spans="1:26" ht="12.75" customHeight="1">
      <c r="A454" s="333"/>
      <c r="B454" s="332"/>
      <c r="C454" s="332"/>
      <c r="D454" s="332"/>
      <c r="E454" s="332"/>
      <c r="F454" s="332"/>
      <c r="G454" s="332"/>
      <c r="H454" s="332"/>
      <c r="I454" s="332"/>
      <c r="J454" s="332"/>
      <c r="K454" s="332"/>
      <c r="L454" s="332"/>
      <c r="M454" s="331"/>
      <c r="N454" s="331"/>
      <c r="O454" s="331"/>
      <c r="P454" s="331"/>
      <c r="Q454" s="331"/>
      <c r="R454" s="331"/>
      <c r="S454" s="331"/>
      <c r="T454" s="331"/>
      <c r="U454" s="331"/>
      <c r="V454" s="331"/>
      <c r="W454" s="331"/>
      <c r="X454" s="331"/>
      <c r="Y454" s="331"/>
      <c r="Z454" s="331"/>
    </row>
    <row r="455" spans="1:26" ht="12.75" customHeight="1">
      <c r="A455" s="333"/>
      <c r="B455" s="332"/>
      <c r="C455" s="332"/>
      <c r="D455" s="332"/>
      <c r="E455" s="332"/>
      <c r="F455" s="332"/>
      <c r="G455" s="332"/>
      <c r="H455" s="332"/>
      <c r="I455" s="332"/>
      <c r="J455" s="332"/>
      <c r="K455" s="332"/>
      <c r="L455" s="332"/>
      <c r="M455" s="331"/>
      <c r="N455" s="331"/>
      <c r="O455" s="331"/>
      <c r="P455" s="331"/>
      <c r="Q455" s="331"/>
      <c r="R455" s="331"/>
      <c r="S455" s="331"/>
      <c r="T455" s="331"/>
      <c r="U455" s="331"/>
      <c r="V455" s="331"/>
      <c r="W455" s="331"/>
      <c r="X455" s="331"/>
      <c r="Y455" s="331"/>
      <c r="Z455" s="331"/>
    </row>
    <row r="456" spans="1:26" ht="12.75" customHeight="1">
      <c r="A456" s="333"/>
      <c r="B456" s="332"/>
      <c r="C456" s="332"/>
      <c r="D456" s="332"/>
      <c r="E456" s="332"/>
      <c r="F456" s="332"/>
      <c r="G456" s="332"/>
      <c r="H456" s="332"/>
      <c r="I456" s="332"/>
      <c r="J456" s="332"/>
      <c r="K456" s="332"/>
      <c r="L456" s="332"/>
      <c r="M456" s="331"/>
      <c r="N456" s="331"/>
      <c r="O456" s="331"/>
      <c r="P456" s="331"/>
      <c r="Q456" s="331"/>
      <c r="R456" s="331"/>
      <c r="S456" s="331"/>
      <c r="T456" s="331"/>
      <c r="U456" s="331"/>
      <c r="V456" s="331"/>
      <c r="W456" s="331"/>
      <c r="X456" s="331"/>
      <c r="Y456" s="331"/>
      <c r="Z456" s="331"/>
    </row>
    <row r="457" spans="1:26" ht="12.75" customHeight="1">
      <c r="A457" s="333"/>
      <c r="B457" s="332"/>
      <c r="C457" s="332"/>
      <c r="D457" s="332"/>
      <c r="E457" s="332"/>
      <c r="F457" s="332"/>
      <c r="G457" s="332"/>
      <c r="H457" s="332"/>
      <c r="I457" s="332"/>
      <c r="J457" s="332"/>
      <c r="K457" s="332"/>
      <c r="L457" s="332"/>
      <c r="M457" s="331"/>
      <c r="N457" s="331"/>
      <c r="O457" s="331"/>
      <c r="P457" s="331"/>
      <c r="Q457" s="331"/>
      <c r="R457" s="331"/>
      <c r="S457" s="331"/>
      <c r="T457" s="331"/>
      <c r="U457" s="331"/>
      <c r="V457" s="331"/>
      <c r="W457" s="331"/>
      <c r="X457" s="331"/>
      <c r="Y457" s="331"/>
      <c r="Z457" s="331"/>
    </row>
    <row r="458" spans="1:26" ht="12.75" customHeight="1">
      <c r="A458" s="333"/>
      <c r="B458" s="332"/>
      <c r="C458" s="332"/>
      <c r="D458" s="332"/>
      <c r="E458" s="332"/>
      <c r="F458" s="332"/>
      <c r="G458" s="332"/>
      <c r="H458" s="332"/>
      <c r="I458" s="332"/>
      <c r="J458" s="332"/>
      <c r="K458" s="332"/>
      <c r="L458" s="332"/>
      <c r="M458" s="331"/>
      <c r="N458" s="331"/>
      <c r="O458" s="331"/>
      <c r="P458" s="331"/>
      <c r="Q458" s="331"/>
      <c r="R458" s="331"/>
      <c r="S458" s="331"/>
      <c r="T458" s="331"/>
      <c r="U458" s="331"/>
      <c r="V458" s="331"/>
      <c r="W458" s="331"/>
      <c r="X458" s="331"/>
      <c r="Y458" s="331"/>
      <c r="Z458" s="331"/>
    </row>
    <row r="459" spans="1:26" ht="12.75" customHeight="1">
      <c r="A459" s="333"/>
      <c r="B459" s="332"/>
      <c r="C459" s="332"/>
      <c r="D459" s="332"/>
      <c r="E459" s="332"/>
      <c r="F459" s="332"/>
      <c r="G459" s="332"/>
      <c r="H459" s="332"/>
      <c r="I459" s="332"/>
      <c r="J459" s="332"/>
      <c r="K459" s="332"/>
      <c r="L459" s="332"/>
      <c r="M459" s="331"/>
      <c r="N459" s="331"/>
      <c r="O459" s="331"/>
      <c r="P459" s="331"/>
      <c r="Q459" s="331"/>
      <c r="R459" s="331"/>
      <c r="S459" s="331"/>
      <c r="T459" s="331"/>
      <c r="U459" s="331"/>
      <c r="V459" s="331"/>
      <c r="W459" s="331"/>
      <c r="X459" s="331"/>
      <c r="Y459" s="331"/>
      <c r="Z459" s="331"/>
    </row>
    <row r="460" spans="1:26" ht="12.75" customHeight="1">
      <c r="A460" s="333"/>
      <c r="B460" s="332"/>
      <c r="C460" s="332"/>
      <c r="D460" s="332"/>
      <c r="E460" s="332"/>
      <c r="F460" s="332"/>
      <c r="G460" s="332"/>
      <c r="H460" s="332"/>
      <c r="I460" s="332"/>
      <c r="J460" s="332"/>
      <c r="K460" s="332"/>
      <c r="L460" s="332"/>
      <c r="M460" s="331"/>
      <c r="N460" s="331"/>
      <c r="O460" s="331"/>
      <c r="P460" s="331"/>
      <c r="Q460" s="331"/>
      <c r="R460" s="331"/>
      <c r="S460" s="331"/>
      <c r="T460" s="331"/>
      <c r="U460" s="331"/>
      <c r="V460" s="331"/>
      <c r="W460" s="331"/>
      <c r="X460" s="331"/>
      <c r="Y460" s="331"/>
      <c r="Z460" s="331"/>
    </row>
    <row r="461" spans="1:26" ht="12.75" customHeight="1">
      <c r="A461" s="333"/>
      <c r="B461" s="332"/>
      <c r="C461" s="332"/>
      <c r="D461" s="332"/>
      <c r="E461" s="332"/>
      <c r="F461" s="332"/>
      <c r="G461" s="332"/>
      <c r="H461" s="332"/>
      <c r="I461" s="332"/>
      <c r="J461" s="332"/>
      <c r="K461" s="332"/>
      <c r="L461" s="332"/>
      <c r="M461" s="331"/>
      <c r="N461" s="331"/>
      <c r="O461" s="331"/>
      <c r="P461" s="331"/>
      <c r="Q461" s="331"/>
      <c r="R461" s="331"/>
      <c r="S461" s="331"/>
      <c r="T461" s="331"/>
      <c r="U461" s="331"/>
      <c r="V461" s="331"/>
      <c r="W461" s="331"/>
      <c r="X461" s="331"/>
      <c r="Y461" s="331"/>
      <c r="Z461" s="331"/>
    </row>
    <row r="462" spans="1:26" ht="12.75" customHeight="1">
      <c r="A462" s="333"/>
      <c r="B462" s="332"/>
      <c r="C462" s="332"/>
      <c r="D462" s="332"/>
      <c r="E462" s="332"/>
      <c r="F462" s="332"/>
      <c r="G462" s="332"/>
      <c r="H462" s="332"/>
      <c r="I462" s="332"/>
      <c r="J462" s="332"/>
      <c r="K462" s="332"/>
      <c r="L462" s="332"/>
      <c r="M462" s="331"/>
      <c r="N462" s="331"/>
      <c r="O462" s="331"/>
      <c r="P462" s="331"/>
      <c r="Q462" s="331"/>
      <c r="R462" s="331"/>
      <c r="S462" s="331"/>
      <c r="T462" s="331"/>
      <c r="U462" s="331"/>
      <c r="V462" s="331"/>
      <c r="W462" s="331"/>
      <c r="X462" s="331"/>
      <c r="Y462" s="331"/>
      <c r="Z462" s="331"/>
    </row>
    <row r="463" spans="1:26" ht="12.75" customHeight="1">
      <c r="A463" s="333"/>
      <c r="B463" s="332"/>
      <c r="C463" s="332"/>
      <c r="D463" s="332"/>
      <c r="E463" s="332"/>
      <c r="F463" s="332"/>
      <c r="G463" s="332"/>
      <c r="H463" s="332"/>
      <c r="I463" s="332"/>
      <c r="J463" s="332"/>
      <c r="K463" s="332"/>
      <c r="L463" s="332"/>
      <c r="M463" s="331"/>
      <c r="N463" s="331"/>
      <c r="O463" s="331"/>
      <c r="P463" s="331"/>
      <c r="Q463" s="331"/>
      <c r="R463" s="331"/>
      <c r="S463" s="331"/>
      <c r="T463" s="331"/>
      <c r="U463" s="331"/>
      <c r="V463" s="331"/>
      <c r="W463" s="331"/>
      <c r="X463" s="331"/>
      <c r="Y463" s="331"/>
      <c r="Z463" s="331"/>
    </row>
    <row r="464" spans="1:26" ht="12.75" customHeight="1">
      <c r="A464" s="333"/>
      <c r="B464" s="332"/>
      <c r="C464" s="332"/>
      <c r="D464" s="332"/>
      <c r="E464" s="332"/>
      <c r="F464" s="332"/>
      <c r="G464" s="332"/>
      <c r="H464" s="332"/>
      <c r="I464" s="332"/>
      <c r="J464" s="332"/>
      <c r="K464" s="332"/>
      <c r="L464" s="332"/>
      <c r="M464" s="331"/>
      <c r="N464" s="331"/>
      <c r="O464" s="331"/>
      <c r="P464" s="331"/>
      <c r="Q464" s="331"/>
      <c r="R464" s="331"/>
      <c r="S464" s="331"/>
      <c r="T464" s="331"/>
      <c r="U464" s="331"/>
      <c r="V464" s="331"/>
      <c r="W464" s="331"/>
      <c r="X464" s="331"/>
      <c r="Y464" s="331"/>
      <c r="Z464" s="331"/>
    </row>
    <row r="465" spans="1:26" ht="12.75" customHeight="1">
      <c r="A465" s="333"/>
      <c r="B465" s="332"/>
      <c r="C465" s="332"/>
      <c r="D465" s="332"/>
      <c r="E465" s="332"/>
      <c r="F465" s="332"/>
      <c r="G465" s="332"/>
      <c r="H465" s="332"/>
      <c r="I465" s="332"/>
      <c r="J465" s="332"/>
      <c r="K465" s="332"/>
      <c r="L465" s="332"/>
      <c r="M465" s="331"/>
      <c r="N465" s="331"/>
      <c r="O465" s="331"/>
      <c r="P465" s="331"/>
      <c r="Q465" s="331"/>
      <c r="R465" s="331"/>
      <c r="S465" s="331"/>
      <c r="T465" s="331"/>
      <c r="U465" s="331"/>
      <c r="V465" s="331"/>
      <c r="W465" s="331"/>
      <c r="X465" s="331"/>
      <c r="Y465" s="331"/>
      <c r="Z465" s="331"/>
    </row>
    <row r="466" spans="1:26" ht="12.75" customHeight="1">
      <c r="A466" s="333"/>
      <c r="B466" s="332"/>
      <c r="C466" s="332"/>
      <c r="D466" s="332"/>
      <c r="E466" s="332"/>
      <c r="F466" s="332"/>
      <c r="G466" s="332"/>
      <c r="H466" s="332"/>
      <c r="I466" s="332"/>
      <c r="J466" s="332"/>
      <c r="K466" s="332"/>
      <c r="L466" s="332"/>
      <c r="M466" s="331"/>
      <c r="N466" s="331"/>
      <c r="O466" s="331"/>
      <c r="P466" s="331"/>
      <c r="Q466" s="331"/>
      <c r="R466" s="331"/>
      <c r="S466" s="331"/>
      <c r="T466" s="331"/>
      <c r="U466" s="331"/>
      <c r="V466" s="331"/>
      <c r="W466" s="331"/>
      <c r="X466" s="331"/>
      <c r="Y466" s="331"/>
      <c r="Z466" s="331"/>
    </row>
    <row r="467" spans="1:26" ht="12.75" customHeight="1">
      <c r="A467" s="333"/>
      <c r="B467" s="332"/>
      <c r="C467" s="332"/>
      <c r="D467" s="332"/>
      <c r="E467" s="332"/>
      <c r="F467" s="332"/>
      <c r="G467" s="332"/>
      <c r="H467" s="332"/>
      <c r="I467" s="332"/>
      <c r="J467" s="332"/>
      <c r="K467" s="332"/>
      <c r="L467" s="332"/>
      <c r="M467" s="331"/>
      <c r="N467" s="331"/>
      <c r="O467" s="331"/>
      <c r="P467" s="331"/>
      <c r="Q467" s="331"/>
      <c r="R467" s="331"/>
      <c r="S467" s="331"/>
      <c r="T467" s="331"/>
      <c r="U467" s="331"/>
      <c r="V467" s="331"/>
      <c r="W467" s="331"/>
      <c r="X467" s="331"/>
      <c r="Y467" s="331"/>
      <c r="Z467" s="331"/>
    </row>
    <row r="468" spans="1:26" ht="12.75" customHeight="1">
      <c r="A468" s="333"/>
      <c r="B468" s="332"/>
      <c r="C468" s="332"/>
      <c r="D468" s="332"/>
      <c r="E468" s="332"/>
      <c r="F468" s="332"/>
      <c r="G468" s="332"/>
      <c r="H468" s="332"/>
      <c r="I468" s="332"/>
      <c r="J468" s="332"/>
      <c r="K468" s="332"/>
      <c r="L468" s="332"/>
      <c r="M468" s="331"/>
      <c r="N468" s="331"/>
      <c r="O468" s="331"/>
      <c r="P468" s="331"/>
      <c r="Q468" s="331"/>
      <c r="R468" s="331"/>
      <c r="S468" s="331"/>
      <c r="T468" s="331"/>
      <c r="U468" s="331"/>
      <c r="V468" s="331"/>
      <c r="W468" s="331"/>
      <c r="X468" s="331"/>
      <c r="Y468" s="331"/>
      <c r="Z468" s="331"/>
    </row>
    <row r="469" spans="1:26" ht="12.75" customHeight="1">
      <c r="A469" s="333"/>
      <c r="B469" s="332"/>
      <c r="C469" s="332"/>
      <c r="D469" s="332"/>
      <c r="E469" s="332"/>
      <c r="F469" s="332"/>
      <c r="G469" s="332"/>
      <c r="H469" s="332"/>
      <c r="I469" s="332"/>
      <c r="J469" s="332"/>
      <c r="K469" s="332"/>
      <c r="L469" s="332"/>
      <c r="M469" s="331"/>
      <c r="N469" s="331"/>
      <c r="O469" s="331"/>
      <c r="P469" s="331"/>
      <c r="Q469" s="331"/>
      <c r="R469" s="331"/>
      <c r="S469" s="331"/>
      <c r="T469" s="331"/>
      <c r="U469" s="331"/>
      <c r="V469" s="331"/>
      <c r="W469" s="331"/>
      <c r="X469" s="331"/>
      <c r="Y469" s="331"/>
      <c r="Z469" s="331"/>
    </row>
    <row r="470" spans="1:26" ht="12.75" customHeight="1">
      <c r="A470" s="333"/>
      <c r="B470" s="332"/>
      <c r="C470" s="332"/>
      <c r="D470" s="332"/>
      <c r="E470" s="332"/>
      <c r="F470" s="332"/>
      <c r="G470" s="332"/>
      <c r="H470" s="332"/>
      <c r="I470" s="332"/>
      <c r="J470" s="332"/>
      <c r="K470" s="332"/>
      <c r="L470" s="332"/>
      <c r="M470" s="331"/>
      <c r="N470" s="331"/>
      <c r="O470" s="331"/>
      <c r="P470" s="331"/>
      <c r="Q470" s="331"/>
      <c r="R470" s="331"/>
      <c r="S470" s="331"/>
      <c r="T470" s="331"/>
      <c r="U470" s="331"/>
      <c r="V470" s="331"/>
      <c r="W470" s="331"/>
      <c r="X470" s="331"/>
      <c r="Y470" s="331"/>
      <c r="Z470" s="331"/>
    </row>
    <row r="471" spans="1:26" ht="12.75" customHeight="1">
      <c r="A471" s="333"/>
      <c r="B471" s="332"/>
      <c r="C471" s="332"/>
      <c r="D471" s="332"/>
      <c r="E471" s="332"/>
      <c r="F471" s="332"/>
      <c r="G471" s="332"/>
      <c r="H471" s="332"/>
      <c r="I471" s="332"/>
      <c r="J471" s="332"/>
      <c r="K471" s="332"/>
      <c r="L471" s="332"/>
      <c r="M471" s="331"/>
      <c r="N471" s="331"/>
      <c r="O471" s="331"/>
      <c r="P471" s="331"/>
      <c r="Q471" s="331"/>
      <c r="R471" s="331"/>
      <c r="S471" s="331"/>
      <c r="T471" s="331"/>
      <c r="U471" s="331"/>
      <c r="V471" s="331"/>
      <c r="W471" s="331"/>
      <c r="X471" s="331"/>
      <c r="Y471" s="331"/>
      <c r="Z471" s="331"/>
    </row>
    <row r="472" spans="1:26" ht="12.75" customHeight="1">
      <c r="A472" s="333"/>
      <c r="B472" s="332"/>
      <c r="C472" s="332"/>
      <c r="D472" s="332"/>
      <c r="E472" s="332"/>
      <c r="F472" s="332"/>
      <c r="G472" s="332"/>
      <c r="H472" s="332"/>
      <c r="I472" s="332"/>
      <c r="J472" s="332"/>
      <c r="K472" s="332"/>
      <c r="L472" s="332"/>
      <c r="M472" s="331"/>
      <c r="N472" s="331"/>
      <c r="O472" s="331"/>
      <c r="P472" s="331"/>
      <c r="Q472" s="331"/>
      <c r="R472" s="331"/>
      <c r="S472" s="331"/>
      <c r="T472" s="331"/>
      <c r="U472" s="331"/>
      <c r="V472" s="331"/>
      <c r="W472" s="331"/>
      <c r="X472" s="331"/>
      <c r="Y472" s="331"/>
      <c r="Z472" s="331"/>
    </row>
    <row r="473" spans="1:26" ht="12.75" customHeight="1">
      <c r="A473" s="333"/>
      <c r="B473" s="332"/>
      <c r="C473" s="332"/>
      <c r="D473" s="332"/>
      <c r="E473" s="332"/>
      <c r="F473" s="332"/>
      <c r="G473" s="332"/>
      <c r="H473" s="332"/>
      <c r="I473" s="332"/>
      <c r="J473" s="332"/>
      <c r="K473" s="332"/>
      <c r="L473" s="332"/>
      <c r="M473" s="331"/>
      <c r="N473" s="331"/>
      <c r="O473" s="331"/>
      <c r="P473" s="331"/>
      <c r="Q473" s="331"/>
      <c r="R473" s="331"/>
      <c r="S473" s="331"/>
      <c r="T473" s="331"/>
      <c r="U473" s="331"/>
      <c r="V473" s="331"/>
      <c r="W473" s="331"/>
      <c r="X473" s="331"/>
      <c r="Y473" s="331"/>
      <c r="Z473" s="331"/>
    </row>
    <row r="474" spans="1:26" ht="12.75" customHeight="1">
      <c r="A474" s="333"/>
      <c r="B474" s="332"/>
      <c r="C474" s="332"/>
      <c r="D474" s="332"/>
      <c r="E474" s="332"/>
      <c r="F474" s="332"/>
      <c r="G474" s="332"/>
      <c r="H474" s="332"/>
      <c r="I474" s="332"/>
      <c r="J474" s="332"/>
      <c r="K474" s="332"/>
      <c r="L474" s="332"/>
      <c r="M474" s="331"/>
      <c r="N474" s="331"/>
      <c r="O474" s="331"/>
      <c r="P474" s="331"/>
      <c r="Q474" s="331"/>
      <c r="R474" s="331"/>
      <c r="S474" s="331"/>
      <c r="T474" s="331"/>
      <c r="U474" s="331"/>
      <c r="V474" s="331"/>
      <c r="W474" s="331"/>
      <c r="X474" s="331"/>
      <c r="Y474" s="331"/>
      <c r="Z474" s="331"/>
    </row>
    <row r="475" spans="1:26" ht="12.75" customHeight="1">
      <c r="A475" s="333"/>
      <c r="B475" s="332"/>
      <c r="C475" s="332"/>
      <c r="D475" s="332"/>
      <c r="E475" s="332"/>
      <c r="F475" s="332"/>
      <c r="G475" s="332"/>
      <c r="H475" s="332"/>
      <c r="I475" s="332"/>
      <c r="J475" s="332"/>
      <c r="K475" s="332"/>
      <c r="L475" s="332"/>
      <c r="M475" s="331"/>
      <c r="N475" s="331"/>
      <c r="O475" s="331"/>
      <c r="P475" s="331"/>
      <c r="Q475" s="331"/>
      <c r="R475" s="331"/>
      <c r="S475" s="331"/>
      <c r="T475" s="331"/>
      <c r="U475" s="331"/>
      <c r="V475" s="331"/>
      <c r="W475" s="331"/>
      <c r="X475" s="331"/>
      <c r="Y475" s="331"/>
      <c r="Z475" s="331"/>
    </row>
    <row r="476" spans="1:26" ht="12.75" customHeight="1">
      <c r="A476" s="333"/>
      <c r="B476" s="332"/>
      <c r="C476" s="332"/>
      <c r="D476" s="332"/>
      <c r="E476" s="332"/>
      <c r="F476" s="332"/>
      <c r="G476" s="332"/>
      <c r="H476" s="332"/>
      <c r="I476" s="332"/>
      <c r="J476" s="332"/>
      <c r="K476" s="332"/>
      <c r="L476" s="332"/>
      <c r="M476" s="331"/>
      <c r="N476" s="331"/>
      <c r="O476" s="331"/>
      <c r="P476" s="331"/>
      <c r="Q476" s="331"/>
      <c r="R476" s="331"/>
      <c r="S476" s="331"/>
      <c r="T476" s="331"/>
      <c r="U476" s="331"/>
      <c r="V476" s="331"/>
      <c r="W476" s="331"/>
      <c r="X476" s="331"/>
      <c r="Y476" s="331"/>
      <c r="Z476" s="331"/>
    </row>
    <row r="477" spans="1:26" ht="12.75" customHeight="1">
      <c r="A477" s="333"/>
      <c r="B477" s="332"/>
      <c r="C477" s="332"/>
      <c r="D477" s="332"/>
      <c r="E477" s="332"/>
      <c r="F477" s="332"/>
      <c r="G477" s="332"/>
      <c r="H477" s="332"/>
      <c r="I477" s="332"/>
      <c r="J477" s="332"/>
      <c r="K477" s="332"/>
      <c r="L477" s="332"/>
      <c r="M477" s="331"/>
      <c r="N477" s="331"/>
      <c r="O477" s="331"/>
      <c r="P477" s="331"/>
      <c r="Q477" s="331"/>
      <c r="R477" s="331"/>
      <c r="S477" s="331"/>
      <c r="T477" s="331"/>
      <c r="U477" s="331"/>
      <c r="V477" s="331"/>
      <c r="W477" s="331"/>
      <c r="X477" s="331"/>
      <c r="Y477" s="331"/>
      <c r="Z477" s="331"/>
    </row>
    <row r="478" spans="1:26" ht="12.75" customHeight="1">
      <c r="A478" s="333"/>
      <c r="B478" s="332"/>
      <c r="C478" s="332"/>
      <c r="D478" s="332"/>
      <c r="E478" s="332"/>
      <c r="F478" s="332"/>
      <c r="G478" s="332"/>
      <c r="H478" s="332"/>
      <c r="I478" s="332"/>
      <c r="J478" s="332"/>
      <c r="K478" s="332"/>
      <c r="L478" s="332"/>
      <c r="M478" s="331"/>
      <c r="N478" s="331"/>
      <c r="O478" s="331"/>
      <c r="P478" s="331"/>
      <c r="Q478" s="331"/>
      <c r="R478" s="331"/>
      <c r="S478" s="331"/>
      <c r="T478" s="331"/>
      <c r="U478" s="331"/>
      <c r="V478" s="331"/>
      <c r="W478" s="331"/>
      <c r="X478" s="331"/>
      <c r="Y478" s="331"/>
      <c r="Z478" s="331"/>
    </row>
    <row r="479" spans="1:26" ht="12.75" customHeight="1">
      <c r="A479" s="333"/>
      <c r="B479" s="332"/>
      <c r="C479" s="332"/>
      <c r="D479" s="332"/>
      <c r="E479" s="332"/>
      <c r="F479" s="332"/>
      <c r="G479" s="332"/>
      <c r="H479" s="332"/>
      <c r="I479" s="332"/>
      <c r="J479" s="332"/>
      <c r="K479" s="332"/>
      <c r="L479" s="332"/>
      <c r="M479" s="331"/>
      <c r="N479" s="331"/>
      <c r="O479" s="331"/>
      <c r="P479" s="331"/>
      <c r="Q479" s="331"/>
      <c r="R479" s="331"/>
      <c r="S479" s="331"/>
      <c r="T479" s="331"/>
      <c r="U479" s="331"/>
      <c r="V479" s="331"/>
      <c r="W479" s="331"/>
      <c r="X479" s="331"/>
      <c r="Y479" s="331"/>
      <c r="Z479" s="331"/>
    </row>
    <row r="480" spans="1:26" ht="12.75" customHeight="1">
      <c r="A480" s="333"/>
      <c r="B480" s="332"/>
      <c r="C480" s="332"/>
      <c r="D480" s="332"/>
      <c r="E480" s="332"/>
      <c r="F480" s="332"/>
      <c r="G480" s="332"/>
      <c r="H480" s="332"/>
      <c r="I480" s="332"/>
      <c r="J480" s="332"/>
      <c r="K480" s="332"/>
      <c r="L480" s="332"/>
      <c r="M480" s="331"/>
      <c r="N480" s="331"/>
      <c r="O480" s="331"/>
      <c r="P480" s="331"/>
      <c r="Q480" s="331"/>
      <c r="R480" s="331"/>
      <c r="S480" s="331"/>
      <c r="T480" s="331"/>
      <c r="U480" s="331"/>
      <c r="V480" s="331"/>
      <c r="W480" s="331"/>
      <c r="X480" s="331"/>
      <c r="Y480" s="331"/>
      <c r="Z480" s="331"/>
    </row>
    <row r="481" spans="1:26" ht="12.75" customHeight="1">
      <c r="A481" s="333"/>
      <c r="B481" s="332"/>
      <c r="C481" s="332"/>
      <c r="D481" s="332"/>
      <c r="E481" s="332"/>
      <c r="F481" s="332"/>
      <c r="G481" s="332"/>
      <c r="H481" s="332"/>
      <c r="I481" s="332"/>
      <c r="J481" s="332"/>
      <c r="K481" s="332"/>
      <c r="L481" s="332"/>
      <c r="M481" s="331"/>
      <c r="N481" s="331"/>
      <c r="O481" s="331"/>
      <c r="P481" s="331"/>
      <c r="Q481" s="331"/>
      <c r="R481" s="331"/>
      <c r="S481" s="331"/>
      <c r="T481" s="331"/>
      <c r="U481" s="331"/>
      <c r="V481" s="331"/>
      <c r="W481" s="331"/>
      <c r="X481" s="331"/>
      <c r="Y481" s="331"/>
      <c r="Z481" s="331"/>
    </row>
    <row r="482" spans="1:26" ht="12.75" customHeight="1">
      <c r="A482" s="333"/>
      <c r="B482" s="332"/>
      <c r="C482" s="332"/>
      <c r="D482" s="332"/>
      <c r="E482" s="332"/>
      <c r="F482" s="332"/>
      <c r="G482" s="332"/>
      <c r="H482" s="332"/>
      <c r="I482" s="332"/>
      <c r="J482" s="332"/>
      <c r="K482" s="332"/>
      <c r="L482" s="332"/>
      <c r="M482" s="331"/>
      <c r="N482" s="331"/>
      <c r="O482" s="331"/>
      <c r="P482" s="331"/>
      <c r="Q482" s="331"/>
      <c r="R482" s="331"/>
      <c r="S482" s="331"/>
      <c r="T482" s="331"/>
      <c r="U482" s="331"/>
      <c r="V482" s="331"/>
      <c r="W482" s="331"/>
      <c r="X482" s="331"/>
      <c r="Y482" s="331"/>
      <c r="Z482" s="331"/>
    </row>
    <row r="483" spans="1:26" ht="12.75" customHeight="1">
      <c r="A483" s="333"/>
      <c r="B483" s="332"/>
      <c r="C483" s="332"/>
      <c r="D483" s="332"/>
      <c r="E483" s="332"/>
      <c r="F483" s="332"/>
      <c r="G483" s="332"/>
      <c r="H483" s="332"/>
      <c r="I483" s="332"/>
      <c r="J483" s="332"/>
      <c r="K483" s="332"/>
      <c r="L483" s="332"/>
      <c r="M483" s="331"/>
      <c r="N483" s="331"/>
      <c r="O483" s="331"/>
      <c r="P483" s="331"/>
      <c r="Q483" s="331"/>
      <c r="R483" s="331"/>
      <c r="S483" s="331"/>
      <c r="T483" s="331"/>
      <c r="U483" s="331"/>
      <c r="V483" s="331"/>
      <c r="W483" s="331"/>
      <c r="X483" s="331"/>
      <c r="Y483" s="331"/>
      <c r="Z483" s="331"/>
    </row>
    <row r="484" spans="1:26" ht="12.75" customHeight="1">
      <c r="A484" s="333"/>
      <c r="B484" s="332"/>
      <c r="C484" s="332"/>
      <c r="D484" s="332"/>
      <c r="E484" s="332"/>
      <c r="F484" s="332"/>
      <c r="G484" s="332"/>
      <c r="H484" s="332"/>
      <c r="I484" s="332"/>
      <c r="J484" s="332"/>
      <c r="K484" s="332"/>
      <c r="L484" s="332"/>
      <c r="M484" s="331"/>
      <c r="N484" s="331"/>
      <c r="O484" s="331"/>
      <c r="P484" s="331"/>
      <c r="Q484" s="331"/>
      <c r="R484" s="331"/>
      <c r="S484" s="331"/>
      <c r="T484" s="331"/>
      <c r="U484" s="331"/>
      <c r="V484" s="331"/>
      <c r="W484" s="331"/>
      <c r="X484" s="331"/>
      <c r="Y484" s="331"/>
      <c r="Z484" s="331"/>
    </row>
    <row r="485" spans="1:26" ht="12.75" customHeight="1">
      <c r="A485" s="333"/>
      <c r="B485" s="332"/>
      <c r="C485" s="332"/>
      <c r="D485" s="332"/>
      <c r="E485" s="332"/>
      <c r="F485" s="332"/>
      <c r="G485" s="332"/>
      <c r="H485" s="332"/>
      <c r="I485" s="332"/>
      <c r="J485" s="332"/>
      <c r="K485" s="332"/>
      <c r="L485" s="332"/>
      <c r="M485" s="331"/>
      <c r="N485" s="331"/>
      <c r="O485" s="331"/>
      <c r="P485" s="331"/>
      <c r="Q485" s="331"/>
      <c r="R485" s="331"/>
      <c r="S485" s="331"/>
      <c r="T485" s="331"/>
      <c r="U485" s="331"/>
      <c r="V485" s="331"/>
      <c r="W485" s="331"/>
      <c r="X485" s="331"/>
      <c r="Y485" s="331"/>
      <c r="Z485" s="331"/>
    </row>
    <row r="486" spans="1:26" ht="12.75" customHeight="1">
      <c r="A486" s="333"/>
      <c r="B486" s="332"/>
      <c r="C486" s="332"/>
      <c r="D486" s="332"/>
      <c r="E486" s="332"/>
      <c r="F486" s="332"/>
      <c r="G486" s="332"/>
      <c r="H486" s="332"/>
      <c r="I486" s="332"/>
      <c r="J486" s="332"/>
      <c r="K486" s="332"/>
      <c r="L486" s="332"/>
      <c r="M486" s="331"/>
      <c r="N486" s="331"/>
      <c r="O486" s="331"/>
      <c r="P486" s="331"/>
      <c r="Q486" s="331"/>
      <c r="R486" s="331"/>
      <c r="S486" s="331"/>
      <c r="T486" s="331"/>
      <c r="U486" s="331"/>
      <c r="V486" s="331"/>
      <c r="W486" s="331"/>
      <c r="X486" s="331"/>
      <c r="Y486" s="331"/>
      <c r="Z486" s="331"/>
    </row>
    <row r="487" spans="1:26" ht="12.75" customHeight="1">
      <c r="A487" s="333"/>
      <c r="B487" s="332"/>
      <c r="C487" s="332"/>
      <c r="D487" s="332"/>
      <c r="E487" s="332"/>
      <c r="F487" s="332"/>
      <c r="G487" s="332"/>
      <c r="H487" s="332"/>
      <c r="I487" s="332"/>
      <c r="J487" s="332"/>
      <c r="K487" s="332"/>
      <c r="L487" s="332"/>
      <c r="M487" s="331"/>
      <c r="N487" s="331"/>
      <c r="O487" s="331"/>
      <c r="P487" s="331"/>
      <c r="Q487" s="331"/>
      <c r="R487" s="331"/>
      <c r="S487" s="331"/>
      <c r="T487" s="331"/>
      <c r="U487" s="331"/>
      <c r="V487" s="331"/>
      <c r="W487" s="331"/>
      <c r="X487" s="331"/>
      <c r="Y487" s="331"/>
      <c r="Z487" s="331"/>
    </row>
    <row r="488" spans="1:26" ht="12.75" customHeight="1">
      <c r="A488" s="333"/>
      <c r="B488" s="332"/>
      <c r="C488" s="332"/>
      <c r="D488" s="332"/>
      <c r="E488" s="332"/>
      <c r="F488" s="332"/>
      <c r="G488" s="332"/>
      <c r="H488" s="332"/>
      <c r="I488" s="332"/>
      <c r="J488" s="332"/>
      <c r="K488" s="332"/>
      <c r="L488" s="332"/>
      <c r="M488" s="331"/>
      <c r="N488" s="331"/>
      <c r="O488" s="331"/>
      <c r="P488" s="331"/>
      <c r="Q488" s="331"/>
      <c r="R488" s="331"/>
      <c r="S488" s="331"/>
      <c r="T488" s="331"/>
      <c r="U488" s="331"/>
      <c r="V488" s="331"/>
      <c r="W488" s="331"/>
      <c r="X488" s="331"/>
      <c r="Y488" s="331"/>
      <c r="Z488" s="331"/>
    </row>
    <row r="489" spans="1:26" ht="12.75" customHeight="1">
      <c r="A489" s="333"/>
      <c r="B489" s="332"/>
      <c r="C489" s="332"/>
      <c r="D489" s="332"/>
      <c r="E489" s="332"/>
      <c r="F489" s="332"/>
      <c r="G489" s="332"/>
      <c r="H489" s="332"/>
      <c r="I489" s="332"/>
      <c r="J489" s="332"/>
      <c r="K489" s="332"/>
      <c r="L489" s="332"/>
      <c r="M489" s="331"/>
      <c r="N489" s="331"/>
      <c r="O489" s="331"/>
      <c r="P489" s="331"/>
      <c r="Q489" s="331"/>
      <c r="R489" s="331"/>
      <c r="S489" s="331"/>
      <c r="T489" s="331"/>
      <c r="U489" s="331"/>
      <c r="V489" s="331"/>
      <c r="W489" s="331"/>
      <c r="X489" s="331"/>
      <c r="Y489" s="331"/>
      <c r="Z489" s="331"/>
    </row>
    <row r="490" spans="1:26" ht="12.75" customHeight="1">
      <c r="A490" s="333"/>
      <c r="B490" s="332"/>
      <c r="C490" s="332"/>
      <c r="D490" s="332"/>
      <c r="E490" s="332"/>
      <c r="F490" s="332"/>
      <c r="G490" s="332"/>
      <c r="H490" s="332"/>
      <c r="I490" s="332"/>
      <c r="J490" s="332"/>
      <c r="K490" s="332"/>
      <c r="L490" s="332"/>
      <c r="M490" s="331"/>
      <c r="N490" s="331"/>
      <c r="O490" s="331"/>
      <c r="P490" s="331"/>
      <c r="Q490" s="331"/>
      <c r="R490" s="331"/>
      <c r="S490" s="331"/>
      <c r="T490" s="331"/>
      <c r="U490" s="331"/>
      <c r="V490" s="331"/>
      <c r="W490" s="331"/>
      <c r="X490" s="331"/>
      <c r="Y490" s="331"/>
      <c r="Z490" s="331"/>
    </row>
    <row r="491" spans="1:26" ht="12.75" customHeight="1">
      <c r="A491" s="333"/>
      <c r="B491" s="332"/>
      <c r="C491" s="332"/>
      <c r="D491" s="332"/>
      <c r="E491" s="332"/>
      <c r="F491" s="332"/>
      <c r="G491" s="332"/>
      <c r="H491" s="332"/>
      <c r="I491" s="332"/>
      <c r="J491" s="332"/>
      <c r="K491" s="332"/>
      <c r="L491" s="332"/>
      <c r="M491" s="331"/>
      <c r="N491" s="331"/>
      <c r="O491" s="331"/>
      <c r="P491" s="331"/>
      <c r="Q491" s="331"/>
      <c r="R491" s="331"/>
      <c r="S491" s="331"/>
      <c r="T491" s="331"/>
      <c r="U491" s="331"/>
      <c r="V491" s="331"/>
      <c r="W491" s="331"/>
      <c r="X491" s="331"/>
      <c r="Y491" s="331"/>
      <c r="Z491" s="331"/>
    </row>
    <row r="492" spans="1:26" ht="12.75" customHeight="1">
      <c r="A492" s="333"/>
      <c r="B492" s="332"/>
      <c r="C492" s="332"/>
      <c r="D492" s="332"/>
      <c r="E492" s="332"/>
      <c r="F492" s="332"/>
      <c r="G492" s="332"/>
      <c r="H492" s="332"/>
      <c r="I492" s="332"/>
      <c r="J492" s="332"/>
      <c r="K492" s="332"/>
      <c r="L492" s="332"/>
      <c r="M492" s="331"/>
      <c r="N492" s="331"/>
      <c r="O492" s="331"/>
      <c r="P492" s="331"/>
      <c r="Q492" s="331"/>
      <c r="R492" s="331"/>
      <c r="S492" s="331"/>
      <c r="T492" s="331"/>
      <c r="U492" s="331"/>
      <c r="V492" s="331"/>
      <c r="W492" s="331"/>
      <c r="X492" s="331"/>
      <c r="Y492" s="331"/>
      <c r="Z492" s="331"/>
    </row>
    <row r="493" spans="1:26" ht="12.75" customHeight="1">
      <c r="A493" s="333"/>
      <c r="B493" s="332"/>
      <c r="C493" s="332"/>
      <c r="D493" s="332"/>
      <c r="E493" s="332"/>
      <c r="F493" s="332"/>
      <c r="G493" s="332"/>
      <c r="H493" s="332"/>
      <c r="I493" s="332"/>
      <c r="J493" s="332"/>
      <c r="K493" s="332"/>
      <c r="L493" s="332"/>
      <c r="M493" s="331"/>
      <c r="N493" s="331"/>
      <c r="O493" s="331"/>
      <c r="P493" s="331"/>
      <c r="Q493" s="331"/>
      <c r="R493" s="331"/>
      <c r="S493" s="331"/>
      <c r="T493" s="331"/>
      <c r="U493" s="331"/>
      <c r="V493" s="331"/>
      <c r="W493" s="331"/>
      <c r="X493" s="331"/>
      <c r="Y493" s="331"/>
      <c r="Z493" s="331"/>
    </row>
    <row r="494" spans="1:26" ht="12.75" customHeight="1">
      <c r="A494" s="333"/>
      <c r="B494" s="332"/>
      <c r="C494" s="332"/>
      <c r="D494" s="332"/>
      <c r="E494" s="332"/>
      <c r="F494" s="332"/>
      <c r="G494" s="332"/>
      <c r="H494" s="332"/>
      <c r="I494" s="332"/>
      <c r="J494" s="332"/>
      <c r="K494" s="332"/>
      <c r="L494" s="332"/>
      <c r="M494" s="331"/>
      <c r="N494" s="331"/>
      <c r="O494" s="331"/>
      <c r="P494" s="331"/>
      <c r="Q494" s="331"/>
      <c r="R494" s="331"/>
      <c r="S494" s="331"/>
      <c r="T494" s="331"/>
      <c r="U494" s="331"/>
      <c r="V494" s="331"/>
      <c r="W494" s="331"/>
      <c r="X494" s="331"/>
      <c r="Y494" s="331"/>
      <c r="Z494" s="331"/>
    </row>
    <row r="495" spans="1:26" ht="12.75" customHeight="1">
      <c r="A495" s="333"/>
      <c r="B495" s="332"/>
      <c r="C495" s="332"/>
      <c r="D495" s="332"/>
      <c r="E495" s="332"/>
      <c r="F495" s="332"/>
      <c r="G495" s="332"/>
      <c r="H495" s="332"/>
      <c r="I495" s="332"/>
      <c r="J495" s="332"/>
      <c r="K495" s="332"/>
      <c r="L495" s="332"/>
      <c r="M495" s="331"/>
      <c r="N495" s="331"/>
      <c r="O495" s="331"/>
      <c r="P495" s="331"/>
      <c r="Q495" s="331"/>
      <c r="R495" s="331"/>
      <c r="S495" s="331"/>
      <c r="T495" s="331"/>
      <c r="U495" s="331"/>
      <c r="V495" s="331"/>
      <c r="W495" s="331"/>
      <c r="X495" s="331"/>
      <c r="Y495" s="331"/>
      <c r="Z495" s="331"/>
    </row>
    <row r="496" spans="1:26" ht="12.75" customHeight="1">
      <c r="A496" s="333"/>
      <c r="B496" s="332"/>
      <c r="C496" s="332"/>
      <c r="D496" s="332"/>
      <c r="E496" s="332"/>
      <c r="F496" s="332"/>
      <c r="G496" s="332"/>
      <c r="H496" s="332"/>
      <c r="I496" s="332"/>
      <c r="J496" s="332"/>
      <c r="K496" s="332"/>
      <c r="L496" s="332"/>
      <c r="M496" s="331"/>
      <c r="N496" s="331"/>
      <c r="O496" s="331"/>
      <c r="P496" s="331"/>
      <c r="Q496" s="331"/>
      <c r="R496" s="331"/>
      <c r="S496" s="331"/>
      <c r="T496" s="331"/>
      <c r="U496" s="331"/>
      <c r="V496" s="331"/>
      <c r="W496" s="331"/>
      <c r="X496" s="331"/>
      <c r="Y496" s="331"/>
      <c r="Z496" s="331"/>
    </row>
    <row r="497" spans="1:26" ht="12.75" customHeight="1">
      <c r="A497" s="333"/>
      <c r="B497" s="332"/>
      <c r="C497" s="332"/>
      <c r="D497" s="332"/>
      <c r="E497" s="332"/>
      <c r="F497" s="332"/>
      <c r="G497" s="332"/>
      <c r="H497" s="332"/>
      <c r="I497" s="332"/>
      <c r="J497" s="332"/>
      <c r="K497" s="332"/>
      <c r="L497" s="332"/>
      <c r="M497" s="331"/>
      <c r="N497" s="331"/>
      <c r="O497" s="331"/>
      <c r="P497" s="331"/>
      <c r="Q497" s="331"/>
      <c r="R497" s="331"/>
      <c r="S497" s="331"/>
      <c r="T497" s="331"/>
      <c r="U497" s="331"/>
      <c r="V497" s="331"/>
      <c r="W497" s="331"/>
      <c r="X497" s="331"/>
      <c r="Y497" s="331"/>
      <c r="Z497" s="331"/>
    </row>
    <row r="498" spans="1:26" ht="12.75" customHeight="1">
      <c r="A498" s="333"/>
      <c r="B498" s="332"/>
      <c r="C498" s="332"/>
      <c r="D498" s="332"/>
      <c r="E498" s="332"/>
      <c r="F498" s="332"/>
      <c r="G498" s="332"/>
      <c r="H498" s="332"/>
      <c r="I498" s="332"/>
      <c r="J498" s="332"/>
      <c r="K498" s="332"/>
      <c r="L498" s="332"/>
      <c r="M498" s="331"/>
      <c r="N498" s="331"/>
      <c r="O498" s="331"/>
      <c r="P498" s="331"/>
      <c r="Q498" s="331"/>
      <c r="R498" s="331"/>
      <c r="S498" s="331"/>
      <c r="T498" s="331"/>
      <c r="U498" s="331"/>
      <c r="V498" s="331"/>
      <c r="W498" s="331"/>
      <c r="X498" s="331"/>
      <c r="Y498" s="331"/>
      <c r="Z498" s="331"/>
    </row>
    <row r="499" spans="1:26" ht="12.75" customHeight="1">
      <c r="A499" s="333"/>
      <c r="B499" s="332"/>
      <c r="C499" s="332"/>
      <c r="D499" s="332"/>
      <c r="E499" s="332"/>
      <c r="F499" s="332"/>
      <c r="G499" s="332"/>
      <c r="H499" s="332"/>
      <c r="I499" s="332"/>
      <c r="J499" s="332"/>
      <c r="K499" s="332"/>
      <c r="L499" s="332"/>
      <c r="M499" s="331"/>
      <c r="N499" s="331"/>
      <c r="O499" s="331"/>
      <c r="P499" s="331"/>
      <c r="Q499" s="331"/>
      <c r="R499" s="331"/>
      <c r="S499" s="331"/>
      <c r="T499" s="331"/>
      <c r="U499" s="331"/>
      <c r="V499" s="331"/>
      <c r="W499" s="331"/>
      <c r="X499" s="331"/>
      <c r="Y499" s="331"/>
      <c r="Z499" s="331"/>
    </row>
    <row r="500" spans="1:26" ht="12.75" customHeight="1">
      <c r="A500" s="333"/>
      <c r="B500" s="332"/>
      <c r="C500" s="332"/>
      <c r="D500" s="332"/>
      <c r="E500" s="332"/>
      <c r="F500" s="332"/>
      <c r="G500" s="332"/>
      <c r="H500" s="332"/>
      <c r="I500" s="332"/>
      <c r="J500" s="332"/>
      <c r="K500" s="332"/>
      <c r="L500" s="332"/>
      <c r="M500" s="331"/>
      <c r="N500" s="331"/>
      <c r="O500" s="331"/>
      <c r="P500" s="331"/>
      <c r="Q500" s="331"/>
      <c r="R500" s="331"/>
      <c r="S500" s="331"/>
      <c r="T500" s="331"/>
      <c r="U500" s="331"/>
      <c r="V500" s="331"/>
      <c r="W500" s="331"/>
      <c r="X500" s="331"/>
      <c r="Y500" s="331"/>
      <c r="Z500" s="331"/>
    </row>
    <row r="501" spans="1:26" ht="12.75" customHeight="1">
      <c r="A501" s="333"/>
      <c r="B501" s="332"/>
      <c r="C501" s="332"/>
      <c r="D501" s="332"/>
      <c r="E501" s="332"/>
      <c r="F501" s="332"/>
      <c r="G501" s="332"/>
      <c r="H501" s="332"/>
      <c r="I501" s="332"/>
      <c r="J501" s="332"/>
      <c r="K501" s="332"/>
      <c r="L501" s="332"/>
      <c r="M501" s="331"/>
      <c r="N501" s="331"/>
      <c r="O501" s="331"/>
      <c r="P501" s="331"/>
      <c r="Q501" s="331"/>
      <c r="R501" s="331"/>
      <c r="S501" s="331"/>
      <c r="T501" s="331"/>
      <c r="U501" s="331"/>
      <c r="V501" s="331"/>
      <c r="W501" s="331"/>
      <c r="X501" s="331"/>
      <c r="Y501" s="331"/>
      <c r="Z501" s="331"/>
    </row>
    <row r="502" spans="1:26" ht="12.75" customHeight="1">
      <c r="A502" s="333"/>
      <c r="B502" s="332"/>
      <c r="C502" s="332"/>
      <c r="D502" s="332"/>
      <c r="E502" s="332"/>
      <c r="F502" s="332"/>
      <c r="G502" s="332"/>
      <c r="H502" s="332"/>
      <c r="I502" s="332"/>
      <c r="J502" s="332"/>
      <c r="K502" s="332"/>
      <c r="L502" s="332"/>
      <c r="M502" s="331"/>
      <c r="N502" s="331"/>
      <c r="O502" s="331"/>
      <c r="P502" s="331"/>
      <c r="Q502" s="331"/>
      <c r="R502" s="331"/>
      <c r="S502" s="331"/>
      <c r="T502" s="331"/>
      <c r="U502" s="331"/>
      <c r="V502" s="331"/>
      <c r="W502" s="331"/>
      <c r="X502" s="331"/>
      <c r="Y502" s="331"/>
      <c r="Z502" s="331"/>
    </row>
    <row r="503" spans="1:26" ht="12.75" customHeight="1">
      <c r="A503" s="333"/>
      <c r="B503" s="332"/>
      <c r="C503" s="332"/>
      <c r="D503" s="332"/>
      <c r="E503" s="332"/>
      <c r="F503" s="332"/>
      <c r="G503" s="332"/>
      <c r="H503" s="332"/>
      <c r="I503" s="332"/>
      <c r="J503" s="332"/>
      <c r="K503" s="332"/>
      <c r="L503" s="332"/>
      <c r="M503" s="331"/>
      <c r="N503" s="331"/>
      <c r="O503" s="331"/>
      <c r="P503" s="331"/>
      <c r="Q503" s="331"/>
      <c r="R503" s="331"/>
      <c r="S503" s="331"/>
      <c r="T503" s="331"/>
      <c r="U503" s="331"/>
      <c r="V503" s="331"/>
      <c r="W503" s="331"/>
      <c r="X503" s="331"/>
      <c r="Y503" s="331"/>
      <c r="Z503" s="331"/>
    </row>
    <row r="504" spans="1:26" ht="12.75" customHeight="1">
      <c r="A504" s="333"/>
      <c r="B504" s="332"/>
      <c r="C504" s="332"/>
      <c r="D504" s="332"/>
      <c r="E504" s="332"/>
      <c r="F504" s="332"/>
      <c r="G504" s="332"/>
      <c r="H504" s="332"/>
      <c r="I504" s="332"/>
      <c r="J504" s="332"/>
      <c r="K504" s="332"/>
      <c r="L504" s="332"/>
      <c r="M504" s="331"/>
      <c r="N504" s="331"/>
      <c r="O504" s="331"/>
      <c r="P504" s="331"/>
      <c r="Q504" s="331"/>
      <c r="R504" s="331"/>
      <c r="S504" s="331"/>
      <c r="T504" s="331"/>
      <c r="U504" s="331"/>
      <c r="V504" s="331"/>
      <c r="W504" s="331"/>
      <c r="X504" s="331"/>
      <c r="Y504" s="331"/>
      <c r="Z504" s="331"/>
    </row>
    <row r="505" spans="1:26" ht="12.75" customHeight="1">
      <c r="A505" s="333"/>
      <c r="B505" s="332"/>
      <c r="C505" s="332"/>
      <c r="D505" s="332"/>
      <c r="E505" s="332"/>
      <c r="F505" s="332"/>
      <c r="G505" s="332"/>
      <c r="H505" s="332"/>
      <c r="I505" s="332"/>
      <c r="J505" s="332"/>
      <c r="K505" s="332"/>
      <c r="L505" s="332"/>
      <c r="M505" s="331"/>
      <c r="N505" s="331"/>
      <c r="O505" s="331"/>
      <c r="P505" s="331"/>
      <c r="Q505" s="331"/>
      <c r="R505" s="331"/>
      <c r="S505" s="331"/>
      <c r="T505" s="331"/>
      <c r="U505" s="331"/>
      <c r="V505" s="331"/>
      <c r="W505" s="331"/>
      <c r="X505" s="331"/>
      <c r="Y505" s="331"/>
      <c r="Z505" s="331"/>
    </row>
    <row r="506" spans="1:26" ht="12.75" customHeight="1">
      <c r="A506" s="333"/>
      <c r="B506" s="332"/>
      <c r="C506" s="332"/>
      <c r="D506" s="332"/>
      <c r="E506" s="332"/>
      <c r="F506" s="332"/>
      <c r="G506" s="332"/>
      <c r="H506" s="332"/>
      <c r="I506" s="332"/>
      <c r="J506" s="332"/>
      <c r="K506" s="332"/>
      <c r="L506" s="332"/>
      <c r="M506" s="331"/>
      <c r="N506" s="331"/>
      <c r="O506" s="331"/>
      <c r="P506" s="331"/>
      <c r="Q506" s="331"/>
      <c r="R506" s="331"/>
      <c r="S506" s="331"/>
      <c r="T506" s="331"/>
      <c r="U506" s="331"/>
      <c r="V506" s="331"/>
      <c r="W506" s="331"/>
      <c r="X506" s="331"/>
      <c r="Y506" s="331"/>
      <c r="Z506" s="331"/>
    </row>
    <row r="507" spans="1:26" ht="12.75" customHeight="1">
      <c r="A507" s="333"/>
      <c r="B507" s="332"/>
      <c r="C507" s="332"/>
      <c r="D507" s="332"/>
      <c r="E507" s="332"/>
      <c r="F507" s="332"/>
      <c r="G507" s="332"/>
      <c r="H507" s="332"/>
      <c r="I507" s="332"/>
      <c r="J507" s="332"/>
      <c r="K507" s="332"/>
      <c r="L507" s="332"/>
      <c r="M507" s="331"/>
      <c r="N507" s="331"/>
      <c r="O507" s="331"/>
      <c r="P507" s="331"/>
      <c r="Q507" s="331"/>
      <c r="R507" s="331"/>
      <c r="S507" s="331"/>
      <c r="T507" s="331"/>
      <c r="U507" s="331"/>
      <c r="V507" s="331"/>
      <c r="W507" s="331"/>
      <c r="X507" s="331"/>
      <c r="Y507" s="331"/>
      <c r="Z507" s="331"/>
    </row>
    <row r="508" spans="1:26" ht="12.75" customHeight="1">
      <c r="A508" s="333"/>
      <c r="B508" s="332"/>
      <c r="C508" s="332"/>
      <c r="D508" s="332"/>
      <c r="E508" s="332"/>
      <c r="F508" s="332"/>
      <c r="G508" s="332"/>
      <c r="H508" s="332"/>
      <c r="I508" s="332"/>
      <c r="J508" s="332"/>
      <c r="K508" s="332"/>
      <c r="L508" s="332"/>
      <c r="M508" s="331"/>
      <c r="N508" s="331"/>
      <c r="O508" s="331"/>
      <c r="P508" s="331"/>
      <c r="Q508" s="331"/>
      <c r="R508" s="331"/>
      <c r="S508" s="331"/>
      <c r="T508" s="331"/>
      <c r="U508" s="331"/>
      <c r="V508" s="331"/>
      <c r="W508" s="331"/>
      <c r="X508" s="331"/>
      <c r="Y508" s="331"/>
      <c r="Z508" s="331"/>
    </row>
    <row r="509" spans="1:26" ht="12.75" customHeight="1">
      <c r="A509" s="333"/>
      <c r="B509" s="332"/>
      <c r="C509" s="332"/>
      <c r="D509" s="332"/>
      <c r="E509" s="332"/>
      <c r="F509" s="332"/>
      <c r="G509" s="332"/>
      <c r="H509" s="332"/>
      <c r="I509" s="332"/>
      <c r="J509" s="332"/>
      <c r="K509" s="332"/>
      <c r="L509" s="332"/>
      <c r="M509" s="331"/>
      <c r="N509" s="331"/>
      <c r="O509" s="331"/>
      <c r="P509" s="331"/>
      <c r="Q509" s="331"/>
      <c r="R509" s="331"/>
      <c r="S509" s="331"/>
      <c r="T509" s="331"/>
      <c r="U509" s="331"/>
      <c r="V509" s="331"/>
      <c r="W509" s="331"/>
      <c r="X509" s="331"/>
      <c r="Y509" s="331"/>
      <c r="Z509" s="331"/>
    </row>
    <row r="510" spans="1:26" ht="12.75" customHeight="1">
      <c r="A510" s="333"/>
      <c r="B510" s="332"/>
      <c r="C510" s="332"/>
      <c r="D510" s="332"/>
      <c r="E510" s="332"/>
      <c r="F510" s="332"/>
      <c r="G510" s="332"/>
      <c r="H510" s="332"/>
      <c r="I510" s="332"/>
      <c r="J510" s="332"/>
      <c r="K510" s="332"/>
      <c r="L510" s="332"/>
      <c r="M510" s="331"/>
      <c r="N510" s="331"/>
      <c r="O510" s="331"/>
      <c r="P510" s="331"/>
      <c r="Q510" s="331"/>
      <c r="R510" s="331"/>
      <c r="S510" s="331"/>
      <c r="T510" s="331"/>
      <c r="U510" s="331"/>
      <c r="V510" s="331"/>
      <c r="W510" s="331"/>
      <c r="X510" s="331"/>
      <c r="Y510" s="331"/>
      <c r="Z510" s="331"/>
    </row>
    <row r="511" spans="1:26" ht="12.75" customHeight="1">
      <c r="A511" s="333"/>
      <c r="B511" s="332"/>
      <c r="C511" s="332"/>
      <c r="D511" s="332"/>
      <c r="E511" s="332"/>
      <c r="F511" s="332"/>
      <c r="G511" s="332"/>
      <c r="H511" s="332"/>
      <c r="I511" s="332"/>
      <c r="J511" s="332"/>
      <c r="K511" s="332"/>
      <c r="L511" s="332"/>
      <c r="M511" s="331"/>
      <c r="N511" s="331"/>
      <c r="O511" s="331"/>
      <c r="P511" s="331"/>
      <c r="Q511" s="331"/>
      <c r="R511" s="331"/>
      <c r="S511" s="331"/>
      <c r="T511" s="331"/>
      <c r="U511" s="331"/>
      <c r="V511" s="331"/>
      <c r="W511" s="331"/>
      <c r="X511" s="331"/>
      <c r="Y511" s="331"/>
      <c r="Z511" s="331"/>
    </row>
    <row r="512" spans="1:26" ht="12.75" customHeight="1">
      <c r="A512" s="333"/>
      <c r="B512" s="332"/>
      <c r="C512" s="332"/>
      <c r="D512" s="332"/>
      <c r="E512" s="332"/>
      <c r="F512" s="332"/>
      <c r="G512" s="332"/>
      <c r="H512" s="332"/>
      <c r="I512" s="332"/>
      <c r="J512" s="332"/>
      <c r="K512" s="332"/>
      <c r="L512" s="332"/>
      <c r="M512" s="331"/>
      <c r="N512" s="331"/>
      <c r="O512" s="331"/>
      <c r="P512" s="331"/>
      <c r="Q512" s="331"/>
      <c r="R512" s="331"/>
      <c r="S512" s="331"/>
      <c r="T512" s="331"/>
      <c r="U512" s="331"/>
      <c r="V512" s="331"/>
      <c r="W512" s="331"/>
      <c r="X512" s="331"/>
      <c r="Y512" s="331"/>
      <c r="Z512" s="331"/>
    </row>
    <row r="513" spans="1:26" ht="12.75" customHeight="1">
      <c r="A513" s="333"/>
      <c r="B513" s="332"/>
      <c r="C513" s="332"/>
      <c r="D513" s="332"/>
      <c r="E513" s="332"/>
      <c r="F513" s="332"/>
      <c r="G513" s="332"/>
      <c r="H513" s="332"/>
      <c r="I513" s="332"/>
      <c r="J513" s="332"/>
      <c r="K513" s="332"/>
      <c r="L513" s="332"/>
      <c r="M513" s="331"/>
      <c r="N513" s="331"/>
      <c r="O513" s="331"/>
      <c r="P513" s="331"/>
      <c r="Q513" s="331"/>
      <c r="R513" s="331"/>
      <c r="S513" s="331"/>
      <c r="T513" s="331"/>
      <c r="U513" s="331"/>
      <c r="V513" s="331"/>
      <c r="W513" s="331"/>
      <c r="X513" s="331"/>
      <c r="Y513" s="331"/>
      <c r="Z513" s="331"/>
    </row>
    <row r="514" spans="1:26" ht="12.75" customHeight="1">
      <c r="A514" s="333"/>
      <c r="B514" s="332"/>
      <c r="C514" s="332"/>
      <c r="D514" s="332"/>
      <c r="E514" s="332"/>
      <c r="F514" s="332"/>
      <c r="G514" s="332"/>
      <c r="H514" s="332"/>
      <c r="I514" s="332"/>
      <c r="J514" s="332"/>
      <c r="K514" s="332"/>
      <c r="L514" s="332"/>
      <c r="M514" s="331"/>
      <c r="N514" s="331"/>
      <c r="O514" s="331"/>
      <c r="P514" s="331"/>
      <c r="Q514" s="331"/>
      <c r="R514" s="331"/>
      <c r="S514" s="331"/>
      <c r="T514" s="331"/>
      <c r="U514" s="331"/>
      <c r="V514" s="331"/>
      <c r="W514" s="331"/>
      <c r="X514" s="331"/>
      <c r="Y514" s="331"/>
      <c r="Z514" s="331"/>
    </row>
    <row r="515" spans="1:26" ht="12.75" customHeight="1">
      <c r="A515" s="333"/>
      <c r="B515" s="332"/>
      <c r="C515" s="332"/>
      <c r="D515" s="332"/>
      <c r="E515" s="332"/>
      <c r="F515" s="332"/>
      <c r="G515" s="332"/>
      <c r="H515" s="332"/>
      <c r="I515" s="332"/>
      <c r="J515" s="332"/>
      <c r="K515" s="332"/>
      <c r="L515" s="332"/>
      <c r="M515" s="331"/>
      <c r="N515" s="331"/>
      <c r="O515" s="331"/>
      <c r="P515" s="331"/>
      <c r="Q515" s="331"/>
      <c r="R515" s="331"/>
      <c r="S515" s="331"/>
      <c r="T515" s="331"/>
      <c r="U515" s="331"/>
      <c r="V515" s="331"/>
      <c r="W515" s="331"/>
      <c r="X515" s="331"/>
      <c r="Y515" s="331"/>
      <c r="Z515" s="331"/>
    </row>
    <row r="516" spans="1:26" ht="12.75" customHeight="1">
      <c r="A516" s="333"/>
      <c r="B516" s="332"/>
      <c r="C516" s="332"/>
      <c r="D516" s="332"/>
      <c r="E516" s="332"/>
      <c r="F516" s="332"/>
      <c r="G516" s="332"/>
      <c r="H516" s="332"/>
      <c r="I516" s="332"/>
      <c r="J516" s="332"/>
      <c r="K516" s="332"/>
      <c r="L516" s="332"/>
      <c r="M516" s="331"/>
      <c r="N516" s="331"/>
      <c r="O516" s="331"/>
      <c r="P516" s="331"/>
      <c r="Q516" s="331"/>
      <c r="R516" s="331"/>
      <c r="S516" s="331"/>
      <c r="T516" s="331"/>
      <c r="U516" s="331"/>
      <c r="V516" s="331"/>
      <c r="W516" s="331"/>
      <c r="X516" s="331"/>
      <c r="Y516" s="331"/>
      <c r="Z516" s="331"/>
    </row>
    <row r="517" spans="1:26" ht="12.75" customHeight="1">
      <c r="A517" s="333"/>
      <c r="B517" s="332"/>
      <c r="C517" s="332"/>
      <c r="D517" s="332"/>
      <c r="E517" s="332"/>
      <c r="F517" s="332"/>
      <c r="G517" s="332"/>
      <c r="H517" s="332"/>
      <c r="I517" s="332"/>
      <c r="J517" s="332"/>
      <c r="K517" s="332"/>
      <c r="L517" s="332"/>
      <c r="M517" s="331"/>
      <c r="N517" s="331"/>
      <c r="O517" s="331"/>
      <c r="P517" s="331"/>
      <c r="Q517" s="331"/>
      <c r="R517" s="331"/>
      <c r="S517" s="331"/>
      <c r="T517" s="331"/>
      <c r="U517" s="331"/>
      <c r="V517" s="331"/>
      <c r="W517" s="331"/>
      <c r="X517" s="331"/>
      <c r="Y517" s="331"/>
      <c r="Z517" s="331"/>
    </row>
    <row r="518" spans="1:26" ht="12.75" customHeight="1">
      <c r="A518" s="333"/>
      <c r="B518" s="332"/>
      <c r="C518" s="332"/>
      <c r="D518" s="332"/>
      <c r="E518" s="332"/>
      <c r="F518" s="332"/>
      <c r="G518" s="332"/>
      <c r="H518" s="332"/>
      <c r="I518" s="332"/>
      <c r="J518" s="332"/>
      <c r="K518" s="332"/>
      <c r="L518" s="332"/>
      <c r="M518" s="331"/>
      <c r="N518" s="331"/>
      <c r="O518" s="331"/>
      <c r="P518" s="331"/>
      <c r="Q518" s="331"/>
      <c r="R518" s="331"/>
      <c r="S518" s="331"/>
      <c r="T518" s="331"/>
      <c r="U518" s="331"/>
      <c r="V518" s="331"/>
      <c r="W518" s="331"/>
      <c r="X518" s="331"/>
      <c r="Y518" s="331"/>
      <c r="Z518" s="331"/>
    </row>
    <row r="519" spans="1:26" ht="12.75" customHeight="1">
      <c r="A519" s="333"/>
      <c r="B519" s="332"/>
      <c r="C519" s="332"/>
      <c r="D519" s="332"/>
      <c r="E519" s="332"/>
      <c r="F519" s="332"/>
      <c r="G519" s="332"/>
      <c r="H519" s="332"/>
      <c r="I519" s="332"/>
      <c r="J519" s="332"/>
      <c r="K519" s="332"/>
      <c r="L519" s="332"/>
      <c r="M519" s="331"/>
      <c r="N519" s="331"/>
      <c r="O519" s="331"/>
      <c r="P519" s="331"/>
      <c r="Q519" s="331"/>
      <c r="R519" s="331"/>
      <c r="S519" s="331"/>
      <c r="T519" s="331"/>
      <c r="U519" s="331"/>
      <c r="V519" s="331"/>
      <c r="W519" s="331"/>
      <c r="X519" s="331"/>
      <c r="Y519" s="331"/>
      <c r="Z519" s="331"/>
    </row>
    <row r="520" spans="1:26" ht="12.75" customHeight="1">
      <c r="A520" s="333"/>
      <c r="B520" s="332"/>
      <c r="C520" s="332"/>
      <c r="D520" s="332"/>
      <c r="E520" s="332"/>
      <c r="F520" s="332"/>
      <c r="G520" s="332"/>
      <c r="H520" s="332"/>
      <c r="I520" s="332"/>
      <c r="J520" s="332"/>
      <c r="K520" s="332"/>
      <c r="L520" s="332"/>
      <c r="M520" s="331"/>
      <c r="N520" s="331"/>
      <c r="O520" s="331"/>
      <c r="P520" s="331"/>
      <c r="Q520" s="331"/>
      <c r="R520" s="331"/>
      <c r="S520" s="331"/>
      <c r="T520" s="331"/>
      <c r="U520" s="331"/>
      <c r="V520" s="331"/>
      <c r="W520" s="331"/>
      <c r="X520" s="331"/>
      <c r="Y520" s="331"/>
      <c r="Z520" s="331"/>
    </row>
    <row r="521" spans="1:26" ht="12.75" customHeight="1">
      <c r="A521" s="333"/>
      <c r="B521" s="332"/>
      <c r="C521" s="332"/>
      <c r="D521" s="332"/>
      <c r="E521" s="332"/>
      <c r="F521" s="332"/>
      <c r="G521" s="332"/>
      <c r="H521" s="332"/>
      <c r="I521" s="332"/>
      <c r="J521" s="332"/>
      <c r="K521" s="332"/>
      <c r="L521" s="332"/>
      <c r="M521" s="331"/>
      <c r="N521" s="331"/>
      <c r="O521" s="331"/>
      <c r="P521" s="331"/>
      <c r="Q521" s="331"/>
      <c r="R521" s="331"/>
      <c r="S521" s="331"/>
      <c r="T521" s="331"/>
      <c r="U521" s="331"/>
      <c r="V521" s="331"/>
      <c r="W521" s="331"/>
      <c r="X521" s="331"/>
      <c r="Y521" s="331"/>
      <c r="Z521" s="331"/>
    </row>
    <row r="522" spans="1:26" ht="12.75" customHeight="1">
      <c r="A522" s="333"/>
      <c r="B522" s="332"/>
      <c r="C522" s="332"/>
      <c r="D522" s="332"/>
      <c r="E522" s="332"/>
      <c r="F522" s="332"/>
      <c r="G522" s="332"/>
      <c r="H522" s="332"/>
      <c r="I522" s="332"/>
      <c r="J522" s="332"/>
      <c r="K522" s="332"/>
      <c r="L522" s="332"/>
      <c r="M522" s="331"/>
      <c r="N522" s="331"/>
      <c r="O522" s="331"/>
      <c r="P522" s="331"/>
      <c r="Q522" s="331"/>
      <c r="R522" s="331"/>
      <c r="S522" s="331"/>
      <c r="T522" s="331"/>
      <c r="U522" s="331"/>
      <c r="V522" s="331"/>
      <c r="W522" s="331"/>
      <c r="X522" s="331"/>
      <c r="Y522" s="331"/>
      <c r="Z522" s="331"/>
    </row>
    <row r="523" spans="1:26" ht="12.75" customHeight="1">
      <c r="A523" s="333"/>
      <c r="B523" s="332"/>
      <c r="C523" s="332"/>
      <c r="D523" s="332"/>
      <c r="E523" s="332"/>
      <c r="F523" s="332"/>
      <c r="G523" s="332"/>
      <c r="H523" s="332"/>
      <c r="I523" s="332"/>
      <c r="J523" s="332"/>
      <c r="K523" s="332"/>
      <c r="L523" s="332"/>
      <c r="M523" s="331"/>
      <c r="N523" s="331"/>
      <c r="O523" s="331"/>
      <c r="P523" s="331"/>
      <c r="Q523" s="331"/>
      <c r="R523" s="331"/>
      <c r="S523" s="331"/>
      <c r="T523" s="331"/>
      <c r="U523" s="331"/>
      <c r="V523" s="331"/>
      <c r="W523" s="331"/>
      <c r="X523" s="331"/>
      <c r="Y523" s="331"/>
      <c r="Z523" s="331"/>
    </row>
    <row r="524" spans="1:26" ht="12.75" customHeight="1">
      <c r="A524" s="333"/>
      <c r="B524" s="332"/>
      <c r="C524" s="332"/>
      <c r="D524" s="332"/>
      <c r="E524" s="332"/>
      <c r="F524" s="332"/>
      <c r="G524" s="332"/>
      <c r="H524" s="332"/>
      <c r="I524" s="332"/>
      <c r="J524" s="332"/>
      <c r="K524" s="332"/>
      <c r="L524" s="332"/>
      <c r="M524" s="331"/>
      <c r="N524" s="331"/>
      <c r="O524" s="331"/>
      <c r="P524" s="331"/>
      <c r="Q524" s="331"/>
      <c r="R524" s="331"/>
      <c r="S524" s="331"/>
      <c r="T524" s="331"/>
      <c r="U524" s="331"/>
      <c r="V524" s="331"/>
      <c r="W524" s="331"/>
      <c r="X524" s="331"/>
      <c r="Y524" s="331"/>
      <c r="Z524" s="331"/>
    </row>
    <row r="525" spans="1:26" ht="12.75" customHeight="1">
      <c r="A525" s="333"/>
      <c r="B525" s="332"/>
      <c r="C525" s="332"/>
      <c r="D525" s="332"/>
      <c r="E525" s="332"/>
      <c r="F525" s="332"/>
      <c r="G525" s="332"/>
      <c r="H525" s="332"/>
      <c r="I525" s="332"/>
      <c r="J525" s="332"/>
      <c r="K525" s="332"/>
      <c r="L525" s="332"/>
      <c r="M525" s="331"/>
      <c r="N525" s="331"/>
      <c r="O525" s="331"/>
      <c r="P525" s="331"/>
      <c r="Q525" s="331"/>
      <c r="R525" s="331"/>
      <c r="S525" s="331"/>
      <c r="T525" s="331"/>
      <c r="U525" s="331"/>
      <c r="V525" s="331"/>
      <c r="W525" s="331"/>
      <c r="X525" s="331"/>
      <c r="Y525" s="331"/>
      <c r="Z525" s="331"/>
    </row>
    <row r="526" spans="1:26" ht="12.75" customHeight="1">
      <c r="A526" s="333"/>
      <c r="B526" s="332"/>
      <c r="C526" s="332"/>
      <c r="D526" s="332"/>
      <c r="E526" s="332"/>
      <c r="F526" s="332"/>
      <c r="G526" s="332"/>
      <c r="H526" s="332"/>
      <c r="I526" s="332"/>
      <c r="J526" s="332"/>
      <c r="K526" s="332"/>
      <c r="L526" s="332"/>
      <c r="M526" s="331"/>
      <c r="N526" s="331"/>
      <c r="O526" s="331"/>
      <c r="P526" s="331"/>
      <c r="Q526" s="331"/>
      <c r="R526" s="331"/>
      <c r="S526" s="331"/>
      <c r="T526" s="331"/>
      <c r="U526" s="331"/>
      <c r="V526" s="331"/>
      <c r="W526" s="331"/>
      <c r="X526" s="331"/>
      <c r="Y526" s="331"/>
      <c r="Z526" s="331"/>
    </row>
    <row r="527" spans="1:26" ht="12.75" customHeight="1">
      <c r="A527" s="333"/>
      <c r="B527" s="332"/>
      <c r="C527" s="332"/>
      <c r="D527" s="332"/>
      <c r="E527" s="332"/>
      <c r="F527" s="332"/>
      <c r="G527" s="332"/>
      <c r="H527" s="332"/>
      <c r="I527" s="332"/>
      <c r="J527" s="332"/>
      <c r="K527" s="332"/>
      <c r="L527" s="332"/>
      <c r="M527" s="331"/>
      <c r="N527" s="331"/>
      <c r="O527" s="331"/>
      <c r="P527" s="331"/>
      <c r="Q527" s="331"/>
      <c r="R527" s="331"/>
      <c r="S527" s="331"/>
      <c r="T527" s="331"/>
      <c r="U527" s="331"/>
      <c r="V527" s="331"/>
      <c r="W527" s="331"/>
      <c r="X527" s="331"/>
      <c r="Y527" s="331"/>
      <c r="Z527" s="331"/>
    </row>
    <row r="528" spans="1:26" ht="12.75" customHeight="1">
      <c r="A528" s="333"/>
      <c r="B528" s="332"/>
      <c r="C528" s="332"/>
      <c r="D528" s="332"/>
      <c r="E528" s="332"/>
      <c r="F528" s="332"/>
      <c r="G528" s="332"/>
      <c r="H528" s="332"/>
      <c r="I528" s="332"/>
      <c r="J528" s="332"/>
      <c r="K528" s="332"/>
      <c r="L528" s="332"/>
      <c r="M528" s="331"/>
      <c r="N528" s="331"/>
      <c r="O528" s="331"/>
      <c r="P528" s="331"/>
      <c r="Q528" s="331"/>
      <c r="R528" s="331"/>
      <c r="S528" s="331"/>
      <c r="T528" s="331"/>
      <c r="U528" s="331"/>
      <c r="V528" s="331"/>
      <c r="W528" s="331"/>
      <c r="X528" s="331"/>
      <c r="Y528" s="331"/>
      <c r="Z528" s="331"/>
    </row>
    <row r="529" spans="1:26" ht="12.75" customHeight="1">
      <c r="A529" s="333"/>
      <c r="B529" s="332"/>
      <c r="C529" s="332"/>
      <c r="D529" s="332"/>
      <c r="E529" s="332"/>
      <c r="F529" s="332"/>
      <c r="G529" s="332"/>
      <c r="H529" s="332"/>
      <c r="I529" s="332"/>
      <c r="J529" s="332"/>
      <c r="K529" s="332"/>
      <c r="L529" s="332"/>
      <c r="M529" s="331"/>
      <c r="N529" s="331"/>
      <c r="O529" s="331"/>
      <c r="P529" s="331"/>
      <c r="Q529" s="331"/>
      <c r="R529" s="331"/>
      <c r="S529" s="331"/>
      <c r="T529" s="331"/>
      <c r="U529" s="331"/>
      <c r="V529" s="331"/>
      <c r="W529" s="331"/>
      <c r="X529" s="331"/>
      <c r="Y529" s="331"/>
      <c r="Z529" s="331"/>
    </row>
    <row r="530" spans="1:26" ht="12.75" customHeight="1">
      <c r="A530" s="333"/>
      <c r="B530" s="332"/>
      <c r="C530" s="332"/>
      <c r="D530" s="332"/>
      <c r="E530" s="332"/>
      <c r="F530" s="332"/>
      <c r="G530" s="332"/>
      <c r="H530" s="332"/>
      <c r="I530" s="332"/>
      <c r="J530" s="332"/>
      <c r="K530" s="332"/>
      <c r="L530" s="332"/>
      <c r="M530" s="331"/>
      <c r="N530" s="331"/>
      <c r="O530" s="331"/>
      <c r="P530" s="331"/>
      <c r="Q530" s="331"/>
      <c r="R530" s="331"/>
      <c r="S530" s="331"/>
      <c r="T530" s="331"/>
      <c r="U530" s="331"/>
      <c r="V530" s="331"/>
      <c r="W530" s="331"/>
      <c r="X530" s="331"/>
      <c r="Y530" s="331"/>
      <c r="Z530" s="331"/>
    </row>
    <row r="531" spans="1:26" ht="12.75" customHeight="1">
      <c r="A531" s="333"/>
      <c r="B531" s="332"/>
      <c r="C531" s="332"/>
      <c r="D531" s="332"/>
      <c r="E531" s="332"/>
      <c r="F531" s="332"/>
      <c r="G531" s="332"/>
      <c r="H531" s="332"/>
      <c r="I531" s="332"/>
      <c r="J531" s="332"/>
      <c r="K531" s="332"/>
      <c r="L531" s="332"/>
      <c r="M531" s="331"/>
      <c r="N531" s="331"/>
      <c r="O531" s="331"/>
      <c r="P531" s="331"/>
      <c r="Q531" s="331"/>
      <c r="R531" s="331"/>
      <c r="S531" s="331"/>
      <c r="T531" s="331"/>
      <c r="U531" s="331"/>
      <c r="V531" s="331"/>
      <c r="W531" s="331"/>
      <c r="X531" s="331"/>
      <c r="Y531" s="331"/>
      <c r="Z531" s="331"/>
    </row>
    <row r="532" spans="1:26" ht="12.75" customHeight="1">
      <c r="A532" s="333"/>
      <c r="B532" s="332"/>
      <c r="C532" s="332"/>
      <c r="D532" s="332"/>
      <c r="E532" s="332"/>
      <c r="F532" s="332"/>
      <c r="G532" s="332"/>
      <c r="H532" s="332"/>
      <c r="I532" s="332"/>
      <c r="J532" s="332"/>
      <c r="K532" s="332"/>
      <c r="L532" s="332"/>
      <c r="M532" s="331"/>
      <c r="N532" s="331"/>
      <c r="O532" s="331"/>
      <c r="P532" s="331"/>
      <c r="Q532" s="331"/>
      <c r="R532" s="331"/>
      <c r="S532" s="331"/>
      <c r="T532" s="331"/>
      <c r="U532" s="331"/>
      <c r="V532" s="331"/>
      <c r="W532" s="331"/>
      <c r="X532" s="331"/>
      <c r="Y532" s="331"/>
      <c r="Z532" s="331"/>
    </row>
    <row r="533" spans="1:26" ht="12.75" customHeight="1">
      <c r="A533" s="333"/>
      <c r="B533" s="332"/>
      <c r="C533" s="332"/>
      <c r="D533" s="332"/>
      <c r="E533" s="332"/>
      <c r="F533" s="332"/>
      <c r="G533" s="332"/>
      <c r="H533" s="332"/>
      <c r="I533" s="332"/>
      <c r="J533" s="332"/>
      <c r="K533" s="332"/>
      <c r="L533" s="332"/>
      <c r="M533" s="331"/>
      <c r="N533" s="331"/>
      <c r="O533" s="331"/>
      <c r="P533" s="331"/>
      <c r="Q533" s="331"/>
      <c r="R533" s="331"/>
      <c r="S533" s="331"/>
      <c r="T533" s="331"/>
      <c r="U533" s="331"/>
      <c r="V533" s="331"/>
      <c r="W533" s="331"/>
      <c r="X533" s="331"/>
      <c r="Y533" s="331"/>
      <c r="Z533" s="331"/>
    </row>
    <row r="534" spans="1:26" ht="12.75" customHeight="1">
      <c r="A534" s="333"/>
      <c r="B534" s="332"/>
      <c r="C534" s="332"/>
      <c r="D534" s="332"/>
      <c r="E534" s="332"/>
      <c r="F534" s="332"/>
      <c r="G534" s="332"/>
      <c r="H534" s="332"/>
      <c r="I534" s="332"/>
      <c r="J534" s="332"/>
      <c r="K534" s="332"/>
      <c r="L534" s="332"/>
      <c r="M534" s="331"/>
      <c r="N534" s="331"/>
      <c r="O534" s="331"/>
      <c r="P534" s="331"/>
      <c r="Q534" s="331"/>
      <c r="R534" s="331"/>
      <c r="S534" s="331"/>
      <c r="T534" s="331"/>
      <c r="U534" s="331"/>
      <c r="V534" s="331"/>
      <c r="W534" s="331"/>
      <c r="X534" s="331"/>
      <c r="Y534" s="331"/>
      <c r="Z534" s="331"/>
    </row>
    <row r="535" spans="1:26" ht="12.75" customHeight="1">
      <c r="A535" s="333"/>
      <c r="B535" s="332"/>
      <c r="C535" s="332"/>
      <c r="D535" s="332"/>
      <c r="E535" s="332"/>
      <c r="F535" s="332"/>
      <c r="G535" s="332"/>
      <c r="H535" s="332"/>
      <c r="I535" s="332"/>
      <c r="J535" s="332"/>
      <c r="K535" s="332"/>
      <c r="L535" s="332"/>
      <c r="M535" s="331"/>
      <c r="N535" s="331"/>
      <c r="O535" s="331"/>
      <c r="P535" s="331"/>
      <c r="Q535" s="331"/>
      <c r="R535" s="331"/>
      <c r="S535" s="331"/>
      <c r="T535" s="331"/>
      <c r="U535" s="331"/>
      <c r="V535" s="331"/>
      <c r="W535" s="331"/>
      <c r="X535" s="331"/>
      <c r="Y535" s="331"/>
      <c r="Z535" s="331"/>
    </row>
    <row r="536" spans="1:26" ht="12.75" customHeight="1">
      <c r="A536" s="333"/>
      <c r="B536" s="332"/>
      <c r="C536" s="332"/>
      <c r="D536" s="332"/>
      <c r="E536" s="332"/>
      <c r="F536" s="332"/>
      <c r="G536" s="332"/>
      <c r="H536" s="332"/>
      <c r="I536" s="332"/>
      <c r="J536" s="332"/>
      <c r="K536" s="332"/>
      <c r="L536" s="332"/>
      <c r="M536" s="331"/>
      <c r="N536" s="331"/>
      <c r="O536" s="331"/>
      <c r="P536" s="331"/>
      <c r="Q536" s="331"/>
      <c r="R536" s="331"/>
      <c r="S536" s="331"/>
      <c r="T536" s="331"/>
      <c r="U536" s="331"/>
      <c r="V536" s="331"/>
      <c r="W536" s="331"/>
      <c r="X536" s="331"/>
      <c r="Y536" s="331"/>
      <c r="Z536" s="331"/>
    </row>
    <row r="537" spans="1:26" ht="12.75" customHeight="1">
      <c r="A537" s="333"/>
      <c r="B537" s="332"/>
      <c r="C537" s="332"/>
      <c r="D537" s="332"/>
      <c r="E537" s="332"/>
      <c r="F537" s="332"/>
      <c r="G537" s="332"/>
      <c r="H537" s="332"/>
      <c r="I537" s="332"/>
      <c r="J537" s="332"/>
      <c r="K537" s="332"/>
      <c r="L537" s="332"/>
      <c r="M537" s="331"/>
      <c r="N537" s="331"/>
      <c r="O537" s="331"/>
      <c r="P537" s="331"/>
      <c r="Q537" s="331"/>
      <c r="R537" s="331"/>
      <c r="S537" s="331"/>
      <c r="T537" s="331"/>
      <c r="U537" s="331"/>
      <c r="V537" s="331"/>
      <c r="W537" s="331"/>
      <c r="X537" s="331"/>
      <c r="Y537" s="331"/>
      <c r="Z537" s="331"/>
    </row>
    <row r="538" spans="1:26" ht="12.75" customHeight="1">
      <c r="A538" s="333"/>
      <c r="B538" s="332"/>
      <c r="C538" s="332"/>
      <c r="D538" s="332"/>
      <c r="E538" s="332"/>
      <c r="F538" s="332"/>
      <c r="G538" s="332"/>
      <c r="H538" s="332"/>
      <c r="I538" s="332"/>
      <c r="J538" s="332"/>
      <c r="K538" s="332"/>
      <c r="L538" s="332"/>
      <c r="M538" s="331"/>
      <c r="N538" s="331"/>
      <c r="O538" s="331"/>
      <c r="P538" s="331"/>
      <c r="Q538" s="331"/>
      <c r="R538" s="331"/>
      <c r="S538" s="331"/>
      <c r="T538" s="331"/>
      <c r="U538" s="331"/>
      <c r="V538" s="331"/>
      <c r="W538" s="331"/>
      <c r="X538" s="331"/>
      <c r="Y538" s="331"/>
      <c r="Z538" s="331"/>
    </row>
    <row r="539" spans="1:26" ht="12.75" customHeight="1">
      <c r="A539" s="333"/>
      <c r="B539" s="332"/>
      <c r="C539" s="332"/>
      <c r="D539" s="332"/>
      <c r="E539" s="332"/>
      <c r="F539" s="332"/>
      <c r="G539" s="332"/>
      <c r="H539" s="332"/>
      <c r="I539" s="332"/>
      <c r="J539" s="332"/>
      <c r="K539" s="332"/>
      <c r="L539" s="332"/>
      <c r="M539" s="331"/>
      <c r="N539" s="331"/>
      <c r="O539" s="331"/>
      <c r="P539" s="331"/>
      <c r="Q539" s="331"/>
      <c r="R539" s="331"/>
      <c r="S539" s="331"/>
      <c r="T539" s="331"/>
      <c r="U539" s="331"/>
      <c r="V539" s="331"/>
      <c r="W539" s="331"/>
      <c r="X539" s="331"/>
      <c r="Y539" s="331"/>
      <c r="Z539" s="331"/>
    </row>
    <row r="540" spans="1:26" ht="12.75" customHeight="1">
      <c r="A540" s="333"/>
      <c r="B540" s="332"/>
      <c r="C540" s="332"/>
      <c r="D540" s="332"/>
      <c r="E540" s="332"/>
      <c r="F540" s="332"/>
      <c r="G540" s="332"/>
      <c r="H540" s="332"/>
      <c r="I540" s="332"/>
      <c r="J540" s="332"/>
      <c r="K540" s="332"/>
      <c r="L540" s="332"/>
      <c r="M540" s="331"/>
      <c r="N540" s="331"/>
      <c r="O540" s="331"/>
      <c r="P540" s="331"/>
      <c r="Q540" s="331"/>
      <c r="R540" s="331"/>
      <c r="S540" s="331"/>
      <c r="T540" s="331"/>
      <c r="U540" s="331"/>
      <c r="V540" s="331"/>
      <c r="W540" s="331"/>
      <c r="X540" s="331"/>
      <c r="Y540" s="331"/>
      <c r="Z540" s="331"/>
    </row>
    <row r="541" spans="1:26" ht="12.75" customHeight="1">
      <c r="A541" s="333"/>
      <c r="B541" s="332"/>
      <c r="C541" s="332"/>
      <c r="D541" s="332"/>
      <c r="E541" s="332"/>
      <c r="F541" s="332"/>
      <c r="G541" s="332"/>
      <c r="H541" s="332"/>
      <c r="I541" s="332"/>
      <c r="J541" s="332"/>
      <c r="K541" s="332"/>
      <c r="L541" s="332"/>
      <c r="M541" s="331"/>
      <c r="N541" s="331"/>
      <c r="O541" s="331"/>
      <c r="P541" s="331"/>
      <c r="Q541" s="331"/>
      <c r="R541" s="331"/>
      <c r="S541" s="331"/>
      <c r="T541" s="331"/>
      <c r="U541" s="331"/>
      <c r="V541" s="331"/>
      <c r="W541" s="331"/>
      <c r="X541" s="331"/>
      <c r="Y541" s="331"/>
      <c r="Z541" s="331"/>
    </row>
    <row r="542" spans="1:26" ht="12.75" customHeight="1">
      <c r="A542" s="333"/>
      <c r="B542" s="332"/>
      <c r="C542" s="332"/>
      <c r="D542" s="332"/>
      <c r="E542" s="332"/>
      <c r="F542" s="332"/>
      <c r="G542" s="332"/>
      <c r="H542" s="332"/>
      <c r="I542" s="332"/>
      <c r="J542" s="332"/>
      <c r="K542" s="332"/>
      <c r="L542" s="332"/>
      <c r="M542" s="331"/>
      <c r="N542" s="331"/>
      <c r="O542" s="331"/>
      <c r="P542" s="331"/>
      <c r="Q542" s="331"/>
      <c r="R542" s="331"/>
      <c r="S542" s="331"/>
      <c r="T542" s="331"/>
      <c r="U542" s="331"/>
      <c r="V542" s="331"/>
      <c r="W542" s="331"/>
      <c r="X542" s="331"/>
      <c r="Y542" s="331"/>
      <c r="Z542" s="331"/>
    </row>
    <row r="543" spans="1:26" ht="12.75" customHeight="1">
      <c r="A543" s="333"/>
      <c r="B543" s="332"/>
      <c r="C543" s="332"/>
      <c r="D543" s="332"/>
      <c r="E543" s="332"/>
      <c r="F543" s="332"/>
      <c r="G543" s="332"/>
      <c r="H543" s="332"/>
      <c r="I543" s="332"/>
      <c r="J543" s="332"/>
      <c r="K543" s="332"/>
      <c r="L543" s="332"/>
      <c r="M543" s="331"/>
      <c r="N543" s="331"/>
      <c r="O543" s="331"/>
      <c r="P543" s="331"/>
      <c r="Q543" s="331"/>
      <c r="R543" s="331"/>
      <c r="S543" s="331"/>
      <c r="T543" s="331"/>
      <c r="U543" s="331"/>
      <c r="V543" s="331"/>
      <c r="W543" s="331"/>
      <c r="X543" s="331"/>
      <c r="Y543" s="331"/>
      <c r="Z543" s="331"/>
    </row>
    <row r="544" spans="1:26" ht="12.75" customHeight="1">
      <c r="A544" s="333"/>
      <c r="B544" s="332"/>
      <c r="C544" s="332"/>
      <c r="D544" s="332"/>
      <c r="E544" s="332"/>
      <c r="F544" s="332"/>
      <c r="G544" s="332"/>
      <c r="H544" s="332"/>
      <c r="I544" s="332"/>
      <c r="J544" s="332"/>
      <c r="K544" s="332"/>
      <c r="L544" s="332"/>
      <c r="M544" s="331"/>
      <c r="N544" s="331"/>
      <c r="O544" s="331"/>
      <c r="P544" s="331"/>
      <c r="Q544" s="331"/>
      <c r="R544" s="331"/>
      <c r="S544" s="331"/>
      <c r="T544" s="331"/>
      <c r="U544" s="331"/>
      <c r="V544" s="331"/>
      <c r="W544" s="331"/>
      <c r="X544" s="331"/>
      <c r="Y544" s="331"/>
      <c r="Z544" s="331"/>
    </row>
    <row r="545" spans="1:26" ht="12.75" customHeight="1">
      <c r="A545" s="333"/>
      <c r="B545" s="332"/>
      <c r="C545" s="332"/>
      <c r="D545" s="332"/>
      <c r="E545" s="332"/>
      <c r="F545" s="332"/>
      <c r="G545" s="332"/>
      <c r="H545" s="332"/>
      <c r="I545" s="332"/>
      <c r="J545" s="332"/>
      <c r="K545" s="332"/>
      <c r="L545" s="332"/>
      <c r="M545" s="331"/>
      <c r="N545" s="331"/>
      <c r="O545" s="331"/>
      <c r="P545" s="331"/>
      <c r="Q545" s="331"/>
      <c r="R545" s="331"/>
      <c r="S545" s="331"/>
      <c r="T545" s="331"/>
      <c r="U545" s="331"/>
      <c r="V545" s="331"/>
      <c r="W545" s="331"/>
      <c r="X545" s="331"/>
      <c r="Y545" s="331"/>
      <c r="Z545" s="331"/>
    </row>
    <row r="546" spans="1:26" ht="12.75" customHeight="1">
      <c r="A546" s="333"/>
      <c r="B546" s="332"/>
      <c r="C546" s="332"/>
      <c r="D546" s="332"/>
      <c r="E546" s="332"/>
      <c r="F546" s="332"/>
      <c r="G546" s="332"/>
      <c r="H546" s="332"/>
      <c r="I546" s="332"/>
      <c r="J546" s="332"/>
      <c r="K546" s="332"/>
      <c r="L546" s="332"/>
      <c r="M546" s="331"/>
      <c r="N546" s="331"/>
      <c r="O546" s="331"/>
      <c r="P546" s="331"/>
      <c r="Q546" s="331"/>
      <c r="R546" s="331"/>
      <c r="S546" s="331"/>
      <c r="T546" s="331"/>
      <c r="U546" s="331"/>
      <c r="V546" s="331"/>
      <c r="W546" s="331"/>
      <c r="X546" s="331"/>
      <c r="Y546" s="331"/>
      <c r="Z546" s="331"/>
    </row>
    <row r="547" spans="1:26" ht="12.75" customHeight="1">
      <c r="A547" s="333"/>
      <c r="B547" s="332"/>
      <c r="C547" s="332"/>
      <c r="D547" s="332"/>
      <c r="E547" s="332"/>
      <c r="F547" s="332"/>
      <c r="G547" s="332"/>
      <c r="H547" s="332"/>
      <c r="I547" s="332"/>
      <c r="J547" s="332"/>
      <c r="K547" s="332"/>
      <c r="L547" s="332"/>
      <c r="M547" s="331"/>
      <c r="N547" s="331"/>
      <c r="O547" s="331"/>
      <c r="P547" s="331"/>
      <c r="Q547" s="331"/>
      <c r="R547" s="331"/>
      <c r="S547" s="331"/>
      <c r="T547" s="331"/>
      <c r="U547" s="331"/>
      <c r="V547" s="331"/>
      <c r="W547" s="331"/>
      <c r="X547" s="331"/>
      <c r="Y547" s="331"/>
      <c r="Z547" s="331"/>
    </row>
    <row r="548" spans="1:26" ht="12.75" customHeight="1">
      <c r="A548" s="333"/>
      <c r="B548" s="332"/>
      <c r="C548" s="332"/>
      <c r="D548" s="332"/>
      <c r="E548" s="332"/>
      <c r="F548" s="332"/>
      <c r="G548" s="332"/>
      <c r="H548" s="332"/>
      <c r="I548" s="332"/>
      <c r="J548" s="332"/>
      <c r="K548" s="332"/>
      <c r="L548" s="332"/>
      <c r="M548" s="331"/>
      <c r="N548" s="331"/>
      <c r="O548" s="331"/>
      <c r="P548" s="331"/>
      <c r="Q548" s="331"/>
      <c r="R548" s="331"/>
      <c r="S548" s="331"/>
      <c r="T548" s="331"/>
      <c r="U548" s="331"/>
      <c r="V548" s="331"/>
      <c r="W548" s="331"/>
      <c r="X548" s="331"/>
      <c r="Y548" s="331"/>
      <c r="Z548" s="331"/>
    </row>
    <row r="549" spans="1:26" ht="12.75" customHeight="1">
      <c r="A549" s="333"/>
      <c r="B549" s="332"/>
      <c r="C549" s="332"/>
      <c r="D549" s="332"/>
      <c r="E549" s="332"/>
      <c r="F549" s="332"/>
      <c r="G549" s="332"/>
      <c r="H549" s="332"/>
      <c r="I549" s="332"/>
      <c r="J549" s="332"/>
      <c r="K549" s="332"/>
      <c r="L549" s="332"/>
      <c r="M549" s="331"/>
      <c r="N549" s="331"/>
      <c r="O549" s="331"/>
      <c r="P549" s="331"/>
      <c r="Q549" s="331"/>
      <c r="R549" s="331"/>
      <c r="S549" s="331"/>
      <c r="T549" s="331"/>
      <c r="U549" s="331"/>
      <c r="V549" s="331"/>
      <c r="W549" s="331"/>
      <c r="X549" s="331"/>
      <c r="Y549" s="331"/>
      <c r="Z549" s="331"/>
    </row>
    <row r="550" spans="1:26" ht="12.75" customHeight="1">
      <c r="A550" s="333"/>
      <c r="B550" s="332"/>
      <c r="C550" s="332"/>
      <c r="D550" s="332"/>
      <c r="E550" s="332"/>
      <c r="F550" s="332"/>
      <c r="G550" s="332"/>
      <c r="H550" s="332"/>
      <c r="I550" s="332"/>
      <c r="J550" s="332"/>
      <c r="K550" s="332"/>
      <c r="L550" s="332"/>
      <c r="M550" s="331"/>
      <c r="N550" s="331"/>
      <c r="O550" s="331"/>
      <c r="P550" s="331"/>
      <c r="Q550" s="331"/>
      <c r="R550" s="331"/>
      <c r="S550" s="331"/>
      <c r="T550" s="331"/>
      <c r="U550" s="331"/>
      <c r="V550" s="331"/>
      <c r="W550" s="331"/>
      <c r="X550" s="331"/>
      <c r="Y550" s="331"/>
      <c r="Z550" s="331"/>
    </row>
    <row r="551" spans="1:26" ht="12.75" customHeight="1">
      <c r="A551" s="333"/>
      <c r="B551" s="332"/>
      <c r="C551" s="332"/>
      <c r="D551" s="332"/>
      <c r="E551" s="332"/>
      <c r="F551" s="332"/>
      <c r="G551" s="332"/>
      <c r="H551" s="332"/>
      <c r="I551" s="332"/>
      <c r="J551" s="332"/>
      <c r="K551" s="332"/>
      <c r="L551" s="332"/>
      <c r="M551" s="331"/>
      <c r="N551" s="331"/>
      <c r="O551" s="331"/>
      <c r="P551" s="331"/>
      <c r="Q551" s="331"/>
      <c r="R551" s="331"/>
      <c r="S551" s="331"/>
      <c r="T551" s="331"/>
      <c r="U551" s="331"/>
      <c r="V551" s="331"/>
      <c r="W551" s="331"/>
      <c r="X551" s="331"/>
      <c r="Y551" s="331"/>
      <c r="Z551" s="331"/>
    </row>
    <row r="552" spans="1:26" ht="12.75" customHeight="1">
      <c r="A552" s="333"/>
      <c r="B552" s="332"/>
      <c r="C552" s="332"/>
      <c r="D552" s="332"/>
      <c r="E552" s="332"/>
      <c r="F552" s="332"/>
      <c r="G552" s="332"/>
      <c r="H552" s="332"/>
      <c r="I552" s="332"/>
      <c r="J552" s="332"/>
      <c r="K552" s="332"/>
      <c r="L552" s="332"/>
      <c r="M552" s="331"/>
      <c r="N552" s="331"/>
      <c r="O552" s="331"/>
      <c r="P552" s="331"/>
      <c r="Q552" s="331"/>
      <c r="R552" s="331"/>
      <c r="S552" s="331"/>
      <c r="T552" s="331"/>
      <c r="U552" s="331"/>
      <c r="V552" s="331"/>
      <c r="W552" s="331"/>
      <c r="X552" s="331"/>
      <c r="Y552" s="331"/>
      <c r="Z552" s="331"/>
    </row>
    <row r="553" spans="1:26" ht="12.75" customHeight="1">
      <c r="A553" s="333"/>
      <c r="B553" s="332"/>
      <c r="C553" s="332"/>
      <c r="D553" s="332"/>
      <c r="E553" s="332"/>
      <c r="F553" s="332"/>
      <c r="G553" s="332"/>
      <c r="H553" s="332"/>
      <c r="I553" s="332"/>
      <c r="J553" s="332"/>
      <c r="K553" s="332"/>
      <c r="L553" s="332"/>
      <c r="M553" s="331"/>
      <c r="N553" s="331"/>
      <c r="O553" s="331"/>
      <c r="P553" s="331"/>
      <c r="Q553" s="331"/>
      <c r="R553" s="331"/>
      <c r="S553" s="331"/>
      <c r="T553" s="331"/>
      <c r="U553" s="331"/>
      <c r="V553" s="331"/>
      <c r="W553" s="331"/>
      <c r="X553" s="331"/>
      <c r="Y553" s="331"/>
      <c r="Z553" s="331"/>
    </row>
    <row r="554" spans="1:26" ht="12.75" customHeight="1">
      <c r="A554" s="333"/>
      <c r="B554" s="332"/>
      <c r="C554" s="332"/>
      <c r="D554" s="332"/>
      <c r="E554" s="332"/>
      <c r="F554" s="332"/>
      <c r="G554" s="332"/>
      <c r="H554" s="332"/>
      <c r="I554" s="332"/>
      <c r="J554" s="332"/>
      <c r="K554" s="332"/>
      <c r="L554" s="332"/>
      <c r="M554" s="331"/>
      <c r="N554" s="331"/>
      <c r="O554" s="331"/>
      <c r="P554" s="331"/>
      <c r="Q554" s="331"/>
      <c r="R554" s="331"/>
      <c r="S554" s="331"/>
      <c r="T554" s="331"/>
      <c r="U554" s="331"/>
      <c r="V554" s="331"/>
      <c r="W554" s="331"/>
      <c r="X554" s="331"/>
      <c r="Y554" s="331"/>
      <c r="Z554" s="331"/>
    </row>
    <row r="555" spans="1:26" ht="12.75" customHeight="1">
      <c r="A555" s="333"/>
      <c r="B555" s="332"/>
      <c r="C555" s="332"/>
      <c r="D555" s="332"/>
      <c r="E555" s="332"/>
      <c r="F555" s="332"/>
      <c r="G555" s="332"/>
      <c r="H555" s="332"/>
      <c r="I555" s="332"/>
      <c r="J555" s="332"/>
      <c r="K555" s="332"/>
      <c r="L555" s="332"/>
      <c r="M555" s="331"/>
      <c r="N555" s="331"/>
      <c r="O555" s="331"/>
      <c r="P555" s="331"/>
      <c r="Q555" s="331"/>
      <c r="R555" s="331"/>
      <c r="S555" s="331"/>
      <c r="T555" s="331"/>
      <c r="U555" s="331"/>
      <c r="V555" s="331"/>
      <c r="W555" s="331"/>
      <c r="X555" s="331"/>
      <c r="Y555" s="331"/>
      <c r="Z555" s="331"/>
    </row>
    <row r="556" spans="1:26" ht="12.75" customHeight="1">
      <c r="A556" s="333"/>
      <c r="B556" s="332"/>
      <c r="C556" s="332"/>
      <c r="D556" s="332"/>
      <c r="E556" s="332"/>
      <c r="F556" s="332"/>
      <c r="G556" s="332"/>
      <c r="H556" s="332"/>
      <c r="I556" s="332"/>
      <c r="J556" s="332"/>
      <c r="K556" s="332"/>
      <c r="L556" s="332"/>
      <c r="M556" s="331"/>
      <c r="N556" s="331"/>
      <c r="O556" s="331"/>
      <c r="P556" s="331"/>
      <c r="Q556" s="331"/>
      <c r="R556" s="331"/>
      <c r="S556" s="331"/>
      <c r="T556" s="331"/>
      <c r="U556" s="331"/>
      <c r="V556" s="331"/>
      <c r="W556" s="331"/>
      <c r="X556" s="331"/>
      <c r="Y556" s="331"/>
      <c r="Z556" s="331"/>
    </row>
    <row r="557" spans="1:26" ht="12.75" customHeight="1">
      <c r="A557" s="333"/>
      <c r="B557" s="332"/>
      <c r="C557" s="332"/>
      <c r="D557" s="332"/>
      <c r="E557" s="332"/>
      <c r="F557" s="332"/>
      <c r="G557" s="332"/>
      <c r="H557" s="332"/>
      <c r="I557" s="332"/>
      <c r="J557" s="332"/>
      <c r="K557" s="332"/>
      <c r="L557" s="332"/>
      <c r="M557" s="331"/>
      <c r="N557" s="331"/>
      <c r="O557" s="331"/>
      <c r="P557" s="331"/>
      <c r="Q557" s="331"/>
      <c r="R557" s="331"/>
      <c r="S557" s="331"/>
      <c r="T557" s="331"/>
      <c r="U557" s="331"/>
      <c r="V557" s="331"/>
      <c r="W557" s="331"/>
      <c r="X557" s="331"/>
      <c r="Y557" s="331"/>
      <c r="Z557" s="331"/>
    </row>
    <row r="558" spans="1:26" ht="12.75" customHeight="1">
      <c r="A558" s="333"/>
      <c r="B558" s="332"/>
      <c r="C558" s="332"/>
      <c r="D558" s="332"/>
      <c r="E558" s="332"/>
      <c r="F558" s="332"/>
      <c r="G558" s="332"/>
      <c r="H558" s="332"/>
      <c r="I558" s="332"/>
      <c r="J558" s="332"/>
      <c r="K558" s="332"/>
      <c r="L558" s="332"/>
      <c r="M558" s="331"/>
      <c r="N558" s="331"/>
      <c r="O558" s="331"/>
      <c r="P558" s="331"/>
      <c r="Q558" s="331"/>
      <c r="R558" s="331"/>
      <c r="S558" s="331"/>
      <c r="T558" s="331"/>
      <c r="U558" s="331"/>
      <c r="V558" s="331"/>
      <c r="W558" s="331"/>
      <c r="X558" s="331"/>
      <c r="Y558" s="331"/>
      <c r="Z558" s="331"/>
    </row>
    <row r="559" spans="1:26" ht="12.75" customHeight="1">
      <c r="A559" s="333"/>
      <c r="B559" s="332"/>
      <c r="C559" s="332"/>
      <c r="D559" s="332"/>
      <c r="E559" s="332"/>
      <c r="F559" s="332"/>
      <c r="G559" s="332"/>
      <c r="H559" s="332"/>
      <c r="I559" s="332"/>
      <c r="J559" s="332"/>
      <c r="K559" s="332"/>
      <c r="L559" s="332"/>
      <c r="M559" s="331"/>
      <c r="N559" s="331"/>
      <c r="O559" s="331"/>
      <c r="P559" s="331"/>
      <c r="Q559" s="331"/>
      <c r="R559" s="331"/>
      <c r="S559" s="331"/>
      <c r="T559" s="331"/>
      <c r="U559" s="331"/>
      <c r="V559" s="331"/>
      <c r="W559" s="331"/>
      <c r="X559" s="331"/>
      <c r="Y559" s="331"/>
      <c r="Z559" s="331"/>
    </row>
    <row r="560" spans="1:26" ht="12.75" customHeight="1">
      <c r="A560" s="333"/>
      <c r="B560" s="332"/>
      <c r="C560" s="332"/>
      <c r="D560" s="332"/>
      <c r="E560" s="332"/>
      <c r="F560" s="332"/>
      <c r="G560" s="332"/>
      <c r="H560" s="332"/>
      <c r="I560" s="332"/>
      <c r="J560" s="332"/>
      <c r="K560" s="332"/>
      <c r="L560" s="332"/>
      <c r="M560" s="331"/>
      <c r="N560" s="331"/>
      <c r="O560" s="331"/>
      <c r="P560" s="331"/>
      <c r="Q560" s="331"/>
      <c r="R560" s="331"/>
      <c r="S560" s="331"/>
      <c r="T560" s="331"/>
      <c r="U560" s="331"/>
      <c r="V560" s="331"/>
      <c r="W560" s="331"/>
      <c r="X560" s="331"/>
      <c r="Y560" s="331"/>
      <c r="Z560" s="331"/>
    </row>
    <row r="561" spans="1:26" ht="12.75" customHeight="1">
      <c r="A561" s="333"/>
      <c r="B561" s="332"/>
      <c r="C561" s="332"/>
      <c r="D561" s="332"/>
      <c r="E561" s="332"/>
      <c r="F561" s="332"/>
      <c r="G561" s="332"/>
      <c r="H561" s="332"/>
      <c r="I561" s="332"/>
      <c r="J561" s="332"/>
      <c r="K561" s="332"/>
      <c r="L561" s="332"/>
      <c r="M561" s="331"/>
      <c r="N561" s="331"/>
      <c r="O561" s="331"/>
      <c r="P561" s="331"/>
      <c r="Q561" s="331"/>
      <c r="R561" s="331"/>
      <c r="S561" s="331"/>
      <c r="T561" s="331"/>
      <c r="U561" s="331"/>
      <c r="V561" s="331"/>
      <c r="W561" s="331"/>
      <c r="X561" s="331"/>
      <c r="Y561" s="331"/>
      <c r="Z561" s="331"/>
    </row>
    <row r="562" spans="1:26" ht="12.75" customHeight="1">
      <c r="A562" s="333"/>
      <c r="B562" s="332"/>
      <c r="C562" s="332"/>
      <c r="D562" s="332"/>
      <c r="E562" s="332"/>
      <c r="F562" s="332"/>
      <c r="G562" s="332"/>
      <c r="H562" s="332"/>
      <c r="I562" s="332"/>
      <c r="J562" s="332"/>
      <c r="K562" s="332"/>
      <c r="L562" s="332"/>
      <c r="M562" s="331"/>
      <c r="N562" s="331"/>
      <c r="O562" s="331"/>
      <c r="P562" s="331"/>
      <c r="Q562" s="331"/>
      <c r="R562" s="331"/>
      <c r="S562" s="331"/>
      <c r="T562" s="331"/>
      <c r="U562" s="331"/>
      <c r="V562" s="331"/>
      <c r="W562" s="331"/>
      <c r="X562" s="331"/>
      <c r="Y562" s="331"/>
      <c r="Z562" s="331"/>
    </row>
    <row r="563" spans="1:26" ht="12.75" customHeight="1">
      <c r="A563" s="333"/>
      <c r="B563" s="332"/>
      <c r="C563" s="332"/>
      <c r="D563" s="332"/>
      <c r="E563" s="332"/>
      <c r="F563" s="332"/>
      <c r="G563" s="332"/>
      <c r="H563" s="332"/>
      <c r="I563" s="332"/>
      <c r="J563" s="332"/>
      <c r="K563" s="332"/>
      <c r="L563" s="332"/>
      <c r="M563" s="331"/>
      <c r="N563" s="331"/>
      <c r="O563" s="331"/>
      <c r="P563" s="331"/>
      <c r="Q563" s="331"/>
      <c r="R563" s="331"/>
      <c r="S563" s="331"/>
      <c r="T563" s="331"/>
      <c r="U563" s="331"/>
      <c r="V563" s="331"/>
      <c r="W563" s="331"/>
      <c r="X563" s="331"/>
      <c r="Y563" s="331"/>
      <c r="Z563" s="331"/>
    </row>
    <row r="564" spans="1:26" ht="12.75" customHeight="1">
      <c r="A564" s="333"/>
      <c r="B564" s="332"/>
      <c r="C564" s="332"/>
      <c r="D564" s="332"/>
      <c r="E564" s="332"/>
      <c r="F564" s="332"/>
      <c r="G564" s="332"/>
      <c r="H564" s="332"/>
      <c r="I564" s="332"/>
      <c r="J564" s="332"/>
      <c r="K564" s="332"/>
      <c r="L564" s="332"/>
      <c r="M564" s="331"/>
      <c r="N564" s="331"/>
      <c r="O564" s="331"/>
      <c r="P564" s="331"/>
      <c r="Q564" s="331"/>
      <c r="R564" s="331"/>
      <c r="S564" s="331"/>
      <c r="T564" s="331"/>
      <c r="U564" s="331"/>
      <c r="V564" s="331"/>
      <c r="W564" s="331"/>
      <c r="X564" s="331"/>
      <c r="Y564" s="331"/>
      <c r="Z564" s="331"/>
    </row>
    <row r="565" spans="1:26" ht="12.75" customHeight="1">
      <c r="A565" s="333"/>
      <c r="B565" s="332"/>
      <c r="C565" s="332"/>
      <c r="D565" s="332"/>
      <c r="E565" s="332"/>
      <c r="F565" s="332"/>
      <c r="G565" s="332"/>
      <c r="H565" s="332"/>
      <c r="I565" s="332"/>
      <c r="J565" s="332"/>
      <c r="K565" s="332"/>
      <c r="L565" s="332"/>
      <c r="M565" s="331"/>
      <c r="N565" s="331"/>
      <c r="O565" s="331"/>
      <c r="P565" s="331"/>
      <c r="Q565" s="331"/>
      <c r="R565" s="331"/>
      <c r="S565" s="331"/>
      <c r="T565" s="331"/>
      <c r="U565" s="331"/>
      <c r="V565" s="331"/>
      <c r="W565" s="331"/>
      <c r="X565" s="331"/>
      <c r="Y565" s="331"/>
      <c r="Z565" s="331"/>
    </row>
    <row r="566" spans="1:26" ht="12.75" customHeight="1">
      <c r="A566" s="333"/>
      <c r="B566" s="332"/>
      <c r="C566" s="332"/>
      <c r="D566" s="332"/>
      <c r="E566" s="332"/>
      <c r="F566" s="332"/>
      <c r="G566" s="332"/>
      <c r="H566" s="332"/>
      <c r="I566" s="332"/>
      <c r="J566" s="332"/>
      <c r="K566" s="332"/>
      <c r="L566" s="332"/>
      <c r="M566" s="331"/>
      <c r="N566" s="331"/>
      <c r="O566" s="331"/>
      <c r="P566" s="331"/>
      <c r="Q566" s="331"/>
      <c r="R566" s="331"/>
      <c r="S566" s="331"/>
      <c r="T566" s="331"/>
      <c r="U566" s="331"/>
      <c r="V566" s="331"/>
      <c r="W566" s="331"/>
      <c r="X566" s="331"/>
      <c r="Y566" s="331"/>
      <c r="Z566" s="331"/>
    </row>
    <row r="567" spans="1:26" ht="12.75" customHeight="1">
      <c r="A567" s="333"/>
      <c r="B567" s="332"/>
      <c r="C567" s="332"/>
      <c r="D567" s="332"/>
      <c r="E567" s="332"/>
      <c r="F567" s="332"/>
      <c r="G567" s="332"/>
      <c r="H567" s="332"/>
      <c r="I567" s="332"/>
      <c r="J567" s="332"/>
      <c r="K567" s="332"/>
      <c r="L567" s="332"/>
      <c r="M567" s="331"/>
      <c r="N567" s="331"/>
      <c r="O567" s="331"/>
      <c r="P567" s="331"/>
      <c r="Q567" s="331"/>
      <c r="R567" s="331"/>
      <c r="S567" s="331"/>
      <c r="T567" s="331"/>
      <c r="U567" s="331"/>
      <c r="V567" s="331"/>
      <c r="W567" s="331"/>
      <c r="X567" s="331"/>
      <c r="Y567" s="331"/>
      <c r="Z567" s="331"/>
    </row>
    <row r="568" spans="1:26" ht="12.75" customHeight="1">
      <c r="A568" s="333"/>
      <c r="B568" s="332"/>
      <c r="C568" s="332"/>
      <c r="D568" s="332"/>
      <c r="E568" s="332"/>
      <c r="F568" s="332"/>
      <c r="G568" s="332"/>
      <c r="H568" s="332"/>
      <c r="I568" s="332"/>
      <c r="J568" s="332"/>
      <c r="K568" s="332"/>
      <c r="L568" s="332"/>
      <c r="M568" s="331"/>
      <c r="N568" s="331"/>
      <c r="O568" s="331"/>
      <c r="P568" s="331"/>
      <c r="Q568" s="331"/>
      <c r="R568" s="331"/>
      <c r="S568" s="331"/>
      <c r="T568" s="331"/>
      <c r="U568" s="331"/>
      <c r="V568" s="331"/>
      <c r="W568" s="331"/>
      <c r="X568" s="331"/>
      <c r="Y568" s="331"/>
      <c r="Z568" s="331"/>
    </row>
    <row r="569" spans="1:26" ht="12.75" customHeight="1">
      <c r="A569" s="333"/>
      <c r="B569" s="332"/>
      <c r="C569" s="332"/>
      <c r="D569" s="332"/>
      <c r="E569" s="332"/>
      <c r="F569" s="332"/>
      <c r="G569" s="332"/>
      <c r="H569" s="332"/>
      <c r="I569" s="332"/>
      <c r="J569" s="332"/>
      <c r="K569" s="332"/>
      <c r="L569" s="332"/>
      <c r="M569" s="331"/>
      <c r="N569" s="331"/>
      <c r="O569" s="331"/>
      <c r="P569" s="331"/>
      <c r="Q569" s="331"/>
      <c r="R569" s="331"/>
      <c r="S569" s="331"/>
      <c r="T569" s="331"/>
      <c r="U569" s="331"/>
      <c r="V569" s="331"/>
      <c r="W569" s="331"/>
      <c r="X569" s="331"/>
      <c r="Y569" s="331"/>
      <c r="Z569" s="331"/>
    </row>
    <row r="570" spans="1:26" ht="12.75" customHeight="1">
      <c r="A570" s="333"/>
      <c r="B570" s="332"/>
      <c r="C570" s="332"/>
      <c r="D570" s="332"/>
      <c r="E570" s="332"/>
      <c r="F570" s="332"/>
      <c r="G570" s="332"/>
      <c r="H570" s="332"/>
      <c r="I570" s="332"/>
      <c r="J570" s="332"/>
      <c r="K570" s="332"/>
      <c r="L570" s="332"/>
      <c r="M570" s="331"/>
      <c r="N570" s="331"/>
      <c r="O570" s="331"/>
      <c r="P570" s="331"/>
      <c r="Q570" s="331"/>
      <c r="R570" s="331"/>
      <c r="S570" s="331"/>
      <c r="T570" s="331"/>
      <c r="U570" s="331"/>
      <c r="V570" s="331"/>
      <c r="W570" s="331"/>
      <c r="X570" s="331"/>
      <c r="Y570" s="331"/>
      <c r="Z570" s="331"/>
    </row>
    <row r="571" spans="1:26" ht="12.75" customHeight="1">
      <c r="A571" s="333"/>
      <c r="B571" s="332"/>
      <c r="C571" s="332"/>
      <c r="D571" s="332"/>
      <c r="E571" s="332"/>
      <c r="F571" s="332"/>
      <c r="G571" s="332"/>
      <c r="H571" s="332"/>
      <c r="I571" s="332"/>
      <c r="J571" s="332"/>
      <c r="K571" s="332"/>
      <c r="L571" s="332"/>
      <c r="M571" s="331"/>
      <c r="N571" s="331"/>
      <c r="O571" s="331"/>
      <c r="P571" s="331"/>
      <c r="Q571" s="331"/>
      <c r="R571" s="331"/>
      <c r="S571" s="331"/>
      <c r="T571" s="331"/>
      <c r="U571" s="331"/>
      <c r="V571" s="331"/>
      <c r="W571" s="331"/>
      <c r="X571" s="331"/>
      <c r="Y571" s="331"/>
      <c r="Z571" s="331"/>
    </row>
    <row r="572" spans="1:26" ht="12.75" customHeight="1">
      <c r="A572" s="333"/>
      <c r="B572" s="332"/>
      <c r="C572" s="332"/>
      <c r="D572" s="332"/>
      <c r="E572" s="332"/>
      <c r="F572" s="332"/>
      <c r="G572" s="332"/>
      <c r="H572" s="332"/>
      <c r="I572" s="332"/>
      <c r="J572" s="332"/>
      <c r="K572" s="332"/>
      <c r="L572" s="332"/>
      <c r="M572" s="331"/>
      <c r="N572" s="331"/>
      <c r="O572" s="331"/>
      <c r="P572" s="331"/>
      <c r="Q572" s="331"/>
      <c r="R572" s="331"/>
      <c r="S572" s="331"/>
      <c r="T572" s="331"/>
      <c r="U572" s="331"/>
      <c r="V572" s="331"/>
      <c r="W572" s="331"/>
      <c r="X572" s="331"/>
      <c r="Y572" s="331"/>
      <c r="Z572" s="331"/>
    </row>
    <row r="573" spans="1:26" ht="12.75" customHeight="1">
      <c r="A573" s="333"/>
      <c r="B573" s="332"/>
      <c r="C573" s="332"/>
      <c r="D573" s="332"/>
      <c r="E573" s="332"/>
      <c r="F573" s="332"/>
      <c r="G573" s="332"/>
      <c r="H573" s="332"/>
      <c r="I573" s="332"/>
      <c r="J573" s="332"/>
      <c r="K573" s="332"/>
      <c r="L573" s="332"/>
      <c r="M573" s="331"/>
      <c r="N573" s="331"/>
      <c r="O573" s="331"/>
      <c r="P573" s="331"/>
      <c r="Q573" s="331"/>
      <c r="R573" s="331"/>
      <c r="S573" s="331"/>
      <c r="T573" s="331"/>
      <c r="U573" s="331"/>
      <c r="V573" s="331"/>
      <c r="W573" s="331"/>
      <c r="X573" s="331"/>
      <c r="Y573" s="331"/>
      <c r="Z573" s="331"/>
    </row>
    <row r="574" spans="1:26" ht="12.75" customHeight="1">
      <c r="A574" s="333"/>
      <c r="B574" s="332"/>
      <c r="C574" s="332"/>
      <c r="D574" s="332"/>
      <c r="E574" s="332"/>
      <c r="F574" s="332"/>
      <c r="G574" s="332"/>
      <c r="H574" s="332"/>
      <c r="I574" s="332"/>
      <c r="J574" s="332"/>
      <c r="K574" s="332"/>
      <c r="L574" s="332"/>
      <c r="M574" s="331"/>
      <c r="N574" s="331"/>
      <c r="O574" s="331"/>
      <c r="P574" s="331"/>
      <c r="Q574" s="331"/>
      <c r="R574" s="331"/>
      <c r="S574" s="331"/>
      <c r="T574" s="331"/>
      <c r="U574" s="331"/>
      <c r="V574" s="331"/>
      <c r="W574" s="331"/>
      <c r="X574" s="331"/>
      <c r="Y574" s="331"/>
      <c r="Z574" s="331"/>
    </row>
    <row r="575" spans="1:26" ht="12.75" customHeight="1">
      <c r="A575" s="333"/>
      <c r="B575" s="332"/>
      <c r="C575" s="332"/>
      <c r="D575" s="332"/>
      <c r="E575" s="332"/>
      <c r="F575" s="332"/>
      <c r="G575" s="332"/>
      <c r="H575" s="332"/>
      <c r="I575" s="332"/>
      <c r="J575" s="332"/>
      <c r="K575" s="332"/>
      <c r="L575" s="332"/>
      <c r="M575" s="331"/>
      <c r="N575" s="331"/>
      <c r="O575" s="331"/>
      <c r="P575" s="331"/>
      <c r="Q575" s="331"/>
      <c r="R575" s="331"/>
      <c r="S575" s="331"/>
      <c r="T575" s="331"/>
      <c r="U575" s="331"/>
      <c r="V575" s="331"/>
      <c r="W575" s="331"/>
      <c r="X575" s="331"/>
      <c r="Y575" s="331"/>
      <c r="Z575" s="331"/>
    </row>
    <row r="576" spans="1:26" ht="12.75" customHeight="1">
      <c r="A576" s="333"/>
      <c r="B576" s="332"/>
      <c r="C576" s="332"/>
      <c r="D576" s="332"/>
      <c r="E576" s="332"/>
      <c r="F576" s="332"/>
      <c r="G576" s="332"/>
      <c r="H576" s="332"/>
      <c r="I576" s="332"/>
      <c r="J576" s="332"/>
      <c r="K576" s="332"/>
      <c r="L576" s="332"/>
      <c r="M576" s="331"/>
      <c r="N576" s="331"/>
      <c r="O576" s="331"/>
      <c r="P576" s="331"/>
      <c r="Q576" s="331"/>
      <c r="R576" s="331"/>
      <c r="S576" s="331"/>
      <c r="T576" s="331"/>
      <c r="U576" s="331"/>
      <c r="V576" s="331"/>
      <c r="W576" s="331"/>
      <c r="X576" s="331"/>
      <c r="Y576" s="331"/>
      <c r="Z576" s="331"/>
    </row>
    <row r="577" spans="1:26" ht="12.75" customHeight="1">
      <c r="A577" s="333"/>
      <c r="B577" s="332"/>
      <c r="C577" s="332"/>
      <c r="D577" s="332"/>
      <c r="E577" s="332"/>
      <c r="F577" s="332"/>
      <c r="G577" s="332"/>
      <c r="H577" s="332"/>
      <c r="I577" s="332"/>
      <c r="J577" s="332"/>
      <c r="K577" s="332"/>
      <c r="L577" s="332"/>
      <c r="M577" s="331"/>
      <c r="N577" s="331"/>
      <c r="O577" s="331"/>
      <c r="P577" s="331"/>
      <c r="Q577" s="331"/>
      <c r="R577" s="331"/>
      <c r="S577" s="331"/>
      <c r="T577" s="331"/>
      <c r="U577" s="331"/>
      <c r="V577" s="331"/>
      <c r="W577" s="331"/>
      <c r="X577" s="331"/>
      <c r="Y577" s="331"/>
      <c r="Z577" s="331"/>
    </row>
    <row r="578" spans="1:26" ht="12.75" customHeight="1">
      <c r="A578" s="333"/>
      <c r="B578" s="332"/>
      <c r="C578" s="332"/>
      <c r="D578" s="332"/>
      <c r="E578" s="332"/>
      <c r="F578" s="332"/>
      <c r="G578" s="332"/>
      <c r="H578" s="332"/>
      <c r="I578" s="332"/>
      <c r="J578" s="332"/>
      <c r="K578" s="332"/>
      <c r="L578" s="332"/>
      <c r="M578" s="331"/>
      <c r="N578" s="331"/>
      <c r="O578" s="331"/>
      <c r="P578" s="331"/>
      <c r="Q578" s="331"/>
      <c r="R578" s="331"/>
      <c r="S578" s="331"/>
      <c r="T578" s="331"/>
      <c r="U578" s="331"/>
      <c r="V578" s="331"/>
      <c r="W578" s="331"/>
      <c r="X578" s="331"/>
      <c r="Y578" s="331"/>
      <c r="Z578" s="331"/>
    </row>
    <row r="579" spans="1:26" ht="12.75" customHeight="1">
      <c r="A579" s="333"/>
      <c r="B579" s="332"/>
      <c r="C579" s="332"/>
      <c r="D579" s="332"/>
      <c r="E579" s="332"/>
      <c r="F579" s="332"/>
      <c r="G579" s="332"/>
      <c r="H579" s="332"/>
      <c r="I579" s="332"/>
      <c r="J579" s="332"/>
      <c r="K579" s="332"/>
      <c r="L579" s="332"/>
      <c r="M579" s="331"/>
      <c r="N579" s="331"/>
      <c r="O579" s="331"/>
      <c r="P579" s="331"/>
      <c r="Q579" s="331"/>
      <c r="R579" s="331"/>
      <c r="S579" s="331"/>
      <c r="T579" s="331"/>
      <c r="U579" s="331"/>
      <c r="V579" s="331"/>
      <c r="W579" s="331"/>
      <c r="X579" s="331"/>
      <c r="Y579" s="331"/>
      <c r="Z579" s="331"/>
    </row>
    <row r="580" spans="1:26" ht="12.75" customHeight="1">
      <c r="A580" s="333"/>
      <c r="B580" s="332"/>
      <c r="C580" s="332"/>
      <c r="D580" s="332"/>
      <c r="E580" s="332"/>
      <c r="F580" s="332"/>
      <c r="G580" s="332"/>
      <c r="H580" s="332"/>
      <c r="I580" s="332"/>
      <c r="J580" s="332"/>
      <c r="K580" s="332"/>
      <c r="L580" s="332"/>
      <c r="M580" s="331"/>
      <c r="N580" s="331"/>
      <c r="O580" s="331"/>
      <c r="P580" s="331"/>
      <c r="Q580" s="331"/>
      <c r="R580" s="331"/>
      <c r="S580" s="331"/>
      <c r="T580" s="331"/>
      <c r="U580" s="331"/>
      <c r="V580" s="331"/>
      <c r="W580" s="331"/>
      <c r="X580" s="331"/>
      <c r="Y580" s="331"/>
      <c r="Z580" s="331"/>
    </row>
    <row r="581" spans="1:26" ht="12.75" customHeight="1">
      <c r="A581" s="333"/>
      <c r="B581" s="332"/>
      <c r="C581" s="332"/>
      <c r="D581" s="332"/>
      <c r="E581" s="332"/>
      <c r="F581" s="332"/>
      <c r="G581" s="332"/>
      <c r="H581" s="332"/>
      <c r="I581" s="332"/>
      <c r="J581" s="332"/>
      <c r="K581" s="332"/>
      <c r="L581" s="332"/>
      <c r="M581" s="331"/>
      <c r="N581" s="331"/>
      <c r="O581" s="331"/>
      <c r="P581" s="331"/>
      <c r="Q581" s="331"/>
      <c r="R581" s="331"/>
      <c r="S581" s="331"/>
      <c r="T581" s="331"/>
      <c r="U581" s="331"/>
      <c r="V581" s="331"/>
      <c r="W581" s="331"/>
      <c r="X581" s="331"/>
      <c r="Y581" s="331"/>
      <c r="Z581" s="331"/>
    </row>
    <row r="582" spans="1:26" ht="12.75" customHeight="1">
      <c r="A582" s="333"/>
      <c r="B582" s="332"/>
      <c r="C582" s="332"/>
      <c r="D582" s="332"/>
      <c r="E582" s="332"/>
      <c r="F582" s="332"/>
      <c r="G582" s="332"/>
      <c r="H582" s="332"/>
      <c r="I582" s="332"/>
      <c r="J582" s="332"/>
      <c r="K582" s="332"/>
      <c r="L582" s="332"/>
      <c r="M582" s="331"/>
      <c r="N582" s="331"/>
      <c r="O582" s="331"/>
      <c r="P582" s="331"/>
      <c r="Q582" s="331"/>
      <c r="R582" s="331"/>
      <c r="S582" s="331"/>
      <c r="T582" s="331"/>
      <c r="U582" s="331"/>
      <c r="V582" s="331"/>
      <c r="W582" s="331"/>
      <c r="X582" s="331"/>
      <c r="Y582" s="331"/>
      <c r="Z582" s="331"/>
    </row>
    <row r="583" spans="1:26" ht="12.75" customHeight="1">
      <c r="A583" s="333"/>
      <c r="B583" s="332"/>
      <c r="C583" s="332"/>
      <c r="D583" s="332"/>
      <c r="E583" s="332"/>
      <c r="F583" s="332"/>
      <c r="G583" s="332"/>
      <c r="H583" s="332"/>
      <c r="I583" s="332"/>
      <c r="J583" s="332"/>
      <c r="K583" s="332"/>
      <c r="L583" s="332"/>
      <c r="M583" s="331"/>
      <c r="N583" s="331"/>
      <c r="O583" s="331"/>
      <c r="P583" s="331"/>
      <c r="Q583" s="331"/>
      <c r="R583" s="331"/>
      <c r="S583" s="331"/>
      <c r="T583" s="331"/>
      <c r="U583" s="331"/>
      <c r="V583" s="331"/>
      <c r="W583" s="331"/>
      <c r="X583" s="331"/>
      <c r="Y583" s="331"/>
      <c r="Z583" s="331"/>
    </row>
    <row r="584" spans="1:26" ht="12.75" customHeight="1">
      <c r="A584" s="333"/>
      <c r="B584" s="332"/>
      <c r="C584" s="332"/>
      <c r="D584" s="332"/>
      <c r="E584" s="332"/>
      <c r="F584" s="332"/>
      <c r="G584" s="332"/>
      <c r="H584" s="332"/>
      <c r="I584" s="332"/>
      <c r="J584" s="332"/>
      <c r="K584" s="332"/>
      <c r="L584" s="332"/>
      <c r="M584" s="331"/>
      <c r="N584" s="331"/>
      <c r="O584" s="331"/>
      <c r="P584" s="331"/>
      <c r="Q584" s="331"/>
      <c r="R584" s="331"/>
      <c r="S584" s="331"/>
      <c r="T584" s="331"/>
      <c r="U584" s="331"/>
      <c r="V584" s="331"/>
      <c r="W584" s="331"/>
      <c r="X584" s="331"/>
      <c r="Y584" s="331"/>
      <c r="Z584" s="331"/>
    </row>
    <row r="585" spans="1:26" ht="12.75" customHeight="1">
      <c r="A585" s="333"/>
      <c r="B585" s="332"/>
      <c r="C585" s="332"/>
      <c r="D585" s="332"/>
      <c r="E585" s="332"/>
      <c r="F585" s="332"/>
      <c r="G585" s="332"/>
      <c r="H585" s="332"/>
      <c r="I585" s="332"/>
      <c r="J585" s="332"/>
      <c r="K585" s="332"/>
      <c r="L585" s="332"/>
      <c r="M585" s="331"/>
      <c r="N585" s="331"/>
      <c r="O585" s="331"/>
      <c r="P585" s="331"/>
      <c r="Q585" s="331"/>
      <c r="R585" s="331"/>
      <c r="S585" s="331"/>
      <c r="T585" s="331"/>
      <c r="U585" s="331"/>
      <c r="V585" s="331"/>
      <c r="W585" s="331"/>
      <c r="X585" s="331"/>
      <c r="Y585" s="331"/>
      <c r="Z585" s="331"/>
    </row>
    <row r="586" spans="1:26" ht="12.75" customHeight="1">
      <c r="A586" s="333"/>
      <c r="B586" s="332"/>
      <c r="C586" s="332"/>
      <c r="D586" s="332"/>
      <c r="E586" s="332"/>
      <c r="F586" s="332"/>
      <c r="G586" s="332"/>
      <c r="H586" s="332"/>
      <c r="I586" s="332"/>
      <c r="J586" s="332"/>
      <c r="K586" s="332"/>
      <c r="L586" s="332"/>
      <c r="M586" s="331"/>
      <c r="N586" s="331"/>
      <c r="O586" s="331"/>
      <c r="P586" s="331"/>
      <c r="Q586" s="331"/>
      <c r="R586" s="331"/>
      <c r="S586" s="331"/>
      <c r="T586" s="331"/>
      <c r="U586" s="331"/>
      <c r="V586" s="331"/>
      <c r="W586" s="331"/>
      <c r="X586" s="331"/>
      <c r="Y586" s="331"/>
      <c r="Z586" s="331"/>
    </row>
    <row r="587" spans="1:26" ht="12.75" customHeight="1">
      <c r="A587" s="333"/>
      <c r="B587" s="332"/>
      <c r="C587" s="332"/>
      <c r="D587" s="332"/>
      <c r="E587" s="332"/>
      <c r="F587" s="332"/>
      <c r="G587" s="332"/>
      <c r="H587" s="332"/>
      <c r="I587" s="332"/>
      <c r="J587" s="332"/>
      <c r="K587" s="332"/>
      <c r="L587" s="332"/>
      <c r="M587" s="331"/>
      <c r="N587" s="331"/>
      <c r="O587" s="331"/>
      <c r="P587" s="331"/>
      <c r="Q587" s="331"/>
      <c r="R587" s="331"/>
      <c r="S587" s="331"/>
      <c r="T587" s="331"/>
      <c r="U587" s="331"/>
      <c r="V587" s="331"/>
      <c r="W587" s="331"/>
      <c r="X587" s="331"/>
      <c r="Y587" s="331"/>
      <c r="Z587" s="331"/>
    </row>
    <row r="588" spans="1:26" ht="12.75" customHeight="1">
      <c r="A588" s="333"/>
      <c r="B588" s="332"/>
      <c r="C588" s="332"/>
      <c r="D588" s="332"/>
      <c r="E588" s="332"/>
      <c r="F588" s="332"/>
      <c r="G588" s="332"/>
      <c r="H588" s="332"/>
      <c r="I588" s="332"/>
      <c r="J588" s="332"/>
      <c r="K588" s="332"/>
      <c r="L588" s="332"/>
      <c r="M588" s="331"/>
      <c r="N588" s="331"/>
      <c r="O588" s="331"/>
      <c r="P588" s="331"/>
      <c r="Q588" s="331"/>
      <c r="R588" s="331"/>
      <c r="S588" s="331"/>
      <c r="T588" s="331"/>
      <c r="U588" s="331"/>
      <c r="V588" s="331"/>
      <c r="W588" s="331"/>
      <c r="X588" s="331"/>
      <c r="Y588" s="331"/>
      <c r="Z588" s="331"/>
    </row>
    <row r="589" spans="1:26" ht="12.75" customHeight="1">
      <c r="A589" s="333"/>
      <c r="B589" s="332"/>
      <c r="C589" s="332"/>
      <c r="D589" s="332"/>
      <c r="E589" s="332"/>
      <c r="F589" s="332"/>
      <c r="G589" s="332"/>
      <c r="H589" s="332"/>
      <c r="I589" s="332"/>
      <c r="J589" s="332"/>
      <c r="K589" s="332"/>
      <c r="L589" s="332"/>
      <c r="M589" s="331"/>
      <c r="N589" s="331"/>
      <c r="O589" s="331"/>
      <c r="P589" s="331"/>
      <c r="Q589" s="331"/>
      <c r="R589" s="331"/>
      <c r="S589" s="331"/>
      <c r="T589" s="331"/>
      <c r="U589" s="331"/>
      <c r="V589" s="331"/>
      <c r="W589" s="331"/>
      <c r="X589" s="331"/>
      <c r="Y589" s="331"/>
      <c r="Z589" s="331"/>
    </row>
    <row r="590" spans="1:26" ht="12.75" customHeight="1">
      <c r="A590" s="333"/>
      <c r="B590" s="332"/>
      <c r="C590" s="332"/>
      <c r="D590" s="332"/>
      <c r="E590" s="332"/>
      <c r="F590" s="332"/>
      <c r="G590" s="332"/>
      <c r="H590" s="332"/>
      <c r="I590" s="332"/>
      <c r="J590" s="332"/>
      <c r="K590" s="332"/>
      <c r="L590" s="332"/>
      <c r="M590" s="331"/>
      <c r="N590" s="331"/>
      <c r="O590" s="331"/>
      <c r="P590" s="331"/>
      <c r="Q590" s="331"/>
      <c r="R590" s="331"/>
      <c r="S590" s="331"/>
      <c r="T590" s="331"/>
      <c r="U590" s="331"/>
      <c r="V590" s="331"/>
      <c r="W590" s="331"/>
      <c r="X590" s="331"/>
      <c r="Y590" s="331"/>
      <c r="Z590" s="331"/>
    </row>
    <row r="591" spans="1:26" ht="12.75" customHeight="1">
      <c r="A591" s="333"/>
      <c r="B591" s="332"/>
      <c r="C591" s="332"/>
      <c r="D591" s="332"/>
      <c r="E591" s="332"/>
      <c r="F591" s="332"/>
      <c r="G591" s="332"/>
      <c r="H591" s="332"/>
      <c r="I591" s="332"/>
      <c r="J591" s="332"/>
      <c r="K591" s="332"/>
      <c r="L591" s="332"/>
      <c r="M591" s="331"/>
      <c r="N591" s="331"/>
      <c r="O591" s="331"/>
      <c r="P591" s="331"/>
      <c r="Q591" s="331"/>
      <c r="R591" s="331"/>
      <c r="S591" s="331"/>
      <c r="T591" s="331"/>
      <c r="U591" s="331"/>
      <c r="V591" s="331"/>
      <c r="W591" s="331"/>
      <c r="X591" s="331"/>
      <c r="Y591" s="331"/>
      <c r="Z591" s="331"/>
    </row>
    <row r="592" spans="1:26" ht="12.75" customHeight="1">
      <c r="A592" s="333"/>
      <c r="B592" s="332"/>
      <c r="C592" s="332"/>
      <c r="D592" s="332"/>
      <c r="E592" s="332"/>
      <c r="F592" s="332"/>
      <c r="G592" s="332"/>
      <c r="H592" s="332"/>
      <c r="I592" s="332"/>
      <c r="J592" s="332"/>
      <c r="K592" s="332"/>
      <c r="L592" s="332"/>
      <c r="M592" s="331"/>
      <c r="N592" s="331"/>
      <c r="O592" s="331"/>
      <c r="P592" s="331"/>
      <c r="Q592" s="331"/>
      <c r="R592" s="331"/>
      <c r="S592" s="331"/>
      <c r="T592" s="331"/>
      <c r="U592" s="331"/>
      <c r="V592" s="331"/>
      <c r="W592" s="331"/>
      <c r="X592" s="331"/>
      <c r="Y592" s="331"/>
      <c r="Z592" s="331"/>
    </row>
    <row r="593" spans="1:26" ht="12.75" customHeight="1">
      <c r="A593" s="333"/>
      <c r="B593" s="332"/>
      <c r="C593" s="332"/>
      <c r="D593" s="332"/>
      <c r="E593" s="332"/>
      <c r="F593" s="332"/>
      <c r="G593" s="332"/>
      <c r="H593" s="332"/>
      <c r="I593" s="332"/>
      <c r="J593" s="332"/>
      <c r="K593" s="332"/>
      <c r="L593" s="332"/>
      <c r="M593" s="331"/>
      <c r="N593" s="331"/>
      <c r="O593" s="331"/>
      <c r="P593" s="331"/>
      <c r="Q593" s="331"/>
      <c r="R593" s="331"/>
      <c r="S593" s="331"/>
      <c r="T593" s="331"/>
      <c r="U593" s="331"/>
      <c r="V593" s="331"/>
      <c r="W593" s="331"/>
      <c r="X593" s="331"/>
      <c r="Y593" s="331"/>
      <c r="Z593" s="331"/>
    </row>
    <row r="594" spans="1:26" ht="12.75" customHeight="1">
      <c r="A594" s="333"/>
      <c r="B594" s="332"/>
      <c r="C594" s="332"/>
      <c r="D594" s="332"/>
      <c r="E594" s="332"/>
      <c r="F594" s="332"/>
      <c r="G594" s="332"/>
      <c r="H594" s="332"/>
      <c r="I594" s="332"/>
      <c r="J594" s="332"/>
      <c r="K594" s="332"/>
      <c r="L594" s="332"/>
      <c r="M594" s="331"/>
      <c r="N594" s="331"/>
      <c r="O594" s="331"/>
      <c r="P594" s="331"/>
      <c r="Q594" s="331"/>
      <c r="R594" s="331"/>
      <c r="S594" s="331"/>
      <c r="T594" s="331"/>
      <c r="U594" s="331"/>
      <c r="V594" s="331"/>
      <c r="W594" s="331"/>
      <c r="X594" s="331"/>
      <c r="Y594" s="331"/>
      <c r="Z594" s="331"/>
    </row>
    <row r="595" spans="1:26" ht="12.75" customHeight="1">
      <c r="A595" s="333"/>
      <c r="B595" s="332"/>
      <c r="C595" s="332"/>
      <c r="D595" s="332"/>
      <c r="E595" s="332"/>
      <c r="F595" s="332"/>
      <c r="G595" s="332"/>
      <c r="H595" s="332"/>
      <c r="I595" s="332"/>
      <c r="J595" s="332"/>
      <c r="K595" s="332"/>
      <c r="L595" s="332"/>
      <c r="M595" s="331"/>
      <c r="N595" s="331"/>
      <c r="O595" s="331"/>
      <c r="P595" s="331"/>
      <c r="Q595" s="331"/>
      <c r="R595" s="331"/>
      <c r="S595" s="331"/>
      <c r="T595" s="331"/>
      <c r="U595" s="331"/>
      <c r="V595" s="331"/>
      <c r="W595" s="331"/>
      <c r="X595" s="331"/>
      <c r="Y595" s="331"/>
      <c r="Z595" s="331"/>
    </row>
    <row r="596" spans="1:26" ht="12.75" customHeight="1">
      <c r="A596" s="333"/>
      <c r="B596" s="332"/>
      <c r="C596" s="332"/>
      <c r="D596" s="332"/>
      <c r="E596" s="332"/>
      <c r="F596" s="332"/>
      <c r="G596" s="332"/>
      <c r="H596" s="332"/>
      <c r="I596" s="332"/>
      <c r="J596" s="332"/>
      <c r="K596" s="332"/>
      <c r="L596" s="332"/>
      <c r="M596" s="331"/>
      <c r="N596" s="331"/>
      <c r="O596" s="331"/>
      <c r="P596" s="331"/>
      <c r="Q596" s="331"/>
      <c r="R596" s="331"/>
      <c r="S596" s="331"/>
      <c r="T596" s="331"/>
      <c r="U596" s="331"/>
      <c r="V596" s="331"/>
      <c r="W596" s="331"/>
      <c r="X596" s="331"/>
      <c r="Y596" s="331"/>
      <c r="Z596" s="331"/>
    </row>
    <row r="597" spans="1:26" ht="12.75" customHeight="1">
      <c r="A597" s="333"/>
      <c r="B597" s="332"/>
      <c r="C597" s="332"/>
      <c r="D597" s="332"/>
      <c r="E597" s="332"/>
      <c r="F597" s="332"/>
      <c r="G597" s="332"/>
      <c r="H597" s="332"/>
      <c r="I597" s="332"/>
      <c r="J597" s="332"/>
      <c r="K597" s="332"/>
      <c r="L597" s="332"/>
      <c r="M597" s="331"/>
      <c r="N597" s="331"/>
      <c r="O597" s="331"/>
      <c r="P597" s="331"/>
      <c r="Q597" s="331"/>
      <c r="R597" s="331"/>
      <c r="S597" s="331"/>
      <c r="T597" s="331"/>
      <c r="U597" s="331"/>
      <c r="V597" s="331"/>
      <c r="W597" s="331"/>
      <c r="X597" s="331"/>
      <c r="Y597" s="331"/>
      <c r="Z597" s="331"/>
    </row>
    <row r="598" spans="1:26" ht="12.75" customHeight="1">
      <c r="A598" s="333"/>
      <c r="B598" s="332"/>
      <c r="C598" s="332"/>
      <c r="D598" s="332"/>
      <c r="E598" s="332"/>
      <c r="F598" s="332"/>
      <c r="G598" s="332"/>
      <c r="H598" s="332"/>
      <c r="I598" s="332"/>
      <c r="J598" s="332"/>
      <c r="K598" s="332"/>
      <c r="L598" s="332"/>
      <c r="M598" s="331"/>
      <c r="N598" s="331"/>
      <c r="O598" s="331"/>
      <c r="P598" s="331"/>
      <c r="Q598" s="331"/>
      <c r="R598" s="331"/>
      <c r="S598" s="331"/>
      <c r="T598" s="331"/>
      <c r="U598" s="331"/>
      <c r="V598" s="331"/>
      <c r="W598" s="331"/>
      <c r="X598" s="331"/>
      <c r="Y598" s="331"/>
      <c r="Z598" s="331"/>
    </row>
    <row r="599" spans="1:26" ht="12.75" customHeight="1">
      <c r="A599" s="333"/>
      <c r="B599" s="332"/>
      <c r="C599" s="332"/>
      <c r="D599" s="332"/>
      <c r="E599" s="332"/>
      <c r="F599" s="332"/>
      <c r="G599" s="332"/>
      <c r="H599" s="332"/>
      <c r="I599" s="332"/>
      <c r="J599" s="332"/>
      <c r="K599" s="332"/>
      <c r="L599" s="332"/>
      <c r="M599" s="331"/>
      <c r="N599" s="331"/>
      <c r="O599" s="331"/>
      <c r="P599" s="331"/>
      <c r="Q599" s="331"/>
      <c r="R599" s="331"/>
      <c r="S599" s="331"/>
      <c r="T599" s="331"/>
      <c r="U599" s="331"/>
      <c r="V599" s="331"/>
      <c r="W599" s="331"/>
      <c r="X599" s="331"/>
      <c r="Y599" s="331"/>
      <c r="Z599" s="331"/>
    </row>
    <row r="600" spans="1:26" ht="12.75" customHeight="1">
      <c r="A600" s="333"/>
      <c r="B600" s="332"/>
      <c r="C600" s="332"/>
      <c r="D600" s="332"/>
      <c r="E600" s="332"/>
      <c r="F600" s="332"/>
      <c r="G600" s="332"/>
      <c r="H600" s="332"/>
      <c r="I600" s="332"/>
      <c r="J600" s="332"/>
      <c r="K600" s="332"/>
      <c r="L600" s="332"/>
      <c r="M600" s="331"/>
      <c r="N600" s="331"/>
      <c r="O600" s="331"/>
      <c r="P600" s="331"/>
      <c r="Q600" s="331"/>
      <c r="R600" s="331"/>
      <c r="S600" s="331"/>
      <c r="T600" s="331"/>
      <c r="U600" s="331"/>
      <c r="V600" s="331"/>
      <c r="W600" s="331"/>
      <c r="X600" s="331"/>
      <c r="Y600" s="331"/>
      <c r="Z600" s="331"/>
    </row>
    <row r="601" spans="1:26" ht="12.75" customHeight="1">
      <c r="A601" s="333"/>
      <c r="B601" s="332"/>
      <c r="C601" s="332"/>
      <c r="D601" s="332"/>
      <c r="E601" s="332"/>
      <c r="F601" s="332"/>
      <c r="G601" s="332"/>
      <c r="H601" s="332"/>
      <c r="I601" s="332"/>
      <c r="J601" s="332"/>
      <c r="K601" s="332"/>
      <c r="L601" s="332"/>
      <c r="M601" s="331"/>
      <c r="N601" s="331"/>
      <c r="O601" s="331"/>
      <c r="P601" s="331"/>
      <c r="Q601" s="331"/>
      <c r="R601" s="331"/>
      <c r="S601" s="331"/>
      <c r="T601" s="331"/>
      <c r="U601" s="331"/>
      <c r="V601" s="331"/>
      <c r="W601" s="331"/>
      <c r="X601" s="331"/>
      <c r="Y601" s="331"/>
      <c r="Z601" s="331"/>
    </row>
    <row r="602" spans="1:26" ht="12.75" customHeight="1">
      <c r="A602" s="333"/>
      <c r="B602" s="332"/>
      <c r="C602" s="332"/>
      <c r="D602" s="332"/>
      <c r="E602" s="332"/>
      <c r="F602" s="332"/>
      <c r="G602" s="332"/>
      <c r="H602" s="332"/>
      <c r="I602" s="332"/>
      <c r="J602" s="332"/>
      <c r="K602" s="332"/>
      <c r="L602" s="332"/>
      <c r="M602" s="331"/>
      <c r="N602" s="331"/>
      <c r="O602" s="331"/>
      <c r="P602" s="331"/>
      <c r="Q602" s="331"/>
      <c r="R602" s="331"/>
      <c r="S602" s="331"/>
      <c r="T602" s="331"/>
      <c r="U602" s="331"/>
      <c r="V602" s="331"/>
      <c r="W602" s="331"/>
      <c r="X602" s="331"/>
      <c r="Y602" s="331"/>
      <c r="Z602" s="331"/>
    </row>
    <row r="603" spans="1:26" ht="12.75" customHeight="1">
      <c r="A603" s="333"/>
      <c r="B603" s="332"/>
      <c r="C603" s="332"/>
      <c r="D603" s="332"/>
      <c r="E603" s="332"/>
      <c r="F603" s="332"/>
      <c r="G603" s="332"/>
      <c r="H603" s="332"/>
      <c r="I603" s="332"/>
      <c r="J603" s="332"/>
      <c r="K603" s="332"/>
      <c r="L603" s="332"/>
      <c r="M603" s="331"/>
      <c r="N603" s="331"/>
      <c r="O603" s="331"/>
      <c r="P603" s="331"/>
      <c r="Q603" s="331"/>
      <c r="R603" s="331"/>
      <c r="S603" s="331"/>
      <c r="T603" s="331"/>
      <c r="U603" s="331"/>
      <c r="V603" s="331"/>
      <c r="W603" s="331"/>
      <c r="X603" s="331"/>
      <c r="Y603" s="331"/>
      <c r="Z603" s="331"/>
    </row>
    <row r="604" spans="1:26" ht="12.75" customHeight="1">
      <c r="A604" s="333"/>
      <c r="B604" s="332"/>
      <c r="C604" s="332"/>
      <c r="D604" s="332"/>
      <c r="E604" s="332"/>
      <c r="F604" s="332"/>
      <c r="G604" s="332"/>
      <c r="H604" s="332"/>
      <c r="I604" s="332"/>
      <c r="J604" s="332"/>
      <c r="K604" s="332"/>
      <c r="L604" s="332"/>
      <c r="M604" s="331"/>
      <c r="N604" s="331"/>
      <c r="O604" s="331"/>
      <c r="P604" s="331"/>
      <c r="Q604" s="331"/>
      <c r="R604" s="331"/>
      <c r="S604" s="331"/>
      <c r="T604" s="331"/>
      <c r="U604" s="331"/>
      <c r="V604" s="331"/>
      <c r="W604" s="331"/>
      <c r="X604" s="331"/>
      <c r="Y604" s="331"/>
      <c r="Z604" s="331"/>
    </row>
    <row r="605" spans="1:26" ht="12.75" customHeight="1">
      <c r="A605" s="333"/>
      <c r="B605" s="332"/>
      <c r="C605" s="332"/>
      <c r="D605" s="332"/>
      <c r="E605" s="332"/>
      <c r="F605" s="332"/>
      <c r="G605" s="332"/>
      <c r="H605" s="332"/>
      <c r="I605" s="332"/>
      <c r="J605" s="332"/>
      <c r="K605" s="332"/>
      <c r="L605" s="332"/>
      <c r="M605" s="331"/>
      <c r="N605" s="331"/>
      <c r="O605" s="331"/>
      <c r="P605" s="331"/>
      <c r="Q605" s="331"/>
      <c r="R605" s="331"/>
      <c r="S605" s="331"/>
      <c r="T605" s="331"/>
      <c r="U605" s="331"/>
      <c r="V605" s="331"/>
      <c r="W605" s="331"/>
      <c r="X605" s="331"/>
      <c r="Y605" s="331"/>
      <c r="Z605" s="331"/>
    </row>
    <row r="606" spans="1:26" ht="12.75" customHeight="1">
      <c r="A606" s="333"/>
      <c r="B606" s="332"/>
      <c r="C606" s="332"/>
      <c r="D606" s="332"/>
      <c r="E606" s="332"/>
      <c r="F606" s="332"/>
      <c r="G606" s="332"/>
      <c r="H606" s="332"/>
      <c r="I606" s="332"/>
      <c r="J606" s="332"/>
      <c r="K606" s="332"/>
      <c r="L606" s="332"/>
      <c r="M606" s="331"/>
      <c r="N606" s="331"/>
      <c r="O606" s="331"/>
      <c r="P606" s="331"/>
      <c r="Q606" s="331"/>
      <c r="R606" s="331"/>
      <c r="S606" s="331"/>
      <c r="T606" s="331"/>
      <c r="U606" s="331"/>
      <c r="V606" s="331"/>
      <c r="W606" s="331"/>
      <c r="X606" s="331"/>
      <c r="Y606" s="331"/>
      <c r="Z606" s="331"/>
    </row>
    <row r="607" spans="1:26" ht="12.75" customHeight="1">
      <c r="A607" s="333"/>
      <c r="B607" s="332"/>
      <c r="C607" s="332"/>
      <c r="D607" s="332"/>
      <c r="E607" s="332"/>
      <c r="F607" s="332"/>
      <c r="G607" s="332"/>
      <c r="H607" s="332"/>
      <c r="I607" s="332"/>
      <c r="J607" s="332"/>
      <c r="K607" s="332"/>
      <c r="L607" s="332"/>
      <c r="M607" s="331"/>
      <c r="N607" s="331"/>
      <c r="O607" s="331"/>
      <c r="P607" s="331"/>
      <c r="Q607" s="331"/>
      <c r="R607" s="331"/>
      <c r="S607" s="331"/>
      <c r="T607" s="331"/>
      <c r="U607" s="331"/>
      <c r="V607" s="331"/>
      <c r="W607" s="331"/>
      <c r="X607" s="331"/>
      <c r="Y607" s="331"/>
      <c r="Z607" s="331"/>
    </row>
    <row r="608" spans="1:26" ht="12.75" customHeight="1">
      <c r="A608" s="333"/>
      <c r="B608" s="332"/>
      <c r="C608" s="332"/>
      <c r="D608" s="332"/>
      <c r="E608" s="332"/>
      <c r="F608" s="332"/>
      <c r="G608" s="332"/>
      <c r="H608" s="332"/>
      <c r="I608" s="332"/>
      <c r="J608" s="332"/>
      <c r="K608" s="332"/>
      <c r="L608" s="332"/>
      <c r="M608" s="331"/>
      <c r="N608" s="331"/>
      <c r="O608" s="331"/>
      <c r="P608" s="331"/>
      <c r="Q608" s="331"/>
      <c r="R608" s="331"/>
      <c r="S608" s="331"/>
      <c r="T608" s="331"/>
      <c r="U608" s="331"/>
      <c r="V608" s="331"/>
      <c r="W608" s="331"/>
      <c r="X608" s="331"/>
      <c r="Y608" s="331"/>
      <c r="Z608" s="331"/>
    </row>
    <row r="609" spans="1:26" ht="12.75" customHeight="1">
      <c r="A609" s="333"/>
      <c r="B609" s="332"/>
      <c r="C609" s="332"/>
      <c r="D609" s="332"/>
      <c r="E609" s="332"/>
      <c r="F609" s="332"/>
      <c r="G609" s="332"/>
      <c r="H609" s="332"/>
      <c r="I609" s="332"/>
      <c r="J609" s="332"/>
      <c r="K609" s="332"/>
      <c r="L609" s="332"/>
      <c r="M609" s="331"/>
      <c r="N609" s="331"/>
      <c r="O609" s="331"/>
      <c r="P609" s="331"/>
      <c r="Q609" s="331"/>
      <c r="R609" s="331"/>
      <c r="S609" s="331"/>
      <c r="T609" s="331"/>
      <c r="U609" s="331"/>
      <c r="V609" s="331"/>
      <c r="W609" s="331"/>
      <c r="X609" s="331"/>
      <c r="Y609" s="331"/>
      <c r="Z609" s="331"/>
    </row>
    <row r="610" spans="1:26" ht="12.75" customHeight="1">
      <c r="A610" s="333"/>
      <c r="B610" s="332"/>
      <c r="C610" s="332"/>
      <c r="D610" s="332"/>
      <c r="E610" s="332"/>
      <c r="F610" s="332"/>
      <c r="G610" s="332"/>
      <c r="H610" s="332"/>
      <c r="I610" s="332"/>
      <c r="J610" s="332"/>
      <c r="K610" s="332"/>
      <c r="L610" s="332"/>
      <c r="M610" s="331"/>
      <c r="N610" s="331"/>
      <c r="O610" s="331"/>
      <c r="P610" s="331"/>
      <c r="Q610" s="331"/>
      <c r="R610" s="331"/>
      <c r="S610" s="331"/>
      <c r="T610" s="331"/>
      <c r="U610" s="331"/>
      <c r="V610" s="331"/>
      <c r="W610" s="331"/>
      <c r="X610" s="331"/>
      <c r="Y610" s="331"/>
      <c r="Z610" s="331"/>
    </row>
    <row r="611" spans="1:26" ht="12.75" customHeight="1">
      <c r="A611" s="333"/>
      <c r="B611" s="332"/>
      <c r="C611" s="332"/>
      <c r="D611" s="332"/>
      <c r="E611" s="332"/>
      <c r="F611" s="332"/>
      <c r="G611" s="332"/>
      <c r="H611" s="332"/>
      <c r="I611" s="332"/>
      <c r="J611" s="332"/>
      <c r="K611" s="332"/>
      <c r="L611" s="332"/>
      <c r="M611" s="331"/>
      <c r="N611" s="331"/>
      <c r="O611" s="331"/>
      <c r="P611" s="331"/>
      <c r="Q611" s="331"/>
      <c r="R611" s="331"/>
      <c r="S611" s="331"/>
      <c r="T611" s="331"/>
      <c r="U611" s="331"/>
      <c r="V611" s="331"/>
      <c r="W611" s="331"/>
      <c r="X611" s="331"/>
      <c r="Y611" s="331"/>
      <c r="Z611" s="331"/>
    </row>
    <row r="612" spans="1:26" ht="12.75" customHeight="1">
      <c r="A612" s="333"/>
      <c r="B612" s="332"/>
      <c r="C612" s="332"/>
      <c r="D612" s="332"/>
      <c r="E612" s="332"/>
      <c r="F612" s="332"/>
      <c r="G612" s="332"/>
      <c r="H612" s="332"/>
      <c r="I612" s="332"/>
      <c r="J612" s="332"/>
      <c r="K612" s="332"/>
      <c r="L612" s="332"/>
      <c r="M612" s="331"/>
      <c r="N612" s="331"/>
      <c r="O612" s="331"/>
      <c r="P612" s="331"/>
      <c r="Q612" s="331"/>
      <c r="R612" s="331"/>
      <c r="S612" s="331"/>
      <c r="T612" s="331"/>
      <c r="U612" s="331"/>
      <c r="V612" s="331"/>
      <c r="W612" s="331"/>
      <c r="X612" s="331"/>
      <c r="Y612" s="331"/>
      <c r="Z612" s="331"/>
    </row>
    <row r="613" spans="1:26" ht="12.75" customHeight="1">
      <c r="A613" s="333"/>
      <c r="B613" s="332"/>
      <c r="C613" s="332"/>
      <c r="D613" s="332"/>
      <c r="E613" s="332"/>
      <c r="F613" s="332"/>
      <c r="G613" s="332"/>
      <c r="H613" s="332"/>
      <c r="I613" s="332"/>
      <c r="J613" s="332"/>
      <c r="K613" s="332"/>
      <c r="L613" s="332"/>
      <c r="M613" s="331"/>
      <c r="N613" s="331"/>
      <c r="O613" s="331"/>
      <c r="P613" s="331"/>
      <c r="Q613" s="331"/>
      <c r="R613" s="331"/>
      <c r="S613" s="331"/>
      <c r="T613" s="331"/>
      <c r="U613" s="331"/>
      <c r="V613" s="331"/>
      <c r="W613" s="331"/>
      <c r="X613" s="331"/>
      <c r="Y613" s="331"/>
      <c r="Z613" s="331"/>
    </row>
    <row r="614" spans="1:26" ht="12.75" customHeight="1">
      <c r="A614" s="333"/>
      <c r="B614" s="332"/>
      <c r="C614" s="332"/>
      <c r="D614" s="332"/>
      <c r="E614" s="332"/>
      <c r="F614" s="332"/>
      <c r="G614" s="332"/>
      <c r="H614" s="332"/>
      <c r="I614" s="332"/>
      <c r="J614" s="332"/>
      <c r="K614" s="332"/>
      <c r="L614" s="332"/>
      <c r="M614" s="331"/>
      <c r="N614" s="331"/>
      <c r="O614" s="331"/>
      <c r="P614" s="331"/>
      <c r="Q614" s="331"/>
      <c r="R614" s="331"/>
      <c r="S614" s="331"/>
      <c r="T614" s="331"/>
      <c r="U614" s="331"/>
      <c r="V614" s="331"/>
      <c r="W614" s="331"/>
      <c r="X614" s="331"/>
      <c r="Y614" s="331"/>
      <c r="Z614" s="331"/>
    </row>
    <row r="615" spans="1:26" ht="12.75" customHeight="1">
      <c r="A615" s="333"/>
      <c r="B615" s="332"/>
      <c r="C615" s="332"/>
      <c r="D615" s="332"/>
      <c r="E615" s="332"/>
      <c r="F615" s="332"/>
      <c r="G615" s="332"/>
      <c r="H615" s="332"/>
      <c r="I615" s="332"/>
      <c r="J615" s="332"/>
      <c r="K615" s="332"/>
      <c r="L615" s="332"/>
      <c r="M615" s="331"/>
      <c r="N615" s="331"/>
      <c r="O615" s="331"/>
      <c r="P615" s="331"/>
      <c r="Q615" s="331"/>
      <c r="R615" s="331"/>
      <c r="S615" s="331"/>
      <c r="T615" s="331"/>
      <c r="U615" s="331"/>
      <c r="V615" s="331"/>
      <c r="W615" s="331"/>
      <c r="X615" s="331"/>
      <c r="Y615" s="331"/>
      <c r="Z615" s="331"/>
    </row>
    <row r="616" spans="1:26" ht="12.75" customHeight="1">
      <c r="A616" s="333"/>
      <c r="B616" s="332"/>
      <c r="C616" s="332"/>
      <c r="D616" s="332"/>
      <c r="E616" s="332"/>
      <c r="F616" s="332"/>
      <c r="G616" s="332"/>
      <c r="H616" s="332"/>
      <c r="I616" s="332"/>
      <c r="J616" s="332"/>
      <c r="K616" s="332"/>
      <c r="L616" s="332"/>
      <c r="M616" s="331"/>
      <c r="N616" s="331"/>
      <c r="O616" s="331"/>
      <c r="P616" s="331"/>
      <c r="Q616" s="331"/>
      <c r="R616" s="331"/>
      <c r="S616" s="331"/>
      <c r="T616" s="331"/>
      <c r="U616" s="331"/>
      <c r="V616" s="331"/>
      <c r="W616" s="331"/>
      <c r="X616" s="331"/>
      <c r="Y616" s="331"/>
      <c r="Z616" s="331"/>
    </row>
    <row r="617" spans="1:26" ht="12.75" customHeight="1">
      <c r="A617" s="333"/>
      <c r="B617" s="332"/>
      <c r="C617" s="332"/>
      <c r="D617" s="332"/>
      <c r="E617" s="332"/>
      <c r="F617" s="332"/>
      <c r="G617" s="332"/>
      <c r="H617" s="332"/>
      <c r="I617" s="332"/>
      <c r="J617" s="332"/>
      <c r="K617" s="332"/>
      <c r="L617" s="332"/>
      <c r="M617" s="331"/>
      <c r="N617" s="331"/>
      <c r="O617" s="331"/>
      <c r="P617" s="331"/>
      <c r="Q617" s="331"/>
      <c r="R617" s="331"/>
      <c r="S617" s="331"/>
      <c r="T617" s="331"/>
      <c r="U617" s="331"/>
      <c r="V617" s="331"/>
      <c r="W617" s="331"/>
      <c r="X617" s="331"/>
      <c r="Y617" s="331"/>
      <c r="Z617" s="331"/>
    </row>
    <row r="618" spans="1:26" ht="12.75" customHeight="1">
      <c r="A618" s="333"/>
      <c r="B618" s="332"/>
      <c r="C618" s="332"/>
      <c r="D618" s="332"/>
      <c r="E618" s="332"/>
      <c r="F618" s="332"/>
      <c r="G618" s="332"/>
      <c r="H618" s="332"/>
      <c r="I618" s="332"/>
      <c r="J618" s="332"/>
      <c r="K618" s="332"/>
      <c r="L618" s="332"/>
      <c r="M618" s="331"/>
      <c r="N618" s="331"/>
      <c r="O618" s="331"/>
      <c r="P618" s="331"/>
      <c r="Q618" s="331"/>
      <c r="R618" s="331"/>
      <c r="S618" s="331"/>
      <c r="T618" s="331"/>
      <c r="U618" s="331"/>
      <c r="V618" s="331"/>
      <c r="W618" s="331"/>
      <c r="X618" s="331"/>
      <c r="Y618" s="331"/>
      <c r="Z618" s="331"/>
    </row>
    <row r="619" spans="1:26" ht="12.75" customHeight="1">
      <c r="A619" s="333"/>
      <c r="B619" s="332"/>
      <c r="C619" s="332"/>
      <c r="D619" s="332"/>
      <c r="E619" s="332"/>
      <c r="F619" s="332"/>
      <c r="G619" s="332"/>
      <c r="H619" s="332"/>
      <c r="I619" s="332"/>
      <c r="J619" s="332"/>
      <c r="K619" s="332"/>
      <c r="L619" s="332"/>
      <c r="M619" s="331"/>
      <c r="N619" s="331"/>
      <c r="O619" s="331"/>
      <c r="P619" s="331"/>
      <c r="Q619" s="331"/>
      <c r="R619" s="331"/>
      <c r="S619" s="331"/>
      <c r="T619" s="331"/>
      <c r="U619" s="331"/>
      <c r="V619" s="331"/>
      <c r="W619" s="331"/>
      <c r="X619" s="331"/>
      <c r="Y619" s="331"/>
      <c r="Z619" s="331"/>
    </row>
    <row r="620" spans="1:26" ht="12.75" customHeight="1">
      <c r="A620" s="333"/>
      <c r="B620" s="332"/>
      <c r="C620" s="332"/>
      <c r="D620" s="332"/>
      <c r="E620" s="332"/>
      <c r="F620" s="332"/>
      <c r="G620" s="332"/>
      <c r="H620" s="332"/>
      <c r="I620" s="332"/>
      <c r="J620" s="332"/>
      <c r="K620" s="332"/>
      <c r="L620" s="332"/>
      <c r="M620" s="331"/>
      <c r="N620" s="331"/>
      <c r="O620" s="331"/>
      <c r="P620" s="331"/>
      <c r="Q620" s="331"/>
      <c r="R620" s="331"/>
      <c r="S620" s="331"/>
      <c r="T620" s="331"/>
      <c r="U620" s="331"/>
      <c r="V620" s="331"/>
      <c r="W620" s="331"/>
      <c r="X620" s="331"/>
      <c r="Y620" s="331"/>
      <c r="Z620" s="331"/>
    </row>
    <row r="621" spans="1:26" ht="12.75" customHeight="1">
      <c r="A621" s="333"/>
      <c r="B621" s="332"/>
      <c r="C621" s="332"/>
      <c r="D621" s="332"/>
      <c r="E621" s="332"/>
      <c r="F621" s="332"/>
      <c r="G621" s="332"/>
      <c r="H621" s="332"/>
      <c r="I621" s="332"/>
      <c r="J621" s="332"/>
      <c r="K621" s="332"/>
      <c r="L621" s="332"/>
      <c r="M621" s="331"/>
      <c r="N621" s="331"/>
      <c r="O621" s="331"/>
      <c r="P621" s="331"/>
      <c r="Q621" s="331"/>
      <c r="R621" s="331"/>
      <c r="S621" s="331"/>
      <c r="T621" s="331"/>
      <c r="U621" s="331"/>
      <c r="V621" s="331"/>
      <c r="W621" s="331"/>
      <c r="X621" s="331"/>
      <c r="Y621" s="331"/>
      <c r="Z621" s="331"/>
    </row>
    <row r="622" spans="1:26" ht="12.75" customHeight="1">
      <c r="A622" s="333"/>
      <c r="B622" s="332"/>
      <c r="C622" s="332"/>
      <c r="D622" s="332"/>
      <c r="E622" s="332"/>
      <c r="F622" s="332"/>
      <c r="G622" s="332"/>
      <c r="H622" s="332"/>
      <c r="I622" s="332"/>
      <c r="J622" s="332"/>
      <c r="K622" s="332"/>
      <c r="L622" s="332"/>
      <c r="M622" s="331"/>
      <c r="N622" s="331"/>
      <c r="O622" s="331"/>
      <c r="P622" s="331"/>
      <c r="Q622" s="331"/>
      <c r="R622" s="331"/>
      <c r="S622" s="331"/>
      <c r="T622" s="331"/>
      <c r="U622" s="331"/>
      <c r="V622" s="331"/>
      <c r="W622" s="331"/>
      <c r="X622" s="331"/>
      <c r="Y622" s="331"/>
      <c r="Z622" s="331"/>
    </row>
    <row r="623" spans="1:26" ht="12.75" customHeight="1">
      <c r="A623" s="333"/>
      <c r="B623" s="332"/>
      <c r="C623" s="332"/>
      <c r="D623" s="332"/>
      <c r="E623" s="332"/>
      <c r="F623" s="332"/>
      <c r="G623" s="332"/>
      <c r="H623" s="332"/>
      <c r="I623" s="332"/>
      <c r="J623" s="332"/>
      <c r="K623" s="332"/>
      <c r="L623" s="332"/>
      <c r="M623" s="331"/>
      <c r="N623" s="331"/>
      <c r="O623" s="331"/>
      <c r="P623" s="331"/>
      <c r="Q623" s="331"/>
      <c r="R623" s="331"/>
      <c r="S623" s="331"/>
      <c r="T623" s="331"/>
      <c r="U623" s="331"/>
      <c r="V623" s="331"/>
      <c r="W623" s="331"/>
      <c r="X623" s="331"/>
      <c r="Y623" s="331"/>
      <c r="Z623" s="331"/>
    </row>
    <row r="624" spans="1:26" ht="12.75" customHeight="1">
      <c r="A624" s="333"/>
      <c r="B624" s="332"/>
      <c r="C624" s="332"/>
      <c r="D624" s="332"/>
      <c r="E624" s="332"/>
      <c r="F624" s="332"/>
      <c r="G624" s="332"/>
      <c r="H624" s="332"/>
      <c r="I624" s="332"/>
      <c r="J624" s="332"/>
      <c r="K624" s="332"/>
      <c r="L624" s="332"/>
      <c r="M624" s="331"/>
      <c r="N624" s="331"/>
      <c r="O624" s="331"/>
      <c r="P624" s="331"/>
      <c r="Q624" s="331"/>
      <c r="R624" s="331"/>
      <c r="S624" s="331"/>
      <c r="T624" s="331"/>
      <c r="U624" s="331"/>
      <c r="V624" s="331"/>
      <c r="W624" s="331"/>
      <c r="X624" s="331"/>
      <c r="Y624" s="331"/>
      <c r="Z624" s="331"/>
    </row>
    <row r="625" spans="1:26" ht="12.75" customHeight="1">
      <c r="A625" s="333"/>
      <c r="B625" s="332"/>
      <c r="C625" s="332"/>
      <c r="D625" s="332"/>
      <c r="E625" s="332"/>
      <c r="F625" s="332"/>
      <c r="G625" s="332"/>
      <c r="H625" s="332"/>
      <c r="I625" s="332"/>
      <c r="J625" s="332"/>
      <c r="K625" s="332"/>
      <c r="L625" s="332"/>
      <c r="M625" s="331"/>
      <c r="N625" s="331"/>
      <c r="O625" s="331"/>
      <c r="P625" s="331"/>
      <c r="Q625" s="331"/>
      <c r="R625" s="331"/>
      <c r="S625" s="331"/>
      <c r="T625" s="331"/>
      <c r="U625" s="331"/>
      <c r="V625" s="331"/>
      <c r="W625" s="331"/>
      <c r="X625" s="331"/>
      <c r="Y625" s="331"/>
      <c r="Z625" s="331"/>
    </row>
    <row r="626" spans="1:26" ht="12.75" customHeight="1">
      <c r="A626" s="333"/>
      <c r="B626" s="332"/>
      <c r="C626" s="332"/>
      <c r="D626" s="332"/>
      <c r="E626" s="332"/>
      <c r="F626" s="332"/>
      <c r="G626" s="332"/>
      <c r="H626" s="332"/>
      <c r="I626" s="332"/>
      <c r="J626" s="332"/>
      <c r="K626" s="332"/>
      <c r="L626" s="332"/>
      <c r="M626" s="331"/>
      <c r="N626" s="331"/>
      <c r="O626" s="331"/>
      <c r="P626" s="331"/>
      <c r="Q626" s="331"/>
      <c r="R626" s="331"/>
      <c r="S626" s="331"/>
      <c r="T626" s="331"/>
      <c r="U626" s="331"/>
      <c r="V626" s="331"/>
      <c r="W626" s="331"/>
      <c r="X626" s="331"/>
      <c r="Y626" s="331"/>
      <c r="Z626" s="331"/>
    </row>
    <row r="627" spans="1:26" ht="12.75" customHeight="1">
      <c r="A627" s="333"/>
      <c r="B627" s="332"/>
      <c r="C627" s="332"/>
      <c r="D627" s="332"/>
      <c r="E627" s="332"/>
      <c r="F627" s="332"/>
      <c r="G627" s="332"/>
      <c r="H627" s="332"/>
      <c r="I627" s="332"/>
      <c r="J627" s="332"/>
      <c r="K627" s="332"/>
      <c r="L627" s="332"/>
      <c r="M627" s="331"/>
      <c r="N627" s="331"/>
      <c r="O627" s="331"/>
      <c r="P627" s="331"/>
      <c r="Q627" s="331"/>
      <c r="R627" s="331"/>
      <c r="S627" s="331"/>
      <c r="T627" s="331"/>
      <c r="U627" s="331"/>
      <c r="V627" s="331"/>
      <c r="W627" s="331"/>
      <c r="X627" s="331"/>
      <c r="Y627" s="331"/>
      <c r="Z627" s="331"/>
    </row>
    <row r="628" spans="1:26" ht="12.75" customHeight="1">
      <c r="A628" s="333"/>
      <c r="B628" s="332"/>
      <c r="C628" s="332"/>
      <c r="D628" s="332"/>
      <c r="E628" s="332"/>
      <c r="F628" s="332"/>
      <c r="G628" s="332"/>
      <c r="H628" s="332"/>
      <c r="I628" s="332"/>
      <c r="J628" s="332"/>
      <c r="K628" s="332"/>
      <c r="L628" s="332"/>
      <c r="M628" s="331"/>
      <c r="N628" s="331"/>
      <c r="O628" s="331"/>
      <c r="P628" s="331"/>
      <c r="Q628" s="331"/>
      <c r="R628" s="331"/>
      <c r="S628" s="331"/>
      <c r="T628" s="331"/>
      <c r="U628" s="331"/>
      <c r="V628" s="331"/>
      <c r="W628" s="331"/>
      <c r="X628" s="331"/>
      <c r="Y628" s="331"/>
      <c r="Z628" s="331"/>
    </row>
    <row r="629" spans="1:26" ht="12.75" customHeight="1">
      <c r="A629" s="333"/>
      <c r="B629" s="332"/>
      <c r="C629" s="332"/>
      <c r="D629" s="332"/>
      <c r="E629" s="332"/>
      <c r="F629" s="332"/>
      <c r="G629" s="332"/>
      <c r="H629" s="332"/>
      <c r="I629" s="332"/>
      <c r="J629" s="332"/>
      <c r="K629" s="332"/>
      <c r="L629" s="332"/>
      <c r="M629" s="331"/>
      <c r="N629" s="331"/>
      <c r="O629" s="331"/>
      <c r="P629" s="331"/>
      <c r="Q629" s="331"/>
      <c r="R629" s="331"/>
      <c r="S629" s="331"/>
      <c r="T629" s="331"/>
      <c r="U629" s="331"/>
      <c r="V629" s="331"/>
      <c r="W629" s="331"/>
      <c r="X629" s="331"/>
      <c r="Y629" s="331"/>
      <c r="Z629" s="331"/>
    </row>
    <row r="630" spans="1:26" ht="12.75" customHeight="1">
      <c r="A630" s="333"/>
      <c r="B630" s="332"/>
      <c r="C630" s="332"/>
      <c r="D630" s="332"/>
      <c r="E630" s="332"/>
      <c r="F630" s="332"/>
      <c r="G630" s="332"/>
      <c r="H630" s="332"/>
      <c r="I630" s="332"/>
      <c r="J630" s="332"/>
      <c r="K630" s="332"/>
      <c r="L630" s="332"/>
      <c r="M630" s="331"/>
      <c r="N630" s="331"/>
      <c r="O630" s="331"/>
      <c r="P630" s="331"/>
      <c r="Q630" s="331"/>
      <c r="R630" s="331"/>
      <c r="S630" s="331"/>
      <c r="T630" s="331"/>
      <c r="U630" s="331"/>
      <c r="V630" s="331"/>
      <c r="W630" s="331"/>
      <c r="X630" s="331"/>
      <c r="Y630" s="331"/>
      <c r="Z630" s="331"/>
    </row>
    <row r="631" spans="1:26" ht="12.75" customHeight="1">
      <c r="A631" s="333"/>
      <c r="B631" s="332"/>
      <c r="C631" s="332"/>
      <c r="D631" s="332"/>
      <c r="E631" s="332"/>
      <c r="F631" s="332"/>
      <c r="G631" s="332"/>
      <c r="H631" s="332"/>
      <c r="I631" s="332"/>
      <c r="J631" s="332"/>
      <c r="K631" s="332"/>
      <c r="L631" s="332"/>
      <c r="M631" s="331"/>
      <c r="N631" s="331"/>
      <c r="O631" s="331"/>
      <c r="P631" s="331"/>
      <c r="Q631" s="331"/>
      <c r="R631" s="331"/>
      <c r="S631" s="331"/>
      <c r="T631" s="331"/>
      <c r="U631" s="331"/>
      <c r="V631" s="331"/>
      <c r="W631" s="331"/>
      <c r="X631" s="331"/>
      <c r="Y631" s="331"/>
      <c r="Z631" s="331"/>
    </row>
    <row r="632" spans="1:26" ht="12.75" customHeight="1">
      <c r="A632" s="333"/>
      <c r="B632" s="332"/>
      <c r="C632" s="332"/>
      <c r="D632" s="332"/>
      <c r="E632" s="332"/>
      <c r="F632" s="332"/>
      <c r="G632" s="332"/>
      <c r="H632" s="332"/>
      <c r="I632" s="332"/>
      <c r="J632" s="332"/>
      <c r="K632" s="332"/>
      <c r="L632" s="332"/>
      <c r="M632" s="331"/>
      <c r="N632" s="331"/>
      <c r="O632" s="331"/>
      <c r="P632" s="331"/>
      <c r="Q632" s="331"/>
      <c r="R632" s="331"/>
      <c r="S632" s="331"/>
      <c r="T632" s="331"/>
      <c r="U632" s="331"/>
      <c r="V632" s="331"/>
      <c r="W632" s="331"/>
      <c r="X632" s="331"/>
      <c r="Y632" s="331"/>
      <c r="Z632" s="331"/>
    </row>
    <row r="633" spans="1:26" ht="12.75" customHeight="1">
      <c r="A633" s="333"/>
      <c r="B633" s="332"/>
      <c r="C633" s="332"/>
      <c r="D633" s="332"/>
      <c r="E633" s="332"/>
      <c r="F633" s="332"/>
      <c r="G633" s="332"/>
      <c r="H633" s="332"/>
      <c r="I633" s="332"/>
      <c r="J633" s="332"/>
      <c r="K633" s="332"/>
      <c r="L633" s="332"/>
      <c r="M633" s="331"/>
      <c r="N633" s="331"/>
      <c r="O633" s="331"/>
      <c r="P633" s="331"/>
      <c r="Q633" s="331"/>
      <c r="R633" s="331"/>
      <c r="S633" s="331"/>
      <c r="T633" s="331"/>
      <c r="U633" s="331"/>
      <c r="V633" s="331"/>
      <c r="W633" s="331"/>
      <c r="X633" s="331"/>
      <c r="Y633" s="331"/>
      <c r="Z633" s="331"/>
    </row>
    <row r="634" spans="1:26" ht="12.75" customHeight="1">
      <c r="A634" s="333"/>
      <c r="B634" s="332"/>
      <c r="C634" s="332"/>
      <c r="D634" s="332"/>
      <c r="E634" s="332"/>
      <c r="F634" s="332"/>
      <c r="G634" s="332"/>
      <c r="H634" s="332"/>
      <c r="I634" s="332"/>
      <c r="J634" s="332"/>
      <c r="K634" s="332"/>
      <c r="L634" s="332"/>
      <c r="M634" s="331"/>
      <c r="N634" s="331"/>
      <c r="O634" s="331"/>
      <c r="P634" s="331"/>
      <c r="Q634" s="331"/>
      <c r="R634" s="331"/>
      <c r="S634" s="331"/>
      <c r="T634" s="331"/>
      <c r="U634" s="331"/>
      <c r="V634" s="331"/>
      <c r="W634" s="331"/>
      <c r="X634" s="331"/>
      <c r="Y634" s="331"/>
      <c r="Z634" s="331"/>
    </row>
    <row r="635" spans="1:26" ht="12.75" customHeight="1">
      <c r="A635" s="333"/>
      <c r="B635" s="332"/>
      <c r="C635" s="332"/>
      <c r="D635" s="332"/>
      <c r="E635" s="332"/>
      <c r="F635" s="332"/>
      <c r="G635" s="332"/>
      <c r="H635" s="332"/>
      <c r="I635" s="332"/>
      <c r="J635" s="332"/>
      <c r="K635" s="332"/>
      <c r="L635" s="332"/>
      <c r="M635" s="331"/>
      <c r="N635" s="331"/>
      <c r="O635" s="331"/>
      <c r="P635" s="331"/>
      <c r="Q635" s="331"/>
      <c r="R635" s="331"/>
      <c r="S635" s="331"/>
      <c r="T635" s="331"/>
      <c r="U635" s="331"/>
      <c r="V635" s="331"/>
      <c r="W635" s="331"/>
      <c r="X635" s="331"/>
      <c r="Y635" s="331"/>
      <c r="Z635" s="331"/>
    </row>
    <row r="636" spans="1:26" ht="12.75" customHeight="1">
      <c r="A636" s="333"/>
      <c r="B636" s="332"/>
      <c r="C636" s="332"/>
      <c r="D636" s="332"/>
      <c r="E636" s="332"/>
      <c r="F636" s="332"/>
      <c r="G636" s="332"/>
      <c r="H636" s="332"/>
      <c r="I636" s="332"/>
      <c r="J636" s="332"/>
      <c r="K636" s="332"/>
      <c r="L636" s="332"/>
      <c r="M636" s="331"/>
      <c r="N636" s="331"/>
      <c r="O636" s="331"/>
      <c r="P636" s="331"/>
      <c r="Q636" s="331"/>
      <c r="R636" s="331"/>
      <c r="S636" s="331"/>
      <c r="T636" s="331"/>
      <c r="U636" s="331"/>
      <c r="V636" s="331"/>
      <c r="W636" s="331"/>
      <c r="X636" s="331"/>
      <c r="Y636" s="331"/>
      <c r="Z636" s="331"/>
    </row>
    <row r="637" spans="1:26" ht="12.75" customHeight="1">
      <c r="A637" s="333"/>
      <c r="B637" s="332"/>
      <c r="C637" s="332"/>
      <c r="D637" s="332"/>
      <c r="E637" s="332"/>
      <c r="F637" s="332"/>
      <c r="G637" s="332"/>
      <c r="H637" s="332"/>
      <c r="I637" s="332"/>
      <c r="J637" s="332"/>
      <c r="K637" s="332"/>
      <c r="L637" s="332"/>
      <c r="M637" s="331"/>
      <c r="N637" s="331"/>
      <c r="O637" s="331"/>
      <c r="P637" s="331"/>
      <c r="Q637" s="331"/>
      <c r="R637" s="331"/>
      <c r="S637" s="331"/>
      <c r="T637" s="331"/>
      <c r="U637" s="331"/>
      <c r="V637" s="331"/>
      <c r="W637" s="331"/>
      <c r="X637" s="331"/>
      <c r="Y637" s="331"/>
      <c r="Z637" s="331"/>
    </row>
    <row r="638" spans="1:26" ht="12.75" customHeight="1">
      <c r="A638" s="333"/>
      <c r="B638" s="332"/>
      <c r="C638" s="332"/>
      <c r="D638" s="332"/>
      <c r="E638" s="332"/>
      <c r="F638" s="332"/>
      <c r="G638" s="332"/>
      <c r="H638" s="332"/>
      <c r="I638" s="332"/>
      <c r="J638" s="332"/>
      <c r="K638" s="332"/>
      <c r="L638" s="332"/>
      <c r="M638" s="331"/>
      <c r="N638" s="331"/>
      <c r="O638" s="331"/>
      <c r="P638" s="331"/>
      <c r="Q638" s="331"/>
      <c r="R638" s="331"/>
      <c r="S638" s="331"/>
      <c r="T638" s="331"/>
      <c r="U638" s="331"/>
      <c r="V638" s="331"/>
      <c r="W638" s="331"/>
      <c r="X638" s="331"/>
      <c r="Y638" s="331"/>
      <c r="Z638" s="331"/>
    </row>
    <row r="639" spans="1:26" ht="12.75" customHeight="1">
      <c r="A639" s="333"/>
      <c r="B639" s="332"/>
      <c r="C639" s="332"/>
      <c r="D639" s="332"/>
      <c r="E639" s="332"/>
      <c r="F639" s="332"/>
      <c r="G639" s="332"/>
      <c r="H639" s="332"/>
      <c r="I639" s="332"/>
      <c r="J639" s="332"/>
      <c r="K639" s="332"/>
      <c r="L639" s="332"/>
      <c r="M639" s="331"/>
      <c r="N639" s="331"/>
      <c r="O639" s="331"/>
      <c r="P639" s="331"/>
      <c r="Q639" s="331"/>
      <c r="R639" s="331"/>
      <c r="S639" s="331"/>
      <c r="T639" s="331"/>
      <c r="U639" s="331"/>
      <c r="V639" s="331"/>
      <c r="W639" s="331"/>
      <c r="X639" s="331"/>
      <c r="Y639" s="331"/>
      <c r="Z639" s="331"/>
    </row>
    <row r="640" spans="1:26" ht="12.75" customHeight="1">
      <c r="A640" s="333"/>
      <c r="B640" s="332"/>
      <c r="C640" s="332"/>
      <c r="D640" s="332"/>
      <c r="E640" s="332"/>
      <c r="F640" s="332"/>
      <c r="G640" s="332"/>
      <c r="H640" s="332"/>
      <c r="I640" s="332"/>
      <c r="J640" s="332"/>
      <c r="K640" s="332"/>
      <c r="L640" s="332"/>
      <c r="M640" s="331"/>
      <c r="N640" s="331"/>
      <c r="O640" s="331"/>
      <c r="P640" s="331"/>
      <c r="Q640" s="331"/>
      <c r="R640" s="331"/>
      <c r="S640" s="331"/>
      <c r="T640" s="331"/>
      <c r="U640" s="331"/>
      <c r="V640" s="331"/>
      <c r="W640" s="331"/>
      <c r="X640" s="331"/>
      <c r="Y640" s="331"/>
      <c r="Z640" s="331"/>
    </row>
    <row r="641" spans="1:26" ht="12.75" customHeight="1">
      <c r="A641" s="333"/>
      <c r="B641" s="332"/>
      <c r="C641" s="332"/>
      <c r="D641" s="332"/>
      <c r="E641" s="332"/>
      <c r="F641" s="332"/>
      <c r="G641" s="332"/>
      <c r="H641" s="332"/>
      <c r="I641" s="332"/>
      <c r="J641" s="332"/>
      <c r="K641" s="332"/>
      <c r="L641" s="332"/>
      <c r="M641" s="331"/>
      <c r="N641" s="331"/>
      <c r="O641" s="331"/>
      <c r="P641" s="331"/>
      <c r="Q641" s="331"/>
      <c r="R641" s="331"/>
      <c r="S641" s="331"/>
      <c r="T641" s="331"/>
      <c r="U641" s="331"/>
      <c r="V641" s="331"/>
      <c r="W641" s="331"/>
      <c r="X641" s="331"/>
      <c r="Y641" s="331"/>
      <c r="Z641" s="331"/>
    </row>
    <row r="642" spans="1:26" ht="12.75" customHeight="1">
      <c r="A642" s="333"/>
      <c r="B642" s="332"/>
      <c r="C642" s="332"/>
      <c r="D642" s="332"/>
      <c r="E642" s="332"/>
      <c r="F642" s="332"/>
      <c r="G642" s="332"/>
      <c r="H642" s="332"/>
      <c r="I642" s="332"/>
      <c r="J642" s="332"/>
      <c r="K642" s="332"/>
      <c r="L642" s="332"/>
      <c r="M642" s="331"/>
      <c r="N642" s="331"/>
      <c r="O642" s="331"/>
      <c r="P642" s="331"/>
      <c r="Q642" s="331"/>
      <c r="R642" s="331"/>
      <c r="S642" s="331"/>
      <c r="T642" s="331"/>
      <c r="U642" s="331"/>
      <c r="V642" s="331"/>
      <c r="W642" s="331"/>
      <c r="X642" s="331"/>
      <c r="Y642" s="331"/>
      <c r="Z642" s="331"/>
    </row>
    <row r="643" spans="1:26" ht="12.75" customHeight="1">
      <c r="A643" s="333"/>
      <c r="B643" s="332"/>
      <c r="C643" s="332"/>
      <c r="D643" s="332"/>
      <c r="E643" s="332"/>
      <c r="F643" s="332"/>
      <c r="G643" s="332"/>
      <c r="H643" s="332"/>
      <c r="I643" s="332"/>
      <c r="J643" s="332"/>
      <c r="K643" s="332"/>
      <c r="L643" s="332"/>
      <c r="M643" s="331"/>
      <c r="N643" s="331"/>
      <c r="O643" s="331"/>
      <c r="P643" s="331"/>
      <c r="Q643" s="331"/>
      <c r="R643" s="331"/>
      <c r="S643" s="331"/>
      <c r="T643" s="331"/>
      <c r="U643" s="331"/>
      <c r="V643" s="331"/>
      <c r="W643" s="331"/>
      <c r="X643" s="331"/>
      <c r="Y643" s="331"/>
      <c r="Z643" s="331"/>
    </row>
    <row r="644" spans="1:26" ht="12.75" customHeight="1">
      <c r="A644" s="333"/>
      <c r="B644" s="332"/>
      <c r="C644" s="332"/>
      <c r="D644" s="332"/>
      <c r="E644" s="332"/>
      <c r="F644" s="332"/>
      <c r="G644" s="332"/>
      <c r="H644" s="332"/>
      <c r="I644" s="332"/>
      <c r="J644" s="332"/>
      <c r="K644" s="332"/>
      <c r="L644" s="332"/>
      <c r="M644" s="331"/>
      <c r="N644" s="331"/>
      <c r="O644" s="331"/>
      <c r="P644" s="331"/>
      <c r="Q644" s="331"/>
      <c r="R644" s="331"/>
      <c r="S644" s="331"/>
      <c r="T644" s="331"/>
      <c r="U644" s="331"/>
      <c r="V644" s="331"/>
      <c r="W644" s="331"/>
      <c r="X644" s="331"/>
      <c r="Y644" s="331"/>
      <c r="Z644" s="331"/>
    </row>
    <row r="645" spans="1:26" ht="12.75" customHeight="1">
      <c r="A645" s="333"/>
      <c r="B645" s="332"/>
      <c r="C645" s="332"/>
      <c r="D645" s="332"/>
      <c r="E645" s="332"/>
      <c r="F645" s="332"/>
      <c r="G645" s="332"/>
      <c r="H645" s="332"/>
      <c r="I645" s="332"/>
      <c r="J645" s="332"/>
      <c r="K645" s="332"/>
      <c r="L645" s="332"/>
      <c r="M645" s="331"/>
      <c r="N645" s="331"/>
      <c r="O645" s="331"/>
      <c r="P645" s="331"/>
      <c r="Q645" s="331"/>
      <c r="R645" s="331"/>
      <c r="S645" s="331"/>
      <c r="T645" s="331"/>
      <c r="U645" s="331"/>
      <c r="V645" s="331"/>
      <c r="W645" s="331"/>
      <c r="X645" s="331"/>
      <c r="Y645" s="331"/>
      <c r="Z645" s="331"/>
    </row>
    <row r="646" spans="1:26" ht="12.75" customHeight="1">
      <c r="A646" s="333"/>
      <c r="B646" s="332"/>
      <c r="C646" s="332"/>
      <c r="D646" s="332"/>
      <c r="E646" s="332"/>
      <c r="F646" s="332"/>
      <c r="G646" s="332"/>
      <c r="H646" s="332"/>
      <c r="I646" s="332"/>
      <c r="J646" s="332"/>
      <c r="K646" s="332"/>
      <c r="L646" s="332"/>
      <c r="M646" s="331"/>
      <c r="N646" s="331"/>
      <c r="O646" s="331"/>
      <c r="P646" s="331"/>
      <c r="Q646" s="331"/>
      <c r="R646" s="331"/>
      <c r="S646" s="331"/>
      <c r="T646" s="331"/>
      <c r="U646" s="331"/>
      <c r="V646" s="331"/>
      <c r="W646" s="331"/>
      <c r="X646" s="331"/>
      <c r="Y646" s="331"/>
      <c r="Z646" s="331"/>
    </row>
    <row r="647" spans="1:26" ht="12.75" customHeight="1">
      <c r="A647" s="333"/>
      <c r="B647" s="332"/>
      <c r="C647" s="332"/>
      <c r="D647" s="332"/>
      <c r="E647" s="332"/>
      <c r="F647" s="332"/>
      <c r="G647" s="332"/>
      <c r="H647" s="332"/>
      <c r="I647" s="332"/>
      <c r="J647" s="332"/>
      <c r="K647" s="332"/>
      <c r="L647" s="332"/>
      <c r="M647" s="331"/>
      <c r="N647" s="331"/>
      <c r="O647" s="331"/>
      <c r="P647" s="331"/>
      <c r="Q647" s="331"/>
      <c r="R647" s="331"/>
      <c r="S647" s="331"/>
      <c r="T647" s="331"/>
      <c r="U647" s="331"/>
      <c r="V647" s="331"/>
      <c r="W647" s="331"/>
      <c r="X647" s="331"/>
      <c r="Y647" s="331"/>
      <c r="Z647" s="331"/>
    </row>
    <row r="648" spans="1:26" ht="12.75" customHeight="1">
      <c r="A648" s="333"/>
      <c r="B648" s="332"/>
      <c r="C648" s="332"/>
      <c r="D648" s="332"/>
      <c r="E648" s="332"/>
      <c r="F648" s="332"/>
      <c r="G648" s="332"/>
      <c r="H648" s="332"/>
      <c r="I648" s="332"/>
      <c r="J648" s="332"/>
      <c r="K648" s="332"/>
      <c r="L648" s="332"/>
      <c r="M648" s="331"/>
      <c r="N648" s="331"/>
      <c r="O648" s="331"/>
      <c r="P648" s="331"/>
      <c r="Q648" s="331"/>
      <c r="R648" s="331"/>
      <c r="S648" s="331"/>
      <c r="T648" s="331"/>
      <c r="U648" s="331"/>
      <c r="V648" s="331"/>
      <c r="W648" s="331"/>
      <c r="X648" s="331"/>
      <c r="Y648" s="331"/>
      <c r="Z648" s="331"/>
    </row>
    <row r="649" spans="1:26" ht="12.75" customHeight="1">
      <c r="A649" s="333"/>
      <c r="B649" s="332"/>
      <c r="C649" s="332"/>
      <c r="D649" s="332"/>
      <c r="E649" s="332"/>
      <c r="F649" s="332"/>
      <c r="G649" s="332"/>
      <c r="H649" s="332"/>
      <c r="I649" s="332"/>
      <c r="J649" s="332"/>
      <c r="K649" s="332"/>
      <c r="L649" s="332"/>
      <c r="M649" s="331"/>
      <c r="N649" s="331"/>
      <c r="O649" s="331"/>
      <c r="P649" s="331"/>
      <c r="Q649" s="331"/>
      <c r="R649" s="331"/>
      <c r="S649" s="331"/>
      <c r="T649" s="331"/>
      <c r="U649" s="331"/>
      <c r="V649" s="331"/>
      <c r="W649" s="331"/>
      <c r="X649" s="331"/>
      <c r="Y649" s="331"/>
      <c r="Z649" s="331"/>
    </row>
    <row r="650" spans="1:26" ht="12.75" customHeight="1">
      <c r="A650" s="333"/>
      <c r="B650" s="332"/>
      <c r="C650" s="332"/>
      <c r="D650" s="332"/>
      <c r="E650" s="332"/>
      <c r="F650" s="332"/>
      <c r="G650" s="332"/>
      <c r="H650" s="332"/>
      <c r="I650" s="332"/>
      <c r="J650" s="332"/>
      <c r="K650" s="332"/>
      <c r="L650" s="332"/>
      <c r="M650" s="331"/>
      <c r="N650" s="331"/>
      <c r="O650" s="331"/>
      <c r="P650" s="331"/>
      <c r="Q650" s="331"/>
      <c r="R650" s="331"/>
      <c r="S650" s="331"/>
      <c r="T650" s="331"/>
      <c r="U650" s="331"/>
      <c r="V650" s="331"/>
      <c r="W650" s="331"/>
      <c r="X650" s="331"/>
      <c r="Y650" s="331"/>
      <c r="Z650" s="331"/>
    </row>
    <row r="651" spans="1:26" ht="12.75" customHeight="1">
      <c r="A651" s="333"/>
      <c r="B651" s="332"/>
      <c r="C651" s="332"/>
      <c r="D651" s="332"/>
      <c r="E651" s="332"/>
      <c r="F651" s="332"/>
      <c r="G651" s="332"/>
      <c r="H651" s="332"/>
      <c r="I651" s="332"/>
      <c r="J651" s="332"/>
      <c r="K651" s="332"/>
      <c r="L651" s="332"/>
      <c r="M651" s="331"/>
      <c r="N651" s="331"/>
      <c r="O651" s="331"/>
      <c r="P651" s="331"/>
      <c r="Q651" s="331"/>
      <c r="R651" s="331"/>
      <c r="S651" s="331"/>
      <c r="T651" s="331"/>
      <c r="U651" s="331"/>
      <c r="V651" s="331"/>
      <c r="W651" s="331"/>
      <c r="X651" s="331"/>
      <c r="Y651" s="331"/>
      <c r="Z651" s="331"/>
    </row>
    <row r="652" spans="1:26" ht="12.75" customHeight="1">
      <c r="A652" s="333"/>
      <c r="B652" s="332"/>
      <c r="C652" s="332"/>
      <c r="D652" s="332"/>
      <c r="E652" s="332"/>
      <c r="F652" s="332"/>
      <c r="G652" s="332"/>
      <c r="H652" s="332"/>
      <c r="I652" s="332"/>
      <c r="J652" s="332"/>
      <c r="K652" s="332"/>
      <c r="L652" s="332"/>
      <c r="M652" s="331"/>
      <c r="N652" s="331"/>
      <c r="O652" s="331"/>
      <c r="P652" s="331"/>
      <c r="Q652" s="331"/>
      <c r="R652" s="331"/>
      <c r="S652" s="331"/>
      <c r="T652" s="331"/>
      <c r="U652" s="331"/>
      <c r="V652" s="331"/>
      <c r="W652" s="331"/>
      <c r="X652" s="331"/>
      <c r="Y652" s="331"/>
      <c r="Z652" s="331"/>
    </row>
    <row r="653" spans="1:26" ht="12.75" customHeight="1">
      <c r="A653" s="333"/>
      <c r="B653" s="332"/>
      <c r="C653" s="332"/>
      <c r="D653" s="332"/>
      <c r="E653" s="332"/>
      <c r="F653" s="332"/>
      <c r="G653" s="332"/>
      <c r="H653" s="332"/>
      <c r="I653" s="332"/>
      <c r="J653" s="332"/>
      <c r="K653" s="332"/>
      <c r="L653" s="332"/>
      <c r="M653" s="331"/>
      <c r="N653" s="331"/>
      <c r="O653" s="331"/>
      <c r="P653" s="331"/>
      <c r="Q653" s="331"/>
      <c r="R653" s="331"/>
      <c r="S653" s="331"/>
      <c r="T653" s="331"/>
      <c r="U653" s="331"/>
      <c r="V653" s="331"/>
      <c r="W653" s="331"/>
      <c r="X653" s="331"/>
      <c r="Y653" s="331"/>
      <c r="Z653" s="331"/>
    </row>
    <row r="654" spans="1:26" ht="12.75" customHeight="1">
      <c r="A654" s="333"/>
      <c r="B654" s="332"/>
      <c r="C654" s="332"/>
      <c r="D654" s="332"/>
      <c r="E654" s="332"/>
      <c r="F654" s="332"/>
      <c r="G654" s="332"/>
      <c r="H654" s="332"/>
      <c r="I654" s="332"/>
      <c r="J654" s="332"/>
      <c r="K654" s="332"/>
      <c r="L654" s="332"/>
      <c r="M654" s="331"/>
      <c r="N654" s="331"/>
      <c r="O654" s="331"/>
      <c r="P654" s="331"/>
      <c r="Q654" s="331"/>
      <c r="R654" s="331"/>
      <c r="S654" s="331"/>
      <c r="T654" s="331"/>
      <c r="U654" s="331"/>
      <c r="V654" s="331"/>
      <c r="W654" s="331"/>
      <c r="X654" s="331"/>
      <c r="Y654" s="331"/>
      <c r="Z654" s="331"/>
    </row>
    <row r="655" spans="1:26" ht="12.75" customHeight="1">
      <c r="A655" s="333"/>
      <c r="B655" s="332"/>
      <c r="C655" s="332"/>
      <c r="D655" s="332"/>
      <c r="E655" s="332"/>
      <c r="F655" s="332"/>
      <c r="G655" s="332"/>
      <c r="H655" s="332"/>
      <c r="I655" s="332"/>
      <c r="J655" s="332"/>
      <c r="K655" s="332"/>
      <c r="L655" s="332"/>
      <c r="M655" s="331"/>
      <c r="N655" s="331"/>
      <c r="O655" s="331"/>
      <c r="P655" s="331"/>
      <c r="Q655" s="331"/>
      <c r="R655" s="331"/>
      <c r="S655" s="331"/>
      <c r="T655" s="331"/>
      <c r="U655" s="331"/>
      <c r="V655" s="331"/>
      <c r="W655" s="331"/>
      <c r="X655" s="331"/>
      <c r="Y655" s="331"/>
      <c r="Z655" s="331"/>
    </row>
    <row r="656" spans="1:26" ht="12.75" customHeight="1">
      <c r="A656" s="333"/>
      <c r="B656" s="332"/>
      <c r="C656" s="332"/>
      <c r="D656" s="332"/>
      <c r="E656" s="332"/>
      <c r="F656" s="332"/>
      <c r="G656" s="332"/>
      <c r="H656" s="332"/>
      <c r="I656" s="332"/>
      <c r="J656" s="332"/>
      <c r="K656" s="332"/>
      <c r="L656" s="332"/>
      <c r="M656" s="331"/>
      <c r="N656" s="331"/>
      <c r="O656" s="331"/>
      <c r="P656" s="331"/>
      <c r="Q656" s="331"/>
      <c r="R656" s="331"/>
      <c r="S656" s="331"/>
      <c r="T656" s="331"/>
      <c r="U656" s="331"/>
      <c r="V656" s="331"/>
      <c r="W656" s="331"/>
      <c r="X656" s="331"/>
      <c r="Y656" s="331"/>
      <c r="Z656" s="331"/>
    </row>
    <row r="657" spans="1:26" ht="12.75" customHeight="1">
      <c r="A657" s="333"/>
      <c r="B657" s="332"/>
      <c r="C657" s="332"/>
      <c r="D657" s="332"/>
      <c r="E657" s="332"/>
      <c r="F657" s="332"/>
      <c r="G657" s="332"/>
      <c r="H657" s="332"/>
      <c r="I657" s="332"/>
      <c r="J657" s="332"/>
      <c r="K657" s="332"/>
      <c r="L657" s="332"/>
      <c r="M657" s="331"/>
      <c r="N657" s="331"/>
      <c r="O657" s="331"/>
      <c r="P657" s="331"/>
      <c r="Q657" s="331"/>
      <c r="R657" s="331"/>
      <c r="S657" s="331"/>
      <c r="T657" s="331"/>
      <c r="U657" s="331"/>
      <c r="V657" s="331"/>
      <c r="W657" s="331"/>
      <c r="X657" s="331"/>
      <c r="Y657" s="331"/>
      <c r="Z657" s="331"/>
    </row>
    <row r="658" spans="1:26" ht="12.75" customHeight="1">
      <c r="A658" s="333"/>
      <c r="B658" s="332"/>
      <c r="C658" s="332"/>
      <c r="D658" s="332"/>
      <c r="E658" s="332"/>
      <c r="F658" s="332"/>
      <c r="G658" s="332"/>
      <c r="H658" s="332"/>
      <c r="I658" s="332"/>
      <c r="J658" s="332"/>
      <c r="K658" s="332"/>
      <c r="L658" s="332"/>
      <c r="M658" s="331"/>
      <c r="N658" s="331"/>
      <c r="O658" s="331"/>
      <c r="P658" s="331"/>
      <c r="Q658" s="331"/>
      <c r="R658" s="331"/>
      <c r="S658" s="331"/>
      <c r="T658" s="331"/>
      <c r="U658" s="331"/>
      <c r="V658" s="331"/>
      <c r="W658" s="331"/>
      <c r="X658" s="331"/>
      <c r="Y658" s="331"/>
      <c r="Z658" s="331"/>
    </row>
    <row r="659" spans="1:26" ht="12.75" customHeight="1">
      <c r="A659" s="333"/>
      <c r="B659" s="332"/>
      <c r="C659" s="332"/>
      <c r="D659" s="332"/>
      <c r="E659" s="332"/>
      <c r="F659" s="332"/>
      <c r="G659" s="332"/>
      <c r="H659" s="332"/>
      <c r="I659" s="332"/>
      <c r="J659" s="332"/>
      <c r="K659" s="332"/>
      <c r="L659" s="332"/>
      <c r="M659" s="331"/>
      <c r="N659" s="331"/>
      <c r="O659" s="331"/>
      <c r="P659" s="331"/>
      <c r="Q659" s="331"/>
      <c r="R659" s="331"/>
      <c r="S659" s="331"/>
      <c r="T659" s="331"/>
      <c r="U659" s="331"/>
      <c r="V659" s="331"/>
      <c r="W659" s="331"/>
      <c r="X659" s="331"/>
      <c r="Y659" s="331"/>
      <c r="Z659" s="331"/>
    </row>
    <row r="660" spans="1:26" ht="12.75" customHeight="1">
      <c r="A660" s="333"/>
      <c r="B660" s="332"/>
      <c r="C660" s="332"/>
      <c r="D660" s="332"/>
      <c r="E660" s="332"/>
      <c r="F660" s="332"/>
      <c r="G660" s="332"/>
      <c r="H660" s="332"/>
      <c r="I660" s="332"/>
      <c r="J660" s="332"/>
      <c r="K660" s="332"/>
      <c r="L660" s="332"/>
      <c r="M660" s="331"/>
      <c r="N660" s="331"/>
      <c r="O660" s="331"/>
      <c r="P660" s="331"/>
      <c r="Q660" s="331"/>
      <c r="R660" s="331"/>
      <c r="S660" s="331"/>
      <c r="T660" s="331"/>
      <c r="U660" s="331"/>
      <c r="V660" s="331"/>
      <c r="W660" s="331"/>
      <c r="X660" s="331"/>
      <c r="Y660" s="331"/>
      <c r="Z660" s="331"/>
    </row>
    <row r="661" spans="1:26" ht="12.75" customHeight="1">
      <c r="A661" s="333"/>
      <c r="B661" s="332"/>
      <c r="C661" s="332"/>
      <c r="D661" s="332"/>
      <c r="E661" s="332"/>
      <c r="F661" s="332"/>
      <c r="G661" s="332"/>
      <c r="H661" s="332"/>
      <c r="I661" s="332"/>
      <c r="J661" s="332"/>
      <c r="K661" s="332"/>
      <c r="L661" s="332"/>
      <c r="M661" s="331"/>
      <c r="N661" s="331"/>
      <c r="O661" s="331"/>
      <c r="P661" s="331"/>
      <c r="Q661" s="331"/>
      <c r="R661" s="331"/>
      <c r="S661" s="331"/>
      <c r="T661" s="331"/>
      <c r="U661" s="331"/>
      <c r="V661" s="331"/>
      <c r="W661" s="331"/>
      <c r="X661" s="331"/>
      <c r="Y661" s="331"/>
      <c r="Z661" s="331"/>
    </row>
    <row r="662" spans="1:26" ht="12.75" customHeight="1">
      <c r="A662" s="333"/>
      <c r="B662" s="332"/>
      <c r="C662" s="332"/>
      <c r="D662" s="332"/>
      <c r="E662" s="332"/>
      <c r="F662" s="332"/>
      <c r="G662" s="332"/>
      <c r="H662" s="332"/>
      <c r="I662" s="332"/>
      <c r="J662" s="332"/>
      <c r="K662" s="332"/>
      <c r="L662" s="332"/>
      <c r="M662" s="331"/>
      <c r="N662" s="331"/>
      <c r="O662" s="331"/>
      <c r="P662" s="331"/>
      <c r="Q662" s="331"/>
      <c r="R662" s="331"/>
      <c r="S662" s="331"/>
      <c r="T662" s="331"/>
      <c r="U662" s="331"/>
      <c r="V662" s="331"/>
      <c r="W662" s="331"/>
      <c r="X662" s="331"/>
      <c r="Y662" s="331"/>
      <c r="Z662" s="331"/>
    </row>
    <row r="663" spans="1:26" ht="12.75" customHeight="1">
      <c r="A663" s="333"/>
      <c r="B663" s="332"/>
      <c r="C663" s="332"/>
      <c r="D663" s="332"/>
      <c r="E663" s="332"/>
      <c r="F663" s="332"/>
      <c r="G663" s="332"/>
      <c r="H663" s="332"/>
      <c r="I663" s="332"/>
      <c r="J663" s="332"/>
      <c r="K663" s="332"/>
      <c r="L663" s="332"/>
      <c r="M663" s="331"/>
      <c r="N663" s="331"/>
      <c r="O663" s="331"/>
      <c r="P663" s="331"/>
      <c r="Q663" s="331"/>
      <c r="R663" s="331"/>
      <c r="S663" s="331"/>
      <c r="T663" s="331"/>
      <c r="U663" s="331"/>
      <c r="V663" s="331"/>
      <c r="W663" s="331"/>
      <c r="X663" s="331"/>
      <c r="Y663" s="331"/>
      <c r="Z663" s="331"/>
    </row>
    <row r="664" spans="1:26" ht="12.75" customHeight="1">
      <c r="A664" s="333"/>
      <c r="B664" s="332"/>
      <c r="C664" s="332"/>
      <c r="D664" s="332"/>
      <c r="E664" s="332"/>
      <c r="F664" s="332"/>
      <c r="G664" s="332"/>
      <c r="H664" s="332"/>
      <c r="I664" s="332"/>
      <c r="J664" s="332"/>
      <c r="K664" s="332"/>
      <c r="L664" s="332"/>
      <c r="M664" s="331"/>
      <c r="N664" s="331"/>
      <c r="O664" s="331"/>
      <c r="P664" s="331"/>
      <c r="Q664" s="331"/>
      <c r="R664" s="331"/>
      <c r="S664" s="331"/>
      <c r="T664" s="331"/>
      <c r="U664" s="331"/>
      <c r="V664" s="331"/>
      <c r="W664" s="331"/>
      <c r="X664" s="331"/>
      <c r="Y664" s="331"/>
      <c r="Z664" s="331"/>
    </row>
    <row r="665" spans="1:26" ht="12.75" customHeight="1">
      <c r="A665" s="333"/>
      <c r="B665" s="332"/>
      <c r="C665" s="332"/>
      <c r="D665" s="332"/>
      <c r="E665" s="332"/>
      <c r="F665" s="332"/>
      <c r="G665" s="332"/>
      <c r="H665" s="332"/>
      <c r="I665" s="332"/>
      <c r="J665" s="332"/>
      <c r="K665" s="332"/>
      <c r="L665" s="332"/>
      <c r="M665" s="331"/>
      <c r="N665" s="331"/>
      <c r="O665" s="331"/>
      <c r="P665" s="331"/>
      <c r="Q665" s="331"/>
      <c r="R665" s="331"/>
      <c r="S665" s="331"/>
      <c r="T665" s="331"/>
      <c r="U665" s="331"/>
      <c r="V665" s="331"/>
      <c r="W665" s="331"/>
      <c r="X665" s="331"/>
      <c r="Y665" s="331"/>
      <c r="Z665" s="331"/>
    </row>
    <row r="666" spans="1:26" ht="12.75" customHeight="1">
      <c r="A666" s="333"/>
      <c r="B666" s="332"/>
      <c r="C666" s="332"/>
      <c r="D666" s="332"/>
      <c r="E666" s="332"/>
      <c r="F666" s="332"/>
      <c r="G666" s="332"/>
      <c r="H666" s="332"/>
      <c r="I666" s="332"/>
      <c r="J666" s="332"/>
      <c r="K666" s="332"/>
      <c r="L666" s="332"/>
      <c r="M666" s="331"/>
      <c r="N666" s="331"/>
      <c r="O666" s="331"/>
      <c r="P666" s="331"/>
      <c r="Q666" s="331"/>
      <c r="R666" s="331"/>
      <c r="S666" s="331"/>
      <c r="T666" s="331"/>
      <c r="U666" s="331"/>
      <c r="V666" s="331"/>
      <c r="W666" s="331"/>
      <c r="X666" s="331"/>
      <c r="Y666" s="331"/>
      <c r="Z666" s="331"/>
    </row>
    <row r="667" spans="1:26" ht="12.75" customHeight="1">
      <c r="A667" s="333"/>
      <c r="B667" s="332"/>
      <c r="C667" s="332"/>
      <c r="D667" s="332"/>
      <c r="E667" s="332"/>
      <c r="F667" s="332"/>
      <c r="G667" s="332"/>
      <c r="H667" s="332"/>
      <c r="I667" s="332"/>
      <c r="J667" s="332"/>
      <c r="K667" s="332"/>
      <c r="L667" s="332"/>
      <c r="M667" s="331"/>
      <c r="N667" s="331"/>
      <c r="O667" s="331"/>
      <c r="P667" s="331"/>
      <c r="Q667" s="331"/>
      <c r="R667" s="331"/>
      <c r="S667" s="331"/>
      <c r="T667" s="331"/>
      <c r="U667" s="331"/>
      <c r="V667" s="331"/>
      <c r="W667" s="331"/>
      <c r="X667" s="331"/>
      <c r="Y667" s="331"/>
      <c r="Z667" s="331"/>
    </row>
    <row r="668" spans="1:26" ht="12.75" customHeight="1">
      <c r="A668" s="333"/>
      <c r="B668" s="332"/>
      <c r="C668" s="332"/>
      <c r="D668" s="332"/>
      <c r="E668" s="332"/>
      <c r="F668" s="332"/>
      <c r="G668" s="332"/>
      <c r="H668" s="332"/>
      <c r="I668" s="332"/>
      <c r="J668" s="332"/>
      <c r="K668" s="332"/>
      <c r="L668" s="332"/>
      <c r="M668" s="331"/>
      <c r="N668" s="331"/>
      <c r="O668" s="331"/>
      <c r="P668" s="331"/>
      <c r="Q668" s="331"/>
      <c r="R668" s="331"/>
      <c r="S668" s="331"/>
      <c r="T668" s="331"/>
      <c r="U668" s="331"/>
      <c r="V668" s="331"/>
      <c r="W668" s="331"/>
      <c r="X668" s="331"/>
      <c r="Y668" s="331"/>
      <c r="Z668" s="331"/>
    </row>
    <row r="669" spans="1:26" ht="12.75" customHeight="1">
      <c r="A669" s="333"/>
      <c r="B669" s="332"/>
      <c r="C669" s="332"/>
      <c r="D669" s="332"/>
      <c r="E669" s="332"/>
      <c r="F669" s="332"/>
      <c r="G669" s="332"/>
      <c r="H669" s="332"/>
      <c r="I669" s="332"/>
      <c r="J669" s="332"/>
      <c r="K669" s="332"/>
      <c r="L669" s="332"/>
      <c r="M669" s="331"/>
      <c r="N669" s="331"/>
      <c r="O669" s="331"/>
      <c r="P669" s="331"/>
      <c r="Q669" s="331"/>
      <c r="R669" s="331"/>
      <c r="S669" s="331"/>
      <c r="T669" s="331"/>
      <c r="U669" s="331"/>
      <c r="V669" s="331"/>
      <c r="W669" s="331"/>
      <c r="X669" s="331"/>
      <c r="Y669" s="331"/>
      <c r="Z669" s="331"/>
    </row>
    <row r="670" spans="1:26" ht="12.75" customHeight="1">
      <c r="A670" s="333"/>
      <c r="B670" s="332"/>
      <c r="C670" s="332"/>
      <c r="D670" s="332"/>
      <c r="E670" s="332"/>
      <c r="F670" s="332"/>
      <c r="G670" s="332"/>
      <c r="H670" s="332"/>
      <c r="I670" s="332"/>
      <c r="J670" s="332"/>
      <c r="K670" s="332"/>
      <c r="L670" s="332"/>
      <c r="M670" s="331"/>
      <c r="N670" s="331"/>
      <c r="O670" s="331"/>
      <c r="P670" s="331"/>
      <c r="Q670" s="331"/>
      <c r="R670" s="331"/>
      <c r="S670" s="331"/>
      <c r="T670" s="331"/>
      <c r="U670" s="331"/>
      <c r="V670" s="331"/>
      <c r="W670" s="331"/>
      <c r="X670" s="331"/>
      <c r="Y670" s="331"/>
      <c r="Z670" s="331"/>
    </row>
    <row r="671" spans="1:26" ht="12.75" customHeight="1">
      <c r="A671" s="333"/>
      <c r="B671" s="332"/>
      <c r="C671" s="332"/>
      <c r="D671" s="332"/>
      <c r="E671" s="332"/>
      <c r="F671" s="332"/>
      <c r="G671" s="332"/>
      <c r="H671" s="332"/>
      <c r="I671" s="332"/>
      <c r="J671" s="332"/>
      <c r="K671" s="332"/>
      <c r="L671" s="332"/>
      <c r="M671" s="331"/>
      <c r="N671" s="331"/>
      <c r="O671" s="331"/>
      <c r="P671" s="331"/>
      <c r="Q671" s="331"/>
      <c r="R671" s="331"/>
      <c r="S671" s="331"/>
      <c r="T671" s="331"/>
      <c r="U671" s="331"/>
      <c r="V671" s="331"/>
      <c r="W671" s="331"/>
      <c r="X671" s="331"/>
      <c r="Y671" s="331"/>
      <c r="Z671" s="331"/>
    </row>
    <row r="672" spans="1:26" ht="12.75" customHeight="1">
      <c r="A672" s="333"/>
      <c r="B672" s="332"/>
      <c r="C672" s="332"/>
      <c r="D672" s="332"/>
      <c r="E672" s="332"/>
      <c r="F672" s="332"/>
      <c r="G672" s="332"/>
      <c r="H672" s="332"/>
      <c r="I672" s="332"/>
      <c r="J672" s="332"/>
      <c r="K672" s="332"/>
      <c r="L672" s="332"/>
      <c r="M672" s="331"/>
      <c r="N672" s="331"/>
      <c r="O672" s="331"/>
      <c r="P672" s="331"/>
      <c r="Q672" s="331"/>
      <c r="R672" s="331"/>
      <c r="S672" s="331"/>
      <c r="T672" s="331"/>
      <c r="U672" s="331"/>
      <c r="V672" s="331"/>
      <c r="W672" s="331"/>
      <c r="X672" s="331"/>
      <c r="Y672" s="331"/>
      <c r="Z672" s="331"/>
    </row>
    <row r="673" spans="1:26" ht="12.75" customHeight="1">
      <c r="A673" s="333"/>
      <c r="B673" s="332"/>
      <c r="C673" s="332"/>
      <c r="D673" s="332"/>
      <c r="E673" s="332"/>
      <c r="F673" s="332"/>
      <c r="G673" s="332"/>
      <c r="H673" s="332"/>
      <c r="I673" s="332"/>
      <c r="J673" s="332"/>
      <c r="K673" s="332"/>
      <c r="L673" s="332"/>
      <c r="M673" s="331"/>
      <c r="N673" s="331"/>
      <c r="O673" s="331"/>
      <c r="P673" s="331"/>
      <c r="Q673" s="331"/>
      <c r="R673" s="331"/>
      <c r="S673" s="331"/>
      <c r="T673" s="331"/>
      <c r="U673" s="331"/>
      <c r="V673" s="331"/>
      <c r="W673" s="331"/>
      <c r="X673" s="331"/>
      <c r="Y673" s="331"/>
      <c r="Z673" s="331"/>
    </row>
    <row r="674" spans="1:26" ht="12.75" customHeight="1">
      <c r="A674" s="333"/>
      <c r="B674" s="332"/>
      <c r="C674" s="332"/>
      <c r="D674" s="332"/>
      <c r="E674" s="332"/>
      <c r="F674" s="332"/>
      <c r="G674" s="332"/>
      <c r="H674" s="332"/>
      <c r="I674" s="332"/>
      <c r="J674" s="332"/>
      <c r="K674" s="332"/>
      <c r="L674" s="332"/>
      <c r="M674" s="331"/>
      <c r="N674" s="331"/>
      <c r="O674" s="331"/>
      <c r="P674" s="331"/>
      <c r="Q674" s="331"/>
      <c r="R674" s="331"/>
      <c r="S674" s="331"/>
      <c r="T674" s="331"/>
      <c r="U674" s="331"/>
      <c r="V674" s="331"/>
      <c r="W674" s="331"/>
      <c r="X674" s="331"/>
      <c r="Y674" s="331"/>
      <c r="Z674" s="331"/>
    </row>
    <row r="675" spans="1:26" ht="12.75" customHeight="1">
      <c r="A675" s="333"/>
      <c r="B675" s="332"/>
      <c r="C675" s="332"/>
      <c r="D675" s="332"/>
      <c r="E675" s="332"/>
      <c r="F675" s="332"/>
      <c r="G675" s="332"/>
      <c r="H675" s="332"/>
      <c r="I675" s="332"/>
      <c r="J675" s="332"/>
      <c r="K675" s="332"/>
      <c r="L675" s="332"/>
      <c r="M675" s="331"/>
      <c r="N675" s="331"/>
      <c r="O675" s="331"/>
      <c r="P675" s="331"/>
      <c r="Q675" s="331"/>
      <c r="R675" s="331"/>
      <c r="S675" s="331"/>
      <c r="T675" s="331"/>
      <c r="U675" s="331"/>
      <c r="V675" s="331"/>
      <c r="W675" s="331"/>
      <c r="X675" s="331"/>
      <c r="Y675" s="331"/>
      <c r="Z675" s="331"/>
    </row>
    <row r="676" spans="1:26" ht="12.75" customHeight="1">
      <c r="A676" s="333"/>
      <c r="B676" s="332"/>
      <c r="C676" s="332"/>
      <c r="D676" s="332"/>
      <c r="E676" s="332"/>
      <c r="F676" s="332"/>
      <c r="G676" s="332"/>
      <c r="H676" s="332"/>
      <c r="I676" s="332"/>
      <c r="J676" s="332"/>
      <c r="K676" s="332"/>
      <c r="L676" s="332"/>
      <c r="M676" s="331"/>
      <c r="N676" s="331"/>
      <c r="O676" s="331"/>
      <c r="P676" s="331"/>
      <c r="Q676" s="331"/>
      <c r="R676" s="331"/>
      <c r="S676" s="331"/>
      <c r="T676" s="331"/>
      <c r="U676" s="331"/>
      <c r="V676" s="331"/>
      <c r="W676" s="331"/>
      <c r="X676" s="331"/>
      <c r="Y676" s="331"/>
      <c r="Z676" s="331"/>
    </row>
    <row r="677" spans="1:26" ht="12.75" customHeight="1">
      <c r="A677" s="333"/>
      <c r="B677" s="332"/>
      <c r="C677" s="332"/>
      <c r="D677" s="332"/>
      <c r="E677" s="332"/>
      <c r="F677" s="332"/>
      <c r="G677" s="332"/>
      <c r="H677" s="332"/>
      <c r="I677" s="332"/>
      <c r="J677" s="332"/>
      <c r="K677" s="332"/>
      <c r="L677" s="332"/>
      <c r="M677" s="331"/>
      <c r="N677" s="331"/>
      <c r="O677" s="331"/>
      <c r="P677" s="331"/>
      <c r="Q677" s="331"/>
      <c r="R677" s="331"/>
      <c r="S677" s="331"/>
      <c r="T677" s="331"/>
      <c r="U677" s="331"/>
      <c r="V677" s="331"/>
      <c r="W677" s="331"/>
      <c r="X677" s="331"/>
      <c r="Y677" s="331"/>
      <c r="Z677" s="331"/>
    </row>
    <row r="678" spans="1:26" ht="12.75" customHeight="1">
      <c r="A678" s="333"/>
      <c r="B678" s="332"/>
      <c r="C678" s="332"/>
      <c r="D678" s="332"/>
      <c r="E678" s="332"/>
      <c r="F678" s="332"/>
      <c r="G678" s="332"/>
      <c r="H678" s="332"/>
      <c r="I678" s="332"/>
      <c r="J678" s="332"/>
      <c r="K678" s="332"/>
      <c r="L678" s="332"/>
      <c r="M678" s="331"/>
      <c r="N678" s="331"/>
      <c r="O678" s="331"/>
      <c r="P678" s="331"/>
      <c r="Q678" s="331"/>
      <c r="R678" s="331"/>
      <c r="S678" s="331"/>
      <c r="T678" s="331"/>
      <c r="U678" s="331"/>
      <c r="V678" s="331"/>
      <c r="W678" s="331"/>
      <c r="X678" s="331"/>
      <c r="Y678" s="331"/>
      <c r="Z678" s="331"/>
    </row>
    <row r="679" spans="1:26" ht="12.75" customHeight="1">
      <c r="A679" s="333"/>
      <c r="B679" s="332"/>
      <c r="C679" s="332"/>
      <c r="D679" s="332"/>
      <c r="E679" s="332"/>
      <c r="F679" s="332"/>
      <c r="G679" s="332"/>
      <c r="H679" s="332"/>
      <c r="I679" s="332"/>
      <c r="J679" s="332"/>
      <c r="K679" s="332"/>
      <c r="L679" s="332"/>
      <c r="M679" s="331"/>
      <c r="N679" s="331"/>
      <c r="O679" s="331"/>
      <c r="P679" s="331"/>
      <c r="Q679" s="331"/>
      <c r="R679" s="331"/>
      <c r="S679" s="331"/>
      <c r="T679" s="331"/>
      <c r="U679" s="331"/>
      <c r="V679" s="331"/>
      <c r="W679" s="331"/>
      <c r="X679" s="331"/>
      <c r="Y679" s="331"/>
      <c r="Z679" s="331"/>
    </row>
    <row r="680" spans="1:26" ht="12.75" customHeight="1">
      <c r="A680" s="333"/>
      <c r="B680" s="332"/>
      <c r="C680" s="332"/>
      <c r="D680" s="332"/>
      <c r="E680" s="332"/>
      <c r="F680" s="332"/>
      <c r="G680" s="332"/>
      <c r="H680" s="332"/>
      <c r="I680" s="332"/>
      <c r="J680" s="332"/>
      <c r="K680" s="332"/>
      <c r="L680" s="332"/>
      <c r="M680" s="331"/>
      <c r="N680" s="331"/>
      <c r="O680" s="331"/>
      <c r="P680" s="331"/>
      <c r="Q680" s="331"/>
      <c r="R680" s="331"/>
      <c r="S680" s="331"/>
      <c r="T680" s="331"/>
      <c r="U680" s="331"/>
      <c r="V680" s="331"/>
      <c r="W680" s="331"/>
      <c r="X680" s="331"/>
      <c r="Y680" s="331"/>
      <c r="Z680" s="331"/>
    </row>
    <row r="681" spans="1:26" ht="12.75" customHeight="1">
      <c r="A681" s="333"/>
      <c r="B681" s="332"/>
      <c r="C681" s="332"/>
      <c r="D681" s="332"/>
      <c r="E681" s="332"/>
      <c r="F681" s="332"/>
      <c r="G681" s="332"/>
      <c r="H681" s="332"/>
      <c r="I681" s="332"/>
      <c r="J681" s="332"/>
      <c r="K681" s="332"/>
      <c r="L681" s="332"/>
      <c r="M681" s="331"/>
      <c r="N681" s="331"/>
      <c r="O681" s="331"/>
      <c r="P681" s="331"/>
      <c r="Q681" s="331"/>
      <c r="R681" s="331"/>
      <c r="S681" s="331"/>
      <c r="T681" s="331"/>
      <c r="U681" s="331"/>
      <c r="V681" s="331"/>
      <c r="W681" s="331"/>
      <c r="X681" s="331"/>
      <c r="Y681" s="331"/>
      <c r="Z681" s="331"/>
    </row>
    <row r="682" spans="1:26" ht="12.75" customHeight="1">
      <c r="A682" s="333"/>
      <c r="B682" s="332"/>
      <c r="C682" s="332"/>
      <c r="D682" s="332"/>
      <c r="E682" s="332"/>
      <c r="F682" s="332"/>
      <c r="G682" s="332"/>
      <c r="H682" s="332"/>
      <c r="I682" s="332"/>
      <c r="J682" s="332"/>
      <c r="K682" s="332"/>
      <c r="L682" s="332"/>
      <c r="M682" s="331"/>
      <c r="N682" s="331"/>
      <c r="O682" s="331"/>
      <c r="P682" s="331"/>
      <c r="Q682" s="331"/>
      <c r="R682" s="331"/>
      <c r="S682" s="331"/>
      <c r="T682" s="331"/>
      <c r="U682" s="331"/>
      <c r="V682" s="331"/>
      <c r="W682" s="331"/>
      <c r="X682" s="331"/>
      <c r="Y682" s="331"/>
      <c r="Z682" s="331"/>
    </row>
    <row r="683" spans="1:26" ht="12.75" customHeight="1">
      <c r="A683" s="333"/>
      <c r="B683" s="332"/>
      <c r="C683" s="332"/>
      <c r="D683" s="332"/>
      <c r="E683" s="332"/>
      <c r="F683" s="332"/>
      <c r="G683" s="332"/>
      <c r="H683" s="332"/>
      <c r="I683" s="332"/>
      <c r="J683" s="332"/>
      <c r="K683" s="332"/>
      <c r="L683" s="332"/>
      <c r="M683" s="331"/>
      <c r="N683" s="331"/>
      <c r="O683" s="331"/>
      <c r="P683" s="331"/>
      <c r="Q683" s="331"/>
      <c r="R683" s="331"/>
      <c r="S683" s="331"/>
      <c r="T683" s="331"/>
      <c r="U683" s="331"/>
      <c r="V683" s="331"/>
      <c r="W683" s="331"/>
      <c r="X683" s="331"/>
      <c r="Y683" s="331"/>
      <c r="Z683" s="331"/>
    </row>
    <row r="684" spans="1:26" ht="12.75" customHeight="1">
      <c r="A684" s="333"/>
      <c r="B684" s="332"/>
      <c r="C684" s="332"/>
      <c r="D684" s="332"/>
      <c r="E684" s="332"/>
      <c r="F684" s="332"/>
      <c r="G684" s="332"/>
      <c r="H684" s="332"/>
      <c r="I684" s="332"/>
      <c r="J684" s="332"/>
      <c r="K684" s="332"/>
      <c r="L684" s="332"/>
      <c r="M684" s="331"/>
      <c r="N684" s="331"/>
      <c r="O684" s="331"/>
      <c r="P684" s="331"/>
      <c r="Q684" s="331"/>
      <c r="R684" s="331"/>
      <c r="S684" s="331"/>
      <c r="T684" s="331"/>
      <c r="U684" s="331"/>
      <c r="V684" s="331"/>
      <c r="W684" s="331"/>
      <c r="X684" s="331"/>
      <c r="Y684" s="331"/>
      <c r="Z684" s="331"/>
    </row>
    <row r="685" spans="1:26" ht="12.75" customHeight="1">
      <c r="A685" s="333"/>
      <c r="B685" s="332"/>
      <c r="C685" s="332"/>
      <c r="D685" s="332"/>
      <c r="E685" s="332"/>
      <c r="F685" s="332"/>
      <c r="G685" s="332"/>
      <c r="H685" s="332"/>
      <c r="I685" s="332"/>
      <c r="J685" s="332"/>
      <c r="K685" s="332"/>
      <c r="L685" s="332"/>
      <c r="M685" s="331"/>
      <c r="N685" s="331"/>
      <c r="O685" s="331"/>
      <c r="P685" s="331"/>
      <c r="Q685" s="331"/>
      <c r="R685" s="331"/>
      <c r="S685" s="331"/>
      <c r="T685" s="331"/>
      <c r="U685" s="331"/>
      <c r="V685" s="331"/>
      <c r="W685" s="331"/>
      <c r="X685" s="331"/>
      <c r="Y685" s="331"/>
      <c r="Z685" s="331"/>
    </row>
    <row r="686" spans="1:26" ht="12.75" customHeight="1">
      <c r="A686" s="333"/>
      <c r="B686" s="332"/>
      <c r="C686" s="332"/>
      <c r="D686" s="332"/>
      <c r="E686" s="332"/>
      <c r="F686" s="332"/>
      <c r="G686" s="332"/>
      <c r="H686" s="332"/>
      <c r="I686" s="332"/>
      <c r="J686" s="332"/>
      <c r="K686" s="332"/>
      <c r="L686" s="332"/>
      <c r="M686" s="331"/>
      <c r="N686" s="331"/>
      <c r="O686" s="331"/>
      <c r="P686" s="331"/>
      <c r="Q686" s="331"/>
      <c r="R686" s="331"/>
      <c r="S686" s="331"/>
      <c r="T686" s="331"/>
      <c r="U686" s="331"/>
      <c r="V686" s="331"/>
      <c r="W686" s="331"/>
      <c r="X686" s="331"/>
      <c r="Y686" s="331"/>
      <c r="Z686" s="331"/>
    </row>
    <row r="687" spans="1:26" ht="12.75" customHeight="1">
      <c r="A687" s="333"/>
      <c r="B687" s="332"/>
      <c r="C687" s="332"/>
      <c r="D687" s="332"/>
      <c r="E687" s="332"/>
      <c r="F687" s="332"/>
      <c r="G687" s="332"/>
      <c r="H687" s="332"/>
      <c r="I687" s="332"/>
      <c r="J687" s="332"/>
      <c r="K687" s="332"/>
      <c r="L687" s="332"/>
      <c r="M687" s="331"/>
      <c r="N687" s="331"/>
      <c r="O687" s="331"/>
      <c r="P687" s="331"/>
      <c r="Q687" s="331"/>
      <c r="R687" s="331"/>
      <c r="S687" s="331"/>
      <c r="T687" s="331"/>
      <c r="U687" s="331"/>
      <c r="V687" s="331"/>
      <c r="W687" s="331"/>
      <c r="X687" s="331"/>
      <c r="Y687" s="331"/>
      <c r="Z687" s="331"/>
    </row>
    <row r="688" spans="1:26" ht="12.75" customHeight="1">
      <c r="A688" s="333"/>
      <c r="B688" s="332"/>
      <c r="C688" s="332"/>
      <c r="D688" s="332"/>
      <c r="E688" s="332"/>
      <c r="F688" s="332"/>
      <c r="G688" s="332"/>
      <c r="H688" s="332"/>
      <c r="I688" s="332"/>
      <c r="J688" s="332"/>
      <c r="K688" s="332"/>
      <c r="L688" s="332"/>
      <c r="M688" s="331"/>
      <c r="N688" s="331"/>
      <c r="O688" s="331"/>
      <c r="P688" s="331"/>
      <c r="Q688" s="331"/>
      <c r="R688" s="331"/>
      <c r="S688" s="331"/>
      <c r="T688" s="331"/>
      <c r="U688" s="331"/>
      <c r="V688" s="331"/>
      <c r="W688" s="331"/>
      <c r="X688" s="331"/>
      <c r="Y688" s="331"/>
      <c r="Z688" s="331"/>
    </row>
    <row r="689" spans="1:26" ht="12.75" customHeight="1">
      <c r="A689" s="333"/>
      <c r="B689" s="332"/>
      <c r="C689" s="332"/>
      <c r="D689" s="332"/>
      <c r="E689" s="332"/>
      <c r="F689" s="332"/>
      <c r="G689" s="332"/>
      <c r="H689" s="332"/>
      <c r="I689" s="332"/>
      <c r="J689" s="332"/>
      <c r="K689" s="332"/>
      <c r="L689" s="332"/>
      <c r="M689" s="331"/>
      <c r="N689" s="331"/>
      <c r="O689" s="331"/>
      <c r="P689" s="331"/>
      <c r="Q689" s="331"/>
      <c r="R689" s="331"/>
      <c r="S689" s="331"/>
      <c r="T689" s="331"/>
      <c r="U689" s="331"/>
      <c r="V689" s="331"/>
      <c r="W689" s="331"/>
      <c r="X689" s="331"/>
      <c r="Y689" s="331"/>
      <c r="Z689" s="331"/>
    </row>
    <row r="690" spans="1:26" ht="12.75" customHeight="1">
      <c r="A690" s="333"/>
      <c r="B690" s="332"/>
      <c r="C690" s="332"/>
      <c r="D690" s="332"/>
      <c r="E690" s="332"/>
      <c r="F690" s="332"/>
      <c r="G690" s="332"/>
      <c r="H690" s="332"/>
      <c r="I690" s="332"/>
      <c r="J690" s="332"/>
      <c r="K690" s="332"/>
      <c r="L690" s="332"/>
      <c r="M690" s="331"/>
      <c r="N690" s="331"/>
      <c r="O690" s="331"/>
      <c r="P690" s="331"/>
      <c r="Q690" s="331"/>
      <c r="R690" s="331"/>
      <c r="S690" s="331"/>
      <c r="T690" s="331"/>
      <c r="U690" s="331"/>
      <c r="V690" s="331"/>
      <c r="W690" s="331"/>
      <c r="X690" s="331"/>
      <c r="Y690" s="331"/>
      <c r="Z690" s="331"/>
    </row>
    <row r="691" spans="1:26" ht="12.75" customHeight="1">
      <c r="A691" s="333"/>
      <c r="B691" s="332"/>
      <c r="C691" s="332"/>
      <c r="D691" s="332"/>
      <c r="E691" s="332"/>
      <c r="F691" s="332"/>
      <c r="G691" s="332"/>
      <c r="H691" s="332"/>
      <c r="I691" s="332"/>
      <c r="J691" s="332"/>
      <c r="K691" s="332"/>
      <c r="L691" s="332"/>
      <c r="M691" s="331"/>
      <c r="N691" s="331"/>
      <c r="O691" s="331"/>
      <c r="P691" s="331"/>
      <c r="Q691" s="331"/>
      <c r="R691" s="331"/>
      <c r="S691" s="331"/>
      <c r="T691" s="331"/>
      <c r="U691" s="331"/>
      <c r="V691" s="331"/>
      <c r="W691" s="331"/>
      <c r="X691" s="331"/>
      <c r="Y691" s="331"/>
      <c r="Z691" s="331"/>
    </row>
    <row r="692" spans="1:26" ht="12.75" customHeight="1">
      <c r="A692" s="333"/>
      <c r="B692" s="332"/>
      <c r="C692" s="332"/>
      <c r="D692" s="332"/>
      <c r="E692" s="332"/>
      <c r="F692" s="332"/>
      <c r="G692" s="332"/>
      <c r="H692" s="332"/>
      <c r="I692" s="332"/>
      <c r="J692" s="332"/>
      <c r="K692" s="332"/>
      <c r="L692" s="332"/>
      <c r="M692" s="331"/>
      <c r="N692" s="331"/>
      <c r="O692" s="331"/>
      <c r="P692" s="331"/>
      <c r="Q692" s="331"/>
      <c r="R692" s="331"/>
      <c r="S692" s="331"/>
      <c r="T692" s="331"/>
      <c r="U692" s="331"/>
      <c r="V692" s="331"/>
      <c r="W692" s="331"/>
      <c r="X692" s="331"/>
      <c r="Y692" s="331"/>
      <c r="Z692" s="331"/>
    </row>
    <row r="693" spans="1:26" ht="12.75" customHeight="1">
      <c r="A693" s="333"/>
      <c r="B693" s="332"/>
      <c r="C693" s="332"/>
      <c r="D693" s="332"/>
      <c r="E693" s="332"/>
      <c r="F693" s="332"/>
      <c r="G693" s="332"/>
      <c r="H693" s="332"/>
      <c r="I693" s="332"/>
      <c r="J693" s="332"/>
      <c r="K693" s="332"/>
      <c r="L693" s="332"/>
      <c r="M693" s="331"/>
      <c r="N693" s="331"/>
      <c r="O693" s="331"/>
      <c r="P693" s="331"/>
      <c r="Q693" s="331"/>
      <c r="R693" s="331"/>
      <c r="S693" s="331"/>
      <c r="T693" s="331"/>
      <c r="U693" s="331"/>
      <c r="V693" s="331"/>
      <c r="W693" s="331"/>
      <c r="X693" s="331"/>
      <c r="Y693" s="331"/>
      <c r="Z693" s="331"/>
    </row>
    <row r="694" spans="1:26" ht="12.75" customHeight="1">
      <c r="A694" s="333"/>
      <c r="B694" s="332"/>
      <c r="C694" s="332"/>
      <c r="D694" s="332"/>
      <c r="E694" s="332"/>
      <c r="F694" s="332"/>
      <c r="G694" s="332"/>
      <c r="H694" s="332"/>
      <c r="I694" s="332"/>
      <c r="J694" s="332"/>
      <c r="K694" s="332"/>
      <c r="L694" s="332"/>
      <c r="M694" s="331"/>
      <c r="N694" s="331"/>
      <c r="O694" s="331"/>
      <c r="P694" s="331"/>
      <c r="Q694" s="331"/>
      <c r="R694" s="331"/>
      <c r="S694" s="331"/>
      <c r="T694" s="331"/>
      <c r="U694" s="331"/>
      <c r="V694" s="331"/>
      <c r="W694" s="331"/>
      <c r="X694" s="331"/>
      <c r="Y694" s="331"/>
      <c r="Z694" s="331"/>
    </row>
    <row r="695" spans="1:26" ht="12.75" customHeight="1">
      <c r="A695" s="333"/>
      <c r="B695" s="332"/>
      <c r="C695" s="332"/>
      <c r="D695" s="332"/>
      <c r="E695" s="332"/>
      <c r="F695" s="332"/>
      <c r="G695" s="332"/>
      <c r="H695" s="332"/>
      <c r="I695" s="332"/>
      <c r="J695" s="332"/>
      <c r="K695" s="332"/>
      <c r="L695" s="332"/>
      <c r="M695" s="331"/>
      <c r="N695" s="331"/>
      <c r="O695" s="331"/>
      <c r="P695" s="331"/>
      <c r="Q695" s="331"/>
      <c r="R695" s="331"/>
      <c r="S695" s="331"/>
      <c r="T695" s="331"/>
      <c r="U695" s="331"/>
      <c r="V695" s="331"/>
      <c r="W695" s="331"/>
      <c r="X695" s="331"/>
      <c r="Y695" s="331"/>
      <c r="Z695" s="331"/>
    </row>
    <row r="696" spans="1:26" ht="12.75" customHeight="1">
      <c r="A696" s="333"/>
      <c r="B696" s="332"/>
      <c r="C696" s="332"/>
      <c r="D696" s="332"/>
      <c r="E696" s="332"/>
      <c r="F696" s="332"/>
      <c r="G696" s="332"/>
      <c r="H696" s="332"/>
      <c r="I696" s="332"/>
      <c r="J696" s="332"/>
      <c r="K696" s="332"/>
      <c r="L696" s="332"/>
      <c r="M696" s="331"/>
      <c r="N696" s="331"/>
      <c r="O696" s="331"/>
      <c r="P696" s="331"/>
      <c r="Q696" s="331"/>
      <c r="R696" s="331"/>
      <c r="S696" s="331"/>
      <c r="T696" s="331"/>
      <c r="U696" s="331"/>
      <c r="V696" s="331"/>
      <c r="W696" s="331"/>
      <c r="X696" s="331"/>
      <c r="Y696" s="331"/>
      <c r="Z696" s="331"/>
    </row>
    <row r="697" spans="1:26" ht="12.75" customHeight="1">
      <c r="A697" s="333"/>
      <c r="B697" s="332"/>
      <c r="C697" s="332"/>
      <c r="D697" s="332"/>
      <c r="E697" s="332"/>
      <c r="F697" s="332"/>
      <c r="G697" s="332"/>
      <c r="H697" s="332"/>
      <c r="I697" s="332"/>
      <c r="J697" s="332"/>
      <c r="K697" s="332"/>
      <c r="L697" s="332"/>
      <c r="M697" s="331"/>
      <c r="N697" s="331"/>
      <c r="O697" s="331"/>
      <c r="P697" s="331"/>
      <c r="Q697" s="331"/>
      <c r="R697" s="331"/>
      <c r="S697" s="331"/>
      <c r="T697" s="331"/>
      <c r="U697" s="331"/>
      <c r="V697" s="331"/>
      <c r="W697" s="331"/>
      <c r="X697" s="331"/>
      <c r="Y697" s="331"/>
      <c r="Z697" s="331"/>
    </row>
    <row r="698" spans="1:26" ht="12.75" customHeight="1">
      <c r="A698" s="333"/>
      <c r="B698" s="332"/>
      <c r="C698" s="332"/>
      <c r="D698" s="332"/>
      <c r="E698" s="332"/>
      <c r="F698" s="332"/>
      <c r="G698" s="332"/>
      <c r="H698" s="332"/>
      <c r="I698" s="332"/>
      <c r="J698" s="332"/>
      <c r="K698" s="332"/>
      <c r="L698" s="332"/>
      <c r="M698" s="331"/>
      <c r="N698" s="331"/>
      <c r="O698" s="331"/>
      <c r="P698" s="331"/>
      <c r="Q698" s="331"/>
      <c r="R698" s="331"/>
      <c r="S698" s="331"/>
      <c r="T698" s="331"/>
      <c r="U698" s="331"/>
      <c r="V698" s="331"/>
      <c r="W698" s="331"/>
      <c r="X698" s="331"/>
      <c r="Y698" s="331"/>
      <c r="Z698" s="331"/>
    </row>
    <row r="699" spans="1:26" ht="12.75" customHeight="1">
      <c r="A699" s="333"/>
      <c r="B699" s="332"/>
      <c r="C699" s="332"/>
      <c r="D699" s="332"/>
      <c r="E699" s="332"/>
      <c r="F699" s="332"/>
      <c r="G699" s="332"/>
      <c r="H699" s="332"/>
      <c r="I699" s="332"/>
      <c r="J699" s="332"/>
      <c r="K699" s="332"/>
      <c r="L699" s="332"/>
      <c r="M699" s="331"/>
      <c r="N699" s="331"/>
      <c r="O699" s="331"/>
      <c r="P699" s="331"/>
      <c r="Q699" s="331"/>
      <c r="R699" s="331"/>
      <c r="S699" s="331"/>
      <c r="T699" s="331"/>
      <c r="U699" s="331"/>
      <c r="V699" s="331"/>
      <c r="W699" s="331"/>
      <c r="X699" s="331"/>
      <c r="Y699" s="331"/>
      <c r="Z699" s="331"/>
    </row>
    <row r="700" spans="1:26" ht="12.75" customHeight="1">
      <c r="A700" s="333"/>
      <c r="B700" s="332"/>
      <c r="C700" s="332"/>
      <c r="D700" s="332"/>
      <c r="E700" s="332"/>
      <c r="F700" s="332"/>
      <c r="G700" s="332"/>
      <c r="H700" s="332"/>
      <c r="I700" s="332"/>
      <c r="J700" s="332"/>
      <c r="K700" s="332"/>
      <c r="L700" s="332"/>
      <c r="M700" s="331"/>
      <c r="N700" s="331"/>
      <c r="O700" s="331"/>
      <c r="P700" s="331"/>
      <c r="Q700" s="331"/>
      <c r="R700" s="331"/>
      <c r="S700" s="331"/>
      <c r="T700" s="331"/>
      <c r="U700" s="331"/>
      <c r="V700" s="331"/>
      <c r="W700" s="331"/>
      <c r="X700" s="331"/>
      <c r="Y700" s="331"/>
      <c r="Z700" s="331"/>
    </row>
    <row r="701" spans="1:26" ht="12.75" customHeight="1">
      <c r="A701" s="333"/>
      <c r="B701" s="332"/>
      <c r="C701" s="332"/>
      <c r="D701" s="332"/>
      <c r="E701" s="332"/>
      <c r="F701" s="332"/>
      <c r="G701" s="332"/>
      <c r="H701" s="332"/>
      <c r="I701" s="332"/>
      <c r="J701" s="332"/>
      <c r="K701" s="332"/>
      <c r="L701" s="332"/>
      <c r="M701" s="331"/>
      <c r="N701" s="331"/>
      <c r="O701" s="331"/>
      <c r="P701" s="331"/>
      <c r="Q701" s="331"/>
      <c r="R701" s="331"/>
      <c r="S701" s="331"/>
      <c r="T701" s="331"/>
      <c r="U701" s="331"/>
      <c r="V701" s="331"/>
      <c r="W701" s="331"/>
      <c r="X701" s="331"/>
      <c r="Y701" s="331"/>
      <c r="Z701" s="331"/>
    </row>
    <row r="702" spans="1:26" ht="12.75" customHeight="1">
      <c r="A702" s="333"/>
      <c r="B702" s="332"/>
      <c r="C702" s="332"/>
      <c r="D702" s="332"/>
      <c r="E702" s="332"/>
      <c r="F702" s="332"/>
      <c r="G702" s="332"/>
      <c r="H702" s="332"/>
      <c r="I702" s="332"/>
      <c r="J702" s="332"/>
      <c r="K702" s="332"/>
      <c r="L702" s="332"/>
      <c r="M702" s="331"/>
      <c r="N702" s="331"/>
      <c r="O702" s="331"/>
      <c r="P702" s="331"/>
      <c r="Q702" s="331"/>
      <c r="R702" s="331"/>
      <c r="S702" s="331"/>
      <c r="T702" s="331"/>
      <c r="U702" s="331"/>
      <c r="V702" s="331"/>
      <c r="W702" s="331"/>
      <c r="X702" s="331"/>
      <c r="Y702" s="331"/>
      <c r="Z702" s="331"/>
    </row>
    <row r="703" spans="1:26" ht="12.75" customHeight="1">
      <c r="A703" s="333"/>
      <c r="B703" s="332"/>
      <c r="C703" s="332"/>
      <c r="D703" s="332"/>
      <c r="E703" s="332"/>
      <c r="F703" s="332"/>
      <c r="G703" s="332"/>
      <c r="H703" s="332"/>
      <c r="I703" s="332"/>
      <c r="J703" s="332"/>
      <c r="K703" s="332"/>
      <c r="L703" s="332"/>
      <c r="M703" s="331"/>
      <c r="N703" s="331"/>
      <c r="O703" s="331"/>
      <c r="P703" s="331"/>
      <c r="Q703" s="331"/>
      <c r="R703" s="331"/>
      <c r="S703" s="331"/>
      <c r="T703" s="331"/>
      <c r="U703" s="331"/>
      <c r="V703" s="331"/>
      <c r="W703" s="331"/>
      <c r="X703" s="331"/>
      <c r="Y703" s="331"/>
      <c r="Z703" s="331"/>
    </row>
    <row r="704" spans="1:26" ht="12.75" customHeight="1">
      <c r="A704" s="333"/>
      <c r="B704" s="332"/>
      <c r="C704" s="332"/>
      <c r="D704" s="332"/>
      <c r="E704" s="332"/>
      <c r="F704" s="332"/>
      <c r="G704" s="332"/>
      <c r="H704" s="332"/>
      <c r="I704" s="332"/>
      <c r="J704" s="332"/>
      <c r="K704" s="332"/>
      <c r="L704" s="332"/>
      <c r="M704" s="331"/>
      <c r="N704" s="331"/>
      <c r="O704" s="331"/>
      <c r="P704" s="331"/>
      <c r="Q704" s="331"/>
      <c r="R704" s="331"/>
      <c r="S704" s="331"/>
      <c r="T704" s="331"/>
      <c r="U704" s="331"/>
      <c r="V704" s="331"/>
      <c r="W704" s="331"/>
      <c r="X704" s="331"/>
      <c r="Y704" s="331"/>
      <c r="Z704" s="331"/>
    </row>
    <row r="705" spans="1:26" ht="12.75" customHeight="1">
      <c r="A705" s="333"/>
      <c r="B705" s="332"/>
      <c r="C705" s="332"/>
      <c r="D705" s="332"/>
      <c r="E705" s="332"/>
      <c r="F705" s="332"/>
      <c r="G705" s="332"/>
      <c r="H705" s="332"/>
      <c r="I705" s="332"/>
      <c r="J705" s="332"/>
      <c r="K705" s="332"/>
      <c r="L705" s="332"/>
      <c r="M705" s="331"/>
      <c r="N705" s="331"/>
      <c r="O705" s="331"/>
      <c r="P705" s="331"/>
      <c r="Q705" s="331"/>
      <c r="R705" s="331"/>
      <c r="S705" s="331"/>
      <c r="T705" s="331"/>
      <c r="U705" s="331"/>
      <c r="V705" s="331"/>
      <c r="W705" s="331"/>
      <c r="X705" s="331"/>
      <c r="Y705" s="331"/>
      <c r="Z705" s="331"/>
    </row>
    <row r="706" spans="1:26" ht="12.75" customHeight="1">
      <c r="A706" s="333"/>
      <c r="B706" s="332"/>
      <c r="C706" s="332"/>
      <c r="D706" s="332"/>
      <c r="E706" s="332"/>
      <c r="F706" s="332"/>
      <c r="G706" s="332"/>
      <c r="H706" s="332"/>
      <c r="I706" s="332"/>
      <c r="J706" s="332"/>
      <c r="K706" s="332"/>
      <c r="L706" s="332"/>
      <c r="M706" s="331"/>
      <c r="N706" s="331"/>
      <c r="O706" s="331"/>
      <c r="P706" s="331"/>
      <c r="Q706" s="331"/>
      <c r="R706" s="331"/>
      <c r="S706" s="331"/>
      <c r="T706" s="331"/>
      <c r="U706" s="331"/>
      <c r="V706" s="331"/>
      <c r="W706" s="331"/>
      <c r="X706" s="331"/>
      <c r="Y706" s="331"/>
      <c r="Z706" s="331"/>
    </row>
    <row r="707" spans="1:26" ht="12.75" customHeight="1">
      <c r="A707" s="333"/>
      <c r="B707" s="332"/>
      <c r="C707" s="332"/>
      <c r="D707" s="332"/>
      <c r="E707" s="332"/>
      <c r="F707" s="332"/>
      <c r="G707" s="332"/>
      <c r="H707" s="332"/>
      <c r="I707" s="332"/>
      <c r="J707" s="332"/>
      <c r="K707" s="332"/>
      <c r="L707" s="332"/>
      <c r="M707" s="331"/>
      <c r="N707" s="331"/>
      <c r="O707" s="331"/>
      <c r="P707" s="331"/>
      <c r="Q707" s="331"/>
      <c r="R707" s="331"/>
      <c r="S707" s="331"/>
      <c r="T707" s="331"/>
      <c r="U707" s="331"/>
      <c r="V707" s="331"/>
      <c r="W707" s="331"/>
      <c r="X707" s="331"/>
      <c r="Y707" s="331"/>
      <c r="Z707" s="331"/>
    </row>
    <row r="708" spans="1:26" ht="12.75" customHeight="1">
      <c r="A708" s="333"/>
      <c r="B708" s="332"/>
      <c r="C708" s="332"/>
      <c r="D708" s="332"/>
      <c r="E708" s="332"/>
      <c r="F708" s="332"/>
      <c r="G708" s="332"/>
      <c r="H708" s="332"/>
      <c r="I708" s="332"/>
      <c r="J708" s="332"/>
      <c r="K708" s="332"/>
      <c r="L708" s="332"/>
      <c r="M708" s="331"/>
      <c r="N708" s="331"/>
      <c r="O708" s="331"/>
      <c r="P708" s="331"/>
      <c r="Q708" s="331"/>
      <c r="R708" s="331"/>
      <c r="S708" s="331"/>
      <c r="T708" s="331"/>
      <c r="U708" s="331"/>
      <c r="V708" s="331"/>
      <c r="W708" s="331"/>
      <c r="X708" s="331"/>
      <c r="Y708" s="331"/>
      <c r="Z708" s="331"/>
    </row>
    <row r="709" spans="1:26" ht="12.75" customHeight="1">
      <c r="A709" s="333"/>
      <c r="B709" s="332"/>
      <c r="C709" s="332"/>
      <c r="D709" s="332"/>
      <c r="E709" s="332"/>
      <c r="F709" s="332"/>
      <c r="G709" s="332"/>
      <c r="H709" s="332"/>
      <c r="I709" s="332"/>
      <c r="J709" s="332"/>
      <c r="K709" s="332"/>
      <c r="L709" s="332"/>
      <c r="M709" s="331"/>
      <c r="N709" s="331"/>
      <c r="O709" s="331"/>
      <c r="P709" s="331"/>
      <c r="Q709" s="331"/>
      <c r="R709" s="331"/>
      <c r="S709" s="331"/>
      <c r="T709" s="331"/>
      <c r="U709" s="331"/>
      <c r="V709" s="331"/>
      <c r="W709" s="331"/>
      <c r="X709" s="331"/>
      <c r="Y709" s="331"/>
      <c r="Z709" s="331"/>
    </row>
    <row r="710" spans="1:26" ht="12.75" customHeight="1">
      <c r="A710" s="333"/>
      <c r="B710" s="332"/>
      <c r="C710" s="332"/>
      <c r="D710" s="332"/>
      <c r="E710" s="332"/>
      <c r="F710" s="332"/>
      <c r="G710" s="332"/>
      <c r="H710" s="332"/>
      <c r="I710" s="332"/>
      <c r="J710" s="332"/>
      <c r="K710" s="332"/>
      <c r="L710" s="332"/>
      <c r="M710" s="331"/>
      <c r="N710" s="331"/>
      <c r="O710" s="331"/>
      <c r="P710" s="331"/>
      <c r="Q710" s="331"/>
      <c r="R710" s="331"/>
      <c r="S710" s="331"/>
      <c r="T710" s="331"/>
      <c r="U710" s="331"/>
      <c r="V710" s="331"/>
      <c r="W710" s="331"/>
      <c r="X710" s="331"/>
      <c r="Y710" s="331"/>
      <c r="Z710" s="331"/>
    </row>
    <row r="711" spans="1:26" ht="12.75" customHeight="1">
      <c r="A711" s="333"/>
      <c r="B711" s="332"/>
      <c r="C711" s="332"/>
      <c r="D711" s="332"/>
      <c r="E711" s="332"/>
      <c r="F711" s="332"/>
      <c r="G711" s="332"/>
      <c r="H711" s="332"/>
      <c r="I711" s="332"/>
      <c r="J711" s="332"/>
      <c r="K711" s="332"/>
      <c r="L711" s="332"/>
      <c r="M711" s="331"/>
      <c r="N711" s="331"/>
      <c r="O711" s="331"/>
      <c r="P711" s="331"/>
      <c r="Q711" s="331"/>
      <c r="R711" s="331"/>
      <c r="S711" s="331"/>
      <c r="T711" s="331"/>
      <c r="U711" s="331"/>
      <c r="V711" s="331"/>
      <c r="W711" s="331"/>
      <c r="X711" s="331"/>
      <c r="Y711" s="331"/>
      <c r="Z711" s="331"/>
    </row>
    <row r="712" spans="1:26" ht="12.75" customHeight="1">
      <c r="A712" s="333"/>
      <c r="B712" s="332"/>
      <c r="C712" s="332"/>
      <c r="D712" s="332"/>
      <c r="E712" s="332"/>
      <c r="F712" s="332"/>
      <c r="G712" s="332"/>
      <c r="H712" s="332"/>
      <c r="I712" s="332"/>
      <c r="J712" s="332"/>
      <c r="K712" s="332"/>
      <c r="L712" s="332"/>
      <c r="M712" s="331"/>
      <c r="N712" s="331"/>
      <c r="O712" s="331"/>
      <c r="P712" s="331"/>
      <c r="Q712" s="331"/>
      <c r="R712" s="331"/>
      <c r="S712" s="331"/>
      <c r="T712" s="331"/>
      <c r="U712" s="331"/>
      <c r="V712" s="331"/>
      <c r="W712" s="331"/>
      <c r="X712" s="331"/>
      <c r="Y712" s="331"/>
      <c r="Z712" s="331"/>
    </row>
    <row r="713" spans="1:26" ht="12.75" customHeight="1">
      <c r="A713" s="333"/>
      <c r="B713" s="332"/>
      <c r="C713" s="332"/>
      <c r="D713" s="332"/>
      <c r="E713" s="332"/>
      <c r="F713" s="332"/>
      <c r="G713" s="332"/>
      <c r="H713" s="332"/>
      <c r="I713" s="332"/>
      <c r="J713" s="332"/>
      <c r="K713" s="332"/>
      <c r="L713" s="332"/>
      <c r="M713" s="331"/>
      <c r="N713" s="331"/>
      <c r="O713" s="331"/>
      <c r="P713" s="331"/>
      <c r="Q713" s="331"/>
      <c r="R713" s="331"/>
      <c r="S713" s="331"/>
      <c r="T713" s="331"/>
      <c r="U713" s="331"/>
      <c r="V713" s="331"/>
      <c r="W713" s="331"/>
      <c r="X713" s="331"/>
      <c r="Y713" s="331"/>
      <c r="Z713" s="331"/>
    </row>
    <row r="714" spans="1:26" ht="12.75" customHeight="1">
      <c r="A714" s="333"/>
      <c r="B714" s="332"/>
      <c r="C714" s="332"/>
      <c r="D714" s="332"/>
      <c r="E714" s="332"/>
      <c r="F714" s="332"/>
      <c r="G714" s="332"/>
      <c r="H714" s="332"/>
      <c r="I714" s="332"/>
      <c r="J714" s="332"/>
      <c r="K714" s="332"/>
      <c r="L714" s="332"/>
      <c r="M714" s="331"/>
      <c r="N714" s="331"/>
      <c r="O714" s="331"/>
      <c r="P714" s="331"/>
      <c r="Q714" s="331"/>
      <c r="R714" s="331"/>
      <c r="S714" s="331"/>
      <c r="T714" s="331"/>
      <c r="U714" s="331"/>
      <c r="V714" s="331"/>
      <c r="W714" s="331"/>
      <c r="X714" s="331"/>
      <c r="Y714" s="331"/>
      <c r="Z714" s="331"/>
    </row>
    <row r="715" spans="1:26" ht="12.75" customHeight="1">
      <c r="A715" s="333"/>
      <c r="B715" s="332"/>
      <c r="C715" s="332"/>
      <c r="D715" s="332"/>
      <c r="E715" s="332"/>
      <c r="F715" s="332"/>
      <c r="G715" s="332"/>
      <c r="H715" s="332"/>
      <c r="I715" s="332"/>
      <c r="J715" s="332"/>
      <c r="K715" s="332"/>
      <c r="L715" s="332"/>
      <c r="M715" s="331"/>
      <c r="N715" s="331"/>
      <c r="O715" s="331"/>
      <c r="P715" s="331"/>
      <c r="Q715" s="331"/>
      <c r="R715" s="331"/>
      <c r="S715" s="331"/>
      <c r="T715" s="331"/>
      <c r="U715" s="331"/>
      <c r="V715" s="331"/>
      <c r="W715" s="331"/>
      <c r="X715" s="331"/>
      <c r="Y715" s="331"/>
      <c r="Z715" s="331"/>
    </row>
    <row r="716" spans="1:26" ht="12.75" customHeight="1">
      <c r="A716" s="333"/>
      <c r="B716" s="332"/>
      <c r="C716" s="332"/>
      <c r="D716" s="332"/>
      <c r="E716" s="332"/>
      <c r="F716" s="332"/>
      <c r="G716" s="332"/>
      <c r="H716" s="332"/>
      <c r="I716" s="332"/>
      <c r="J716" s="332"/>
      <c r="K716" s="332"/>
      <c r="L716" s="332"/>
      <c r="M716" s="331"/>
      <c r="N716" s="331"/>
      <c r="O716" s="331"/>
      <c r="P716" s="331"/>
      <c r="Q716" s="331"/>
      <c r="R716" s="331"/>
      <c r="S716" s="331"/>
      <c r="T716" s="331"/>
      <c r="U716" s="331"/>
      <c r="V716" s="331"/>
      <c r="W716" s="331"/>
      <c r="X716" s="331"/>
      <c r="Y716" s="331"/>
      <c r="Z716" s="331"/>
    </row>
    <row r="717" spans="1:26" ht="12.75" customHeight="1">
      <c r="A717" s="333"/>
      <c r="B717" s="332"/>
      <c r="C717" s="332"/>
      <c r="D717" s="332"/>
      <c r="E717" s="332"/>
      <c r="F717" s="332"/>
      <c r="G717" s="332"/>
      <c r="H717" s="332"/>
      <c r="I717" s="332"/>
      <c r="J717" s="332"/>
      <c r="K717" s="332"/>
      <c r="L717" s="332"/>
      <c r="M717" s="331"/>
      <c r="N717" s="331"/>
      <c r="O717" s="331"/>
      <c r="P717" s="331"/>
      <c r="Q717" s="331"/>
      <c r="R717" s="331"/>
      <c r="S717" s="331"/>
      <c r="T717" s="331"/>
      <c r="U717" s="331"/>
      <c r="V717" s="331"/>
      <c r="W717" s="331"/>
      <c r="X717" s="331"/>
      <c r="Y717" s="331"/>
      <c r="Z717" s="331"/>
    </row>
    <row r="718" spans="1:26" ht="12.75" customHeight="1">
      <c r="A718" s="333"/>
      <c r="B718" s="332"/>
      <c r="C718" s="332"/>
      <c r="D718" s="332"/>
      <c r="E718" s="332"/>
      <c r="F718" s="332"/>
      <c r="G718" s="332"/>
      <c r="H718" s="332"/>
      <c r="I718" s="332"/>
      <c r="J718" s="332"/>
      <c r="K718" s="332"/>
      <c r="L718" s="332"/>
      <c r="M718" s="331"/>
      <c r="N718" s="331"/>
      <c r="O718" s="331"/>
      <c r="P718" s="331"/>
      <c r="Q718" s="331"/>
      <c r="R718" s="331"/>
      <c r="S718" s="331"/>
      <c r="T718" s="331"/>
      <c r="U718" s="331"/>
      <c r="V718" s="331"/>
      <c r="W718" s="331"/>
      <c r="X718" s="331"/>
      <c r="Y718" s="331"/>
      <c r="Z718" s="331"/>
    </row>
    <row r="719" spans="1:26" ht="12.75" customHeight="1">
      <c r="A719" s="333"/>
      <c r="B719" s="332"/>
      <c r="C719" s="332"/>
      <c r="D719" s="332"/>
      <c r="E719" s="332"/>
      <c r="F719" s="332"/>
      <c r="G719" s="332"/>
      <c r="H719" s="332"/>
      <c r="I719" s="332"/>
      <c r="J719" s="332"/>
      <c r="K719" s="332"/>
      <c r="L719" s="332"/>
      <c r="M719" s="331"/>
      <c r="N719" s="331"/>
      <c r="O719" s="331"/>
      <c r="P719" s="331"/>
      <c r="Q719" s="331"/>
      <c r="R719" s="331"/>
      <c r="S719" s="331"/>
      <c r="T719" s="331"/>
      <c r="U719" s="331"/>
      <c r="V719" s="331"/>
      <c r="W719" s="331"/>
      <c r="X719" s="331"/>
      <c r="Y719" s="331"/>
      <c r="Z719" s="331"/>
    </row>
    <row r="720" spans="1:26" ht="12.75" customHeight="1">
      <c r="A720" s="333"/>
      <c r="B720" s="332"/>
      <c r="C720" s="332"/>
      <c r="D720" s="332"/>
      <c r="E720" s="332"/>
      <c r="F720" s="332"/>
      <c r="G720" s="332"/>
      <c r="H720" s="332"/>
      <c r="I720" s="332"/>
      <c r="J720" s="332"/>
      <c r="K720" s="332"/>
      <c r="L720" s="332"/>
      <c r="M720" s="331"/>
      <c r="N720" s="331"/>
      <c r="O720" s="331"/>
      <c r="P720" s="331"/>
      <c r="Q720" s="331"/>
      <c r="R720" s="331"/>
      <c r="S720" s="331"/>
      <c r="T720" s="331"/>
      <c r="U720" s="331"/>
      <c r="V720" s="331"/>
      <c r="W720" s="331"/>
      <c r="X720" s="331"/>
      <c r="Y720" s="331"/>
      <c r="Z720" s="331"/>
    </row>
    <row r="721" spans="1:26" ht="12.75" customHeight="1">
      <c r="A721" s="333"/>
      <c r="B721" s="332"/>
      <c r="C721" s="332"/>
      <c r="D721" s="332"/>
      <c r="E721" s="332"/>
      <c r="F721" s="332"/>
      <c r="G721" s="332"/>
      <c r="H721" s="332"/>
      <c r="I721" s="332"/>
      <c r="J721" s="332"/>
      <c r="K721" s="332"/>
      <c r="L721" s="332"/>
      <c r="M721" s="331"/>
      <c r="N721" s="331"/>
      <c r="O721" s="331"/>
      <c r="P721" s="331"/>
      <c r="Q721" s="331"/>
      <c r="R721" s="331"/>
      <c r="S721" s="331"/>
      <c r="T721" s="331"/>
      <c r="U721" s="331"/>
      <c r="V721" s="331"/>
      <c r="W721" s="331"/>
      <c r="X721" s="331"/>
      <c r="Y721" s="331"/>
      <c r="Z721" s="331"/>
    </row>
    <row r="722" spans="1:26" ht="12.75" customHeight="1">
      <c r="A722" s="333"/>
      <c r="B722" s="332"/>
      <c r="C722" s="332"/>
      <c r="D722" s="332"/>
      <c r="E722" s="332"/>
      <c r="F722" s="332"/>
      <c r="G722" s="332"/>
      <c r="H722" s="332"/>
      <c r="I722" s="332"/>
      <c r="J722" s="332"/>
      <c r="K722" s="332"/>
      <c r="L722" s="332"/>
      <c r="M722" s="331"/>
      <c r="N722" s="331"/>
      <c r="O722" s="331"/>
      <c r="P722" s="331"/>
      <c r="Q722" s="331"/>
      <c r="R722" s="331"/>
      <c r="S722" s="331"/>
      <c r="T722" s="331"/>
      <c r="U722" s="331"/>
      <c r="V722" s="331"/>
      <c r="W722" s="331"/>
      <c r="X722" s="331"/>
      <c r="Y722" s="331"/>
      <c r="Z722" s="331"/>
    </row>
    <row r="723" spans="1:26" ht="12.75" customHeight="1">
      <c r="A723" s="333"/>
      <c r="B723" s="332"/>
      <c r="C723" s="332"/>
      <c r="D723" s="332"/>
      <c r="E723" s="332"/>
      <c r="F723" s="332"/>
      <c r="G723" s="332"/>
      <c r="H723" s="332"/>
      <c r="I723" s="332"/>
      <c r="J723" s="332"/>
      <c r="K723" s="332"/>
      <c r="L723" s="332"/>
      <c r="M723" s="331"/>
      <c r="N723" s="331"/>
      <c r="O723" s="331"/>
      <c r="P723" s="331"/>
      <c r="Q723" s="331"/>
      <c r="R723" s="331"/>
      <c r="S723" s="331"/>
      <c r="T723" s="331"/>
      <c r="U723" s="331"/>
      <c r="V723" s="331"/>
      <c r="W723" s="331"/>
      <c r="X723" s="331"/>
      <c r="Y723" s="331"/>
      <c r="Z723" s="331"/>
    </row>
    <row r="724" spans="1:26" ht="12.75" customHeight="1">
      <c r="A724" s="333"/>
      <c r="B724" s="332"/>
      <c r="C724" s="332"/>
      <c r="D724" s="332"/>
      <c r="E724" s="332"/>
      <c r="F724" s="332"/>
      <c r="G724" s="332"/>
      <c r="H724" s="332"/>
      <c r="I724" s="332"/>
      <c r="J724" s="332"/>
      <c r="K724" s="332"/>
      <c r="L724" s="332"/>
      <c r="M724" s="331"/>
      <c r="N724" s="331"/>
      <c r="O724" s="331"/>
      <c r="P724" s="331"/>
      <c r="Q724" s="331"/>
      <c r="R724" s="331"/>
      <c r="S724" s="331"/>
      <c r="T724" s="331"/>
      <c r="U724" s="331"/>
      <c r="V724" s="331"/>
      <c r="W724" s="331"/>
      <c r="X724" s="331"/>
      <c r="Y724" s="331"/>
      <c r="Z724" s="331"/>
    </row>
    <row r="725" spans="1:26" ht="12.75" customHeight="1">
      <c r="A725" s="333"/>
      <c r="B725" s="332"/>
      <c r="C725" s="332"/>
      <c r="D725" s="332"/>
      <c r="E725" s="332"/>
      <c r="F725" s="332"/>
      <c r="G725" s="332"/>
      <c r="H725" s="332"/>
      <c r="I725" s="332"/>
      <c r="J725" s="332"/>
      <c r="K725" s="332"/>
      <c r="L725" s="332"/>
      <c r="M725" s="331"/>
      <c r="N725" s="331"/>
      <c r="O725" s="331"/>
      <c r="P725" s="331"/>
      <c r="Q725" s="331"/>
      <c r="R725" s="331"/>
      <c r="S725" s="331"/>
      <c r="T725" s="331"/>
      <c r="U725" s="331"/>
      <c r="V725" s="331"/>
      <c r="W725" s="331"/>
      <c r="X725" s="331"/>
      <c r="Y725" s="331"/>
      <c r="Z725" s="331"/>
    </row>
    <row r="726" spans="1:26" ht="12.75" customHeight="1">
      <c r="A726" s="333"/>
      <c r="B726" s="332"/>
      <c r="C726" s="332"/>
      <c r="D726" s="332"/>
      <c r="E726" s="332"/>
      <c r="F726" s="332"/>
      <c r="G726" s="332"/>
      <c r="H726" s="332"/>
      <c r="I726" s="332"/>
      <c r="J726" s="332"/>
      <c r="K726" s="332"/>
      <c r="L726" s="332"/>
      <c r="M726" s="331"/>
      <c r="N726" s="331"/>
      <c r="O726" s="331"/>
      <c r="P726" s="331"/>
      <c r="Q726" s="331"/>
      <c r="R726" s="331"/>
      <c r="S726" s="331"/>
      <c r="T726" s="331"/>
      <c r="U726" s="331"/>
      <c r="V726" s="331"/>
      <c r="W726" s="331"/>
      <c r="X726" s="331"/>
      <c r="Y726" s="331"/>
      <c r="Z726" s="331"/>
    </row>
    <row r="727" spans="1:26" ht="12.75" customHeight="1">
      <c r="A727" s="333"/>
      <c r="B727" s="332"/>
      <c r="C727" s="332"/>
      <c r="D727" s="332"/>
      <c r="E727" s="332"/>
      <c r="F727" s="332"/>
      <c r="G727" s="332"/>
      <c r="H727" s="332"/>
      <c r="I727" s="332"/>
      <c r="J727" s="332"/>
      <c r="K727" s="332"/>
      <c r="L727" s="332"/>
      <c r="M727" s="331"/>
      <c r="N727" s="331"/>
      <c r="O727" s="331"/>
      <c r="P727" s="331"/>
      <c r="Q727" s="331"/>
      <c r="R727" s="331"/>
      <c r="S727" s="331"/>
      <c r="T727" s="331"/>
      <c r="U727" s="331"/>
      <c r="V727" s="331"/>
      <c r="W727" s="331"/>
      <c r="X727" s="331"/>
      <c r="Y727" s="331"/>
      <c r="Z727" s="331"/>
    </row>
    <row r="728" spans="1:26" ht="12.75" customHeight="1">
      <c r="A728" s="333"/>
      <c r="B728" s="332"/>
      <c r="C728" s="332"/>
      <c r="D728" s="332"/>
      <c r="E728" s="332"/>
      <c r="F728" s="332"/>
      <c r="G728" s="332"/>
      <c r="H728" s="332"/>
      <c r="I728" s="332"/>
      <c r="J728" s="332"/>
      <c r="K728" s="332"/>
      <c r="L728" s="332"/>
      <c r="M728" s="331"/>
      <c r="N728" s="331"/>
      <c r="O728" s="331"/>
      <c r="P728" s="331"/>
      <c r="Q728" s="331"/>
      <c r="R728" s="331"/>
      <c r="S728" s="331"/>
      <c r="T728" s="331"/>
      <c r="U728" s="331"/>
      <c r="V728" s="331"/>
      <c r="W728" s="331"/>
      <c r="X728" s="331"/>
      <c r="Y728" s="331"/>
      <c r="Z728" s="331"/>
    </row>
    <row r="729" spans="1:26" ht="12.75" customHeight="1">
      <c r="A729" s="333"/>
      <c r="B729" s="332"/>
      <c r="C729" s="332"/>
      <c r="D729" s="332"/>
      <c r="E729" s="332"/>
      <c r="F729" s="332"/>
      <c r="G729" s="332"/>
      <c r="H729" s="332"/>
      <c r="I729" s="332"/>
      <c r="J729" s="332"/>
      <c r="K729" s="332"/>
      <c r="L729" s="332"/>
      <c r="M729" s="331"/>
      <c r="N729" s="331"/>
      <c r="O729" s="331"/>
      <c r="P729" s="331"/>
      <c r="Q729" s="331"/>
      <c r="R729" s="331"/>
      <c r="S729" s="331"/>
      <c r="T729" s="331"/>
      <c r="U729" s="331"/>
      <c r="V729" s="331"/>
      <c r="W729" s="331"/>
      <c r="X729" s="331"/>
      <c r="Y729" s="331"/>
      <c r="Z729" s="331"/>
    </row>
    <row r="730" spans="1:26" ht="12.75" customHeight="1">
      <c r="A730" s="333"/>
      <c r="B730" s="332"/>
      <c r="C730" s="332"/>
      <c r="D730" s="332"/>
      <c r="E730" s="332"/>
      <c r="F730" s="332"/>
      <c r="G730" s="332"/>
      <c r="H730" s="332"/>
      <c r="I730" s="332"/>
      <c r="J730" s="332"/>
      <c r="K730" s="332"/>
      <c r="L730" s="332"/>
      <c r="M730" s="331"/>
      <c r="N730" s="331"/>
      <c r="O730" s="331"/>
      <c r="P730" s="331"/>
      <c r="Q730" s="331"/>
      <c r="R730" s="331"/>
      <c r="S730" s="331"/>
      <c r="T730" s="331"/>
      <c r="U730" s="331"/>
      <c r="V730" s="331"/>
      <c r="W730" s="331"/>
      <c r="X730" s="331"/>
      <c r="Y730" s="331"/>
      <c r="Z730" s="331"/>
    </row>
    <row r="731" spans="1:26" ht="12.75" customHeight="1">
      <c r="A731" s="333"/>
      <c r="B731" s="332"/>
      <c r="C731" s="332"/>
      <c r="D731" s="332"/>
      <c r="E731" s="332"/>
      <c r="F731" s="332"/>
      <c r="G731" s="332"/>
      <c r="H731" s="332"/>
      <c r="I731" s="332"/>
      <c r="J731" s="332"/>
      <c r="K731" s="332"/>
      <c r="L731" s="332"/>
      <c r="M731" s="331"/>
      <c r="N731" s="331"/>
      <c r="O731" s="331"/>
      <c r="P731" s="331"/>
      <c r="Q731" s="331"/>
      <c r="R731" s="331"/>
      <c r="S731" s="331"/>
      <c r="T731" s="331"/>
      <c r="U731" s="331"/>
      <c r="V731" s="331"/>
      <c r="W731" s="331"/>
      <c r="X731" s="331"/>
      <c r="Y731" s="331"/>
      <c r="Z731" s="331"/>
    </row>
    <row r="732" spans="1:26" ht="12.75" customHeight="1">
      <c r="A732" s="333"/>
      <c r="B732" s="332"/>
      <c r="C732" s="332"/>
      <c r="D732" s="332"/>
      <c r="E732" s="332"/>
      <c r="F732" s="332"/>
      <c r="G732" s="332"/>
      <c r="H732" s="332"/>
      <c r="I732" s="332"/>
      <c r="J732" s="332"/>
      <c r="K732" s="332"/>
      <c r="L732" s="332"/>
      <c r="M732" s="331"/>
      <c r="N732" s="331"/>
      <c r="O732" s="331"/>
      <c r="P732" s="331"/>
      <c r="Q732" s="331"/>
      <c r="R732" s="331"/>
      <c r="S732" s="331"/>
      <c r="T732" s="331"/>
      <c r="U732" s="331"/>
      <c r="V732" s="331"/>
      <c r="W732" s="331"/>
      <c r="X732" s="331"/>
      <c r="Y732" s="331"/>
      <c r="Z732" s="331"/>
    </row>
    <row r="733" spans="1:26" ht="12.75" customHeight="1">
      <c r="A733" s="333"/>
      <c r="B733" s="332"/>
      <c r="C733" s="332"/>
      <c r="D733" s="332"/>
      <c r="E733" s="332"/>
      <c r="F733" s="332"/>
      <c r="G733" s="332"/>
      <c r="H733" s="332"/>
      <c r="I733" s="332"/>
      <c r="J733" s="332"/>
      <c r="K733" s="332"/>
      <c r="L733" s="332"/>
      <c r="M733" s="331"/>
      <c r="N733" s="331"/>
      <c r="O733" s="331"/>
      <c r="P733" s="331"/>
      <c r="Q733" s="331"/>
      <c r="R733" s="331"/>
      <c r="S733" s="331"/>
      <c r="T733" s="331"/>
      <c r="U733" s="331"/>
      <c r="V733" s="331"/>
      <c r="W733" s="331"/>
      <c r="X733" s="331"/>
      <c r="Y733" s="331"/>
      <c r="Z733" s="331"/>
    </row>
    <row r="734" spans="1:26" ht="12.75" customHeight="1">
      <c r="A734" s="333"/>
      <c r="B734" s="332"/>
      <c r="C734" s="332"/>
      <c r="D734" s="332"/>
      <c r="E734" s="332"/>
      <c r="F734" s="332"/>
      <c r="G734" s="332"/>
      <c r="H734" s="332"/>
      <c r="I734" s="332"/>
      <c r="J734" s="332"/>
      <c r="K734" s="332"/>
      <c r="L734" s="332"/>
      <c r="M734" s="331"/>
      <c r="N734" s="331"/>
      <c r="O734" s="331"/>
      <c r="P734" s="331"/>
      <c r="Q734" s="331"/>
      <c r="R734" s="331"/>
      <c r="S734" s="331"/>
      <c r="T734" s="331"/>
      <c r="U734" s="331"/>
      <c r="V734" s="331"/>
      <c r="W734" s="331"/>
      <c r="X734" s="331"/>
      <c r="Y734" s="331"/>
      <c r="Z734" s="331"/>
    </row>
    <row r="735" spans="1:26" ht="12.75" customHeight="1">
      <c r="A735" s="333"/>
      <c r="B735" s="332"/>
      <c r="C735" s="332"/>
      <c r="D735" s="332"/>
      <c r="E735" s="332"/>
      <c r="F735" s="332"/>
      <c r="G735" s="332"/>
      <c r="H735" s="332"/>
      <c r="I735" s="332"/>
      <c r="J735" s="332"/>
      <c r="K735" s="332"/>
      <c r="L735" s="332"/>
      <c r="M735" s="331"/>
      <c r="N735" s="331"/>
      <c r="O735" s="331"/>
      <c r="P735" s="331"/>
      <c r="Q735" s="331"/>
      <c r="R735" s="331"/>
      <c r="S735" s="331"/>
      <c r="T735" s="331"/>
      <c r="U735" s="331"/>
      <c r="V735" s="331"/>
      <c r="W735" s="331"/>
      <c r="X735" s="331"/>
      <c r="Y735" s="331"/>
      <c r="Z735" s="331"/>
    </row>
    <row r="736" spans="1:26" ht="12.75" customHeight="1">
      <c r="A736" s="333"/>
      <c r="B736" s="332"/>
      <c r="C736" s="332"/>
      <c r="D736" s="332"/>
      <c r="E736" s="332"/>
      <c r="F736" s="332"/>
      <c r="G736" s="332"/>
      <c r="H736" s="332"/>
      <c r="I736" s="332"/>
      <c r="J736" s="332"/>
      <c r="K736" s="332"/>
      <c r="L736" s="332"/>
      <c r="M736" s="331"/>
      <c r="N736" s="331"/>
      <c r="O736" s="331"/>
      <c r="P736" s="331"/>
      <c r="Q736" s="331"/>
      <c r="R736" s="331"/>
      <c r="S736" s="331"/>
      <c r="T736" s="331"/>
      <c r="U736" s="331"/>
      <c r="V736" s="331"/>
      <c r="W736" s="331"/>
      <c r="X736" s="331"/>
      <c r="Y736" s="331"/>
      <c r="Z736" s="331"/>
    </row>
    <row r="737" spans="1:26" ht="12.75" customHeight="1">
      <c r="A737" s="333"/>
      <c r="B737" s="332"/>
      <c r="C737" s="332"/>
      <c r="D737" s="332"/>
      <c r="E737" s="332"/>
      <c r="F737" s="332"/>
      <c r="G737" s="332"/>
      <c r="H737" s="332"/>
      <c r="I737" s="332"/>
      <c r="J737" s="332"/>
      <c r="K737" s="332"/>
      <c r="L737" s="332"/>
      <c r="M737" s="331"/>
      <c r="N737" s="331"/>
      <c r="O737" s="331"/>
      <c r="P737" s="331"/>
      <c r="Q737" s="331"/>
      <c r="R737" s="331"/>
      <c r="S737" s="331"/>
      <c r="T737" s="331"/>
      <c r="U737" s="331"/>
      <c r="V737" s="331"/>
      <c r="W737" s="331"/>
      <c r="X737" s="331"/>
      <c r="Y737" s="331"/>
      <c r="Z737" s="331"/>
    </row>
    <row r="738" spans="1:26" ht="12.75" customHeight="1">
      <c r="A738" s="333"/>
      <c r="B738" s="332"/>
      <c r="C738" s="332"/>
      <c r="D738" s="332"/>
      <c r="E738" s="332"/>
      <c r="F738" s="332"/>
      <c r="G738" s="332"/>
      <c r="H738" s="332"/>
      <c r="I738" s="332"/>
      <c r="J738" s="332"/>
      <c r="K738" s="332"/>
      <c r="L738" s="332"/>
      <c r="M738" s="331"/>
      <c r="N738" s="331"/>
      <c r="O738" s="331"/>
      <c r="P738" s="331"/>
      <c r="Q738" s="331"/>
      <c r="R738" s="331"/>
      <c r="S738" s="331"/>
      <c r="T738" s="331"/>
      <c r="U738" s="331"/>
      <c r="V738" s="331"/>
      <c r="W738" s="331"/>
      <c r="X738" s="331"/>
      <c r="Y738" s="331"/>
      <c r="Z738" s="331"/>
    </row>
    <row r="739" spans="1:26" ht="12.75" customHeight="1">
      <c r="A739" s="333"/>
      <c r="B739" s="332"/>
      <c r="C739" s="332"/>
      <c r="D739" s="332"/>
      <c r="E739" s="332"/>
      <c r="F739" s="332"/>
      <c r="G739" s="332"/>
      <c r="H739" s="332"/>
      <c r="I739" s="332"/>
      <c r="J739" s="332"/>
      <c r="K739" s="332"/>
      <c r="L739" s="332"/>
      <c r="M739" s="331"/>
      <c r="N739" s="331"/>
      <c r="O739" s="331"/>
      <c r="P739" s="331"/>
      <c r="Q739" s="331"/>
      <c r="R739" s="331"/>
      <c r="S739" s="331"/>
      <c r="T739" s="331"/>
      <c r="U739" s="331"/>
      <c r="V739" s="331"/>
      <c r="W739" s="331"/>
      <c r="X739" s="331"/>
      <c r="Y739" s="331"/>
      <c r="Z739" s="331"/>
    </row>
    <row r="740" spans="1:26" ht="12.75" customHeight="1">
      <c r="A740" s="333"/>
      <c r="B740" s="332"/>
      <c r="C740" s="332"/>
      <c r="D740" s="332"/>
      <c r="E740" s="332"/>
      <c r="F740" s="332"/>
      <c r="G740" s="332"/>
      <c r="H740" s="332"/>
      <c r="I740" s="332"/>
      <c r="J740" s="332"/>
      <c r="K740" s="332"/>
      <c r="L740" s="332"/>
      <c r="M740" s="331"/>
      <c r="N740" s="331"/>
      <c r="O740" s="331"/>
      <c r="P740" s="331"/>
      <c r="Q740" s="331"/>
      <c r="R740" s="331"/>
      <c r="S740" s="331"/>
      <c r="T740" s="331"/>
      <c r="U740" s="331"/>
      <c r="V740" s="331"/>
      <c r="W740" s="331"/>
      <c r="X740" s="331"/>
      <c r="Y740" s="331"/>
      <c r="Z740" s="331"/>
    </row>
    <row r="741" spans="1:26" ht="12.75" customHeight="1">
      <c r="A741" s="333"/>
      <c r="B741" s="332"/>
      <c r="C741" s="332"/>
      <c r="D741" s="332"/>
      <c r="E741" s="332"/>
      <c r="F741" s="332"/>
      <c r="G741" s="332"/>
      <c r="H741" s="332"/>
      <c r="I741" s="332"/>
      <c r="J741" s="332"/>
      <c r="K741" s="332"/>
      <c r="L741" s="332"/>
      <c r="M741" s="331"/>
      <c r="N741" s="331"/>
      <c r="O741" s="331"/>
      <c r="P741" s="331"/>
      <c r="Q741" s="331"/>
      <c r="R741" s="331"/>
      <c r="S741" s="331"/>
      <c r="T741" s="331"/>
      <c r="U741" s="331"/>
      <c r="V741" s="331"/>
      <c r="W741" s="331"/>
      <c r="X741" s="331"/>
      <c r="Y741" s="331"/>
      <c r="Z741" s="331"/>
    </row>
    <row r="742" spans="1:26" ht="12.75" customHeight="1">
      <c r="A742" s="333"/>
      <c r="B742" s="332"/>
      <c r="C742" s="332"/>
      <c r="D742" s="332"/>
      <c r="E742" s="332"/>
      <c r="F742" s="332"/>
      <c r="G742" s="332"/>
      <c r="H742" s="332"/>
      <c r="I742" s="332"/>
      <c r="J742" s="332"/>
      <c r="K742" s="332"/>
      <c r="L742" s="332"/>
      <c r="M742" s="331"/>
      <c r="N742" s="331"/>
      <c r="O742" s="331"/>
      <c r="P742" s="331"/>
      <c r="Q742" s="331"/>
      <c r="R742" s="331"/>
      <c r="S742" s="331"/>
      <c r="T742" s="331"/>
      <c r="U742" s="331"/>
      <c r="V742" s="331"/>
      <c r="W742" s="331"/>
      <c r="X742" s="331"/>
      <c r="Y742" s="331"/>
      <c r="Z742" s="331"/>
    </row>
    <row r="743" spans="1:26" ht="12.75" customHeight="1">
      <c r="A743" s="333"/>
      <c r="B743" s="332"/>
      <c r="C743" s="332"/>
      <c r="D743" s="332"/>
      <c r="E743" s="332"/>
      <c r="F743" s="332"/>
      <c r="G743" s="332"/>
      <c r="H743" s="332"/>
      <c r="I743" s="332"/>
      <c r="J743" s="332"/>
      <c r="K743" s="332"/>
      <c r="L743" s="332"/>
      <c r="M743" s="331"/>
      <c r="N743" s="331"/>
      <c r="O743" s="331"/>
      <c r="P743" s="331"/>
      <c r="Q743" s="331"/>
      <c r="R743" s="331"/>
      <c r="S743" s="331"/>
      <c r="T743" s="331"/>
      <c r="U743" s="331"/>
      <c r="V743" s="331"/>
      <c r="W743" s="331"/>
      <c r="X743" s="331"/>
      <c r="Y743" s="331"/>
      <c r="Z743" s="331"/>
    </row>
    <row r="744" spans="1:26" ht="12.75" customHeight="1">
      <c r="A744" s="333"/>
      <c r="B744" s="332"/>
      <c r="C744" s="332"/>
      <c r="D744" s="332"/>
      <c r="E744" s="332"/>
      <c r="F744" s="332"/>
      <c r="G744" s="332"/>
      <c r="H744" s="332"/>
      <c r="I744" s="332"/>
      <c r="J744" s="332"/>
      <c r="K744" s="332"/>
      <c r="L744" s="332"/>
      <c r="M744" s="331"/>
      <c r="N744" s="331"/>
      <c r="O744" s="331"/>
      <c r="P744" s="331"/>
      <c r="Q744" s="331"/>
      <c r="R744" s="331"/>
      <c r="S744" s="331"/>
      <c r="T744" s="331"/>
      <c r="U744" s="331"/>
      <c r="V744" s="331"/>
      <c r="W744" s="331"/>
      <c r="X744" s="331"/>
      <c r="Y744" s="331"/>
      <c r="Z744" s="331"/>
    </row>
    <row r="745" spans="1:26" ht="12.75" customHeight="1">
      <c r="A745" s="333"/>
      <c r="B745" s="332"/>
      <c r="C745" s="332"/>
      <c r="D745" s="332"/>
      <c r="E745" s="332"/>
      <c r="F745" s="332"/>
      <c r="G745" s="332"/>
      <c r="H745" s="332"/>
      <c r="I745" s="332"/>
      <c r="J745" s="332"/>
      <c r="K745" s="332"/>
      <c r="L745" s="332"/>
      <c r="M745" s="331"/>
      <c r="N745" s="331"/>
      <c r="O745" s="331"/>
      <c r="P745" s="331"/>
      <c r="Q745" s="331"/>
      <c r="R745" s="331"/>
      <c r="S745" s="331"/>
      <c r="T745" s="331"/>
      <c r="U745" s="331"/>
      <c r="V745" s="331"/>
      <c r="W745" s="331"/>
      <c r="X745" s="331"/>
      <c r="Y745" s="331"/>
      <c r="Z745" s="331"/>
    </row>
    <row r="746" spans="1:26" ht="12.75" customHeight="1">
      <c r="A746" s="333"/>
      <c r="B746" s="332"/>
      <c r="C746" s="332"/>
      <c r="D746" s="332"/>
      <c r="E746" s="332"/>
      <c r="F746" s="332"/>
      <c r="G746" s="332"/>
      <c r="H746" s="332"/>
      <c r="I746" s="332"/>
      <c r="J746" s="332"/>
      <c r="K746" s="332"/>
      <c r="L746" s="332"/>
      <c r="M746" s="331"/>
      <c r="N746" s="331"/>
      <c r="O746" s="331"/>
      <c r="P746" s="331"/>
      <c r="Q746" s="331"/>
      <c r="R746" s="331"/>
      <c r="S746" s="331"/>
      <c r="T746" s="331"/>
      <c r="U746" s="331"/>
      <c r="V746" s="331"/>
      <c r="W746" s="331"/>
      <c r="X746" s="331"/>
      <c r="Y746" s="331"/>
      <c r="Z746" s="331"/>
    </row>
    <row r="747" spans="1:26" ht="12.75" customHeight="1">
      <c r="A747" s="333"/>
      <c r="B747" s="332"/>
      <c r="C747" s="332"/>
      <c r="D747" s="332"/>
      <c r="E747" s="332"/>
      <c r="F747" s="332"/>
      <c r="G747" s="332"/>
      <c r="H747" s="332"/>
      <c r="I747" s="332"/>
      <c r="J747" s="332"/>
      <c r="K747" s="332"/>
      <c r="L747" s="332"/>
      <c r="M747" s="331"/>
      <c r="N747" s="331"/>
      <c r="O747" s="331"/>
      <c r="P747" s="331"/>
      <c r="Q747" s="331"/>
      <c r="R747" s="331"/>
      <c r="S747" s="331"/>
      <c r="T747" s="331"/>
      <c r="U747" s="331"/>
      <c r="V747" s="331"/>
      <c r="W747" s="331"/>
      <c r="X747" s="331"/>
      <c r="Y747" s="331"/>
      <c r="Z747" s="331"/>
    </row>
    <row r="748" spans="1:26" ht="12.75" customHeight="1">
      <c r="A748" s="333"/>
      <c r="B748" s="332"/>
      <c r="C748" s="332"/>
      <c r="D748" s="332"/>
      <c r="E748" s="332"/>
      <c r="F748" s="332"/>
      <c r="G748" s="332"/>
      <c r="H748" s="332"/>
      <c r="I748" s="332"/>
      <c r="J748" s="332"/>
      <c r="K748" s="332"/>
      <c r="L748" s="332"/>
      <c r="M748" s="331"/>
      <c r="N748" s="331"/>
      <c r="O748" s="331"/>
      <c r="P748" s="331"/>
      <c r="Q748" s="331"/>
      <c r="R748" s="331"/>
      <c r="S748" s="331"/>
      <c r="T748" s="331"/>
      <c r="U748" s="331"/>
      <c r="V748" s="331"/>
      <c r="W748" s="331"/>
      <c r="X748" s="331"/>
      <c r="Y748" s="331"/>
      <c r="Z748" s="331"/>
    </row>
    <row r="749" spans="1:26" ht="12.75" customHeight="1">
      <c r="A749" s="333"/>
      <c r="B749" s="332"/>
      <c r="C749" s="332"/>
      <c r="D749" s="332"/>
      <c r="E749" s="332"/>
      <c r="F749" s="332"/>
      <c r="G749" s="332"/>
      <c r="H749" s="332"/>
      <c r="I749" s="332"/>
      <c r="J749" s="332"/>
      <c r="K749" s="332"/>
      <c r="L749" s="332"/>
      <c r="M749" s="331"/>
      <c r="N749" s="331"/>
      <c r="O749" s="331"/>
      <c r="P749" s="331"/>
      <c r="Q749" s="331"/>
      <c r="R749" s="331"/>
      <c r="S749" s="331"/>
      <c r="T749" s="331"/>
      <c r="U749" s="331"/>
      <c r="V749" s="331"/>
      <c r="W749" s="331"/>
      <c r="X749" s="331"/>
      <c r="Y749" s="331"/>
      <c r="Z749" s="331"/>
    </row>
    <row r="750" spans="1:26" ht="12.75" customHeight="1">
      <c r="A750" s="333"/>
      <c r="B750" s="332"/>
      <c r="C750" s="332"/>
      <c r="D750" s="332"/>
      <c r="E750" s="332"/>
      <c r="F750" s="332"/>
      <c r="G750" s="332"/>
      <c r="H750" s="332"/>
      <c r="I750" s="332"/>
      <c r="J750" s="332"/>
      <c r="K750" s="332"/>
      <c r="L750" s="332"/>
      <c r="M750" s="331"/>
      <c r="N750" s="331"/>
      <c r="O750" s="331"/>
      <c r="P750" s="331"/>
      <c r="Q750" s="331"/>
      <c r="R750" s="331"/>
      <c r="S750" s="331"/>
      <c r="T750" s="331"/>
      <c r="U750" s="331"/>
      <c r="V750" s="331"/>
      <c r="W750" s="331"/>
      <c r="X750" s="331"/>
      <c r="Y750" s="331"/>
      <c r="Z750" s="331"/>
    </row>
    <row r="751" spans="1:26" ht="12.75" customHeight="1">
      <c r="A751" s="333"/>
      <c r="B751" s="332"/>
      <c r="C751" s="332"/>
      <c r="D751" s="332"/>
      <c r="E751" s="332"/>
      <c r="F751" s="332"/>
      <c r="G751" s="332"/>
      <c r="H751" s="332"/>
      <c r="I751" s="332"/>
      <c r="J751" s="332"/>
      <c r="K751" s="332"/>
      <c r="L751" s="332"/>
      <c r="M751" s="331"/>
      <c r="N751" s="331"/>
      <c r="O751" s="331"/>
      <c r="P751" s="331"/>
      <c r="Q751" s="331"/>
      <c r="R751" s="331"/>
      <c r="S751" s="331"/>
      <c r="T751" s="331"/>
      <c r="U751" s="331"/>
      <c r="V751" s="331"/>
      <c r="W751" s="331"/>
      <c r="X751" s="331"/>
      <c r="Y751" s="331"/>
      <c r="Z751" s="331"/>
    </row>
    <row r="752" spans="1:26" ht="12.75" customHeight="1">
      <c r="A752" s="333"/>
      <c r="B752" s="332"/>
      <c r="C752" s="332"/>
      <c r="D752" s="332"/>
      <c r="E752" s="332"/>
      <c r="F752" s="332"/>
      <c r="G752" s="332"/>
      <c r="H752" s="332"/>
      <c r="I752" s="332"/>
      <c r="J752" s="332"/>
      <c r="K752" s="332"/>
      <c r="L752" s="332"/>
      <c r="M752" s="331"/>
      <c r="N752" s="331"/>
      <c r="O752" s="331"/>
      <c r="P752" s="331"/>
      <c r="Q752" s="331"/>
      <c r="R752" s="331"/>
      <c r="S752" s="331"/>
      <c r="T752" s="331"/>
      <c r="U752" s="331"/>
      <c r="V752" s="331"/>
      <c r="W752" s="331"/>
      <c r="X752" s="331"/>
      <c r="Y752" s="331"/>
      <c r="Z752" s="331"/>
    </row>
    <row r="753" spans="1:26" ht="12.75" customHeight="1">
      <c r="A753" s="333"/>
      <c r="B753" s="332"/>
      <c r="C753" s="332"/>
      <c r="D753" s="332"/>
      <c r="E753" s="332"/>
      <c r="F753" s="332"/>
      <c r="G753" s="332"/>
      <c r="H753" s="332"/>
      <c r="I753" s="332"/>
      <c r="J753" s="332"/>
      <c r="K753" s="332"/>
      <c r="L753" s="332"/>
      <c r="M753" s="331"/>
      <c r="N753" s="331"/>
      <c r="O753" s="331"/>
      <c r="P753" s="331"/>
      <c r="Q753" s="331"/>
      <c r="R753" s="331"/>
      <c r="S753" s="331"/>
      <c r="T753" s="331"/>
      <c r="U753" s="331"/>
      <c r="V753" s="331"/>
      <c r="W753" s="331"/>
      <c r="X753" s="331"/>
      <c r="Y753" s="331"/>
      <c r="Z753" s="331"/>
    </row>
    <row r="754" spans="1:26" ht="12.75" customHeight="1">
      <c r="A754" s="333"/>
      <c r="B754" s="332"/>
      <c r="C754" s="332"/>
      <c r="D754" s="332"/>
      <c r="E754" s="332"/>
      <c r="F754" s="332"/>
      <c r="G754" s="332"/>
      <c r="H754" s="332"/>
      <c r="I754" s="332"/>
      <c r="J754" s="332"/>
      <c r="K754" s="332"/>
      <c r="L754" s="332"/>
      <c r="M754" s="331"/>
      <c r="N754" s="331"/>
      <c r="O754" s="331"/>
      <c r="P754" s="331"/>
      <c r="Q754" s="331"/>
      <c r="R754" s="331"/>
      <c r="S754" s="331"/>
      <c r="T754" s="331"/>
      <c r="U754" s="331"/>
      <c r="V754" s="331"/>
      <c r="W754" s="331"/>
      <c r="X754" s="331"/>
      <c r="Y754" s="331"/>
      <c r="Z754" s="331"/>
    </row>
    <row r="755" spans="1:26" ht="12.75" customHeight="1">
      <c r="A755" s="333"/>
      <c r="B755" s="332"/>
      <c r="C755" s="332"/>
      <c r="D755" s="332"/>
      <c r="E755" s="332"/>
      <c r="F755" s="332"/>
      <c r="G755" s="332"/>
      <c r="H755" s="332"/>
      <c r="I755" s="332"/>
      <c r="J755" s="332"/>
      <c r="K755" s="332"/>
      <c r="L755" s="332"/>
      <c r="M755" s="331"/>
      <c r="N755" s="331"/>
      <c r="O755" s="331"/>
      <c r="P755" s="331"/>
      <c r="Q755" s="331"/>
      <c r="R755" s="331"/>
      <c r="S755" s="331"/>
      <c r="T755" s="331"/>
      <c r="U755" s="331"/>
      <c r="V755" s="331"/>
      <c r="W755" s="331"/>
      <c r="X755" s="331"/>
      <c r="Y755" s="331"/>
      <c r="Z755" s="331"/>
    </row>
    <row r="756" spans="1:26" ht="12.75" customHeight="1">
      <c r="A756" s="333"/>
      <c r="B756" s="332"/>
      <c r="C756" s="332"/>
      <c r="D756" s="332"/>
      <c r="E756" s="332"/>
      <c r="F756" s="332"/>
      <c r="G756" s="332"/>
      <c r="H756" s="332"/>
      <c r="I756" s="332"/>
      <c r="J756" s="332"/>
      <c r="K756" s="332"/>
      <c r="L756" s="332"/>
      <c r="M756" s="331"/>
      <c r="N756" s="331"/>
      <c r="O756" s="331"/>
      <c r="P756" s="331"/>
      <c r="Q756" s="331"/>
      <c r="R756" s="331"/>
      <c r="S756" s="331"/>
      <c r="T756" s="331"/>
      <c r="U756" s="331"/>
      <c r="V756" s="331"/>
      <c r="W756" s="331"/>
      <c r="X756" s="331"/>
      <c r="Y756" s="331"/>
      <c r="Z756" s="331"/>
    </row>
    <row r="757" spans="1:26" ht="12.75" customHeight="1">
      <c r="A757" s="333"/>
      <c r="B757" s="332"/>
      <c r="C757" s="332"/>
      <c r="D757" s="332"/>
      <c r="E757" s="332"/>
      <c r="F757" s="332"/>
      <c r="G757" s="332"/>
      <c r="H757" s="332"/>
      <c r="I757" s="332"/>
      <c r="J757" s="332"/>
      <c r="K757" s="332"/>
      <c r="L757" s="332"/>
      <c r="M757" s="331"/>
      <c r="N757" s="331"/>
      <c r="O757" s="331"/>
      <c r="P757" s="331"/>
      <c r="Q757" s="331"/>
      <c r="R757" s="331"/>
      <c r="S757" s="331"/>
      <c r="T757" s="331"/>
      <c r="U757" s="331"/>
      <c r="V757" s="331"/>
      <c r="W757" s="331"/>
      <c r="X757" s="331"/>
      <c r="Y757" s="331"/>
      <c r="Z757" s="331"/>
    </row>
    <row r="758" spans="1:26" ht="12.75" customHeight="1">
      <c r="A758" s="333"/>
      <c r="B758" s="332"/>
      <c r="C758" s="332"/>
      <c r="D758" s="332"/>
      <c r="E758" s="332"/>
      <c r="F758" s="332"/>
      <c r="G758" s="332"/>
      <c r="H758" s="332"/>
      <c r="I758" s="332"/>
      <c r="J758" s="332"/>
      <c r="K758" s="332"/>
      <c r="L758" s="332"/>
      <c r="M758" s="331"/>
      <c r="N758" s="331"/>
      <c r="O758" s="331"/>
      <c r="P758" s="331"/>
      <c r="Q758" s="331"/>
      <c r="R758" s="331"/>
      <c r="S758" s="331"/>
      <c r="T758" s="331"/>
      <c r="U758" s="331"/>
      <c r="V758" s="331"/>
      <c r="W758" s="331"/>
      <c r="X758" s="331"/>
      <c r="Y758" s="331"/>
      <c r="Z758" s="331"/>
    </row>
    <row r="759" spans="1:26" ht="12.75" customHeight="1">
      <c r="A759" s="333"/>
      <c r="B759" s="332"/>
      <c r="C759" s="332"/>
      <c r="D759" s="332"/>
      <c r="E759" s="332"/>
      <c r="F759" s="332"/>
      <c r="G759" s="332"/>
      <c r="H759" s="332"/>
      <c r="I759" s="332"/>
      <c r="J759" s="332"/>
      <c r="K759" s="332"/>
      <c r="L759" s="332"/>
      <c r="M759" s="331"/>
      <c r="N759" s="331"/>
      <c r="O759" s="331"/>
      <c r="P759" s="331"/>
      <c r="Q759" s="331"/>
      <c r="R759" s="331"/>
      <c r="S759" s="331"/>
      <c r="T759" s="331"/>
      <c r="U759" s="331"/>
      <c r="V759" s="331"/>
      <c r="W759" s="331"/>
      <c r="X759" s="331"/>
      <c r="Y759" s="331"/>
      <c r="Z759" s="331"/>
    </row>
    <row r="760" spans="1:26" ht="12.75" customHeight="1">
      <c r="A760" s="333"/>
      <c r="B760" s="332"/>
      <c r="C760" s="332"/>
      <c r="D760" s="332"/>
      <c r="E760" s="332"/>
      <c r="F760" s="332"/>
      <c r="G760" s="332"/>
      <c r="H760" s="332"/>
      <c r="I760" s="332"/>
      <c r="J760" s="332"/>
      <c r="K760" s="332"/>
      <c r="L760" s="332"/>
      <c r="M760" s="331"/>
      <c r="N760" s="331"/>
      <c r="O760" s="331"/>
      <c r="P760" s="331"/>
      <c r="Q760" s="331"/>
      <c r="R760" s="331"/>
      <c r="S760" s="331"/>
      <c r="T760" s="331"/>
      <c r="U760" s="331"/>
      <c r="V760" s="331"/>
      <c r="W760" s="331"/>
      <c r="X760" s="331"/>
      <c r="Y760" s="331"/>
      <c r="Z760" s="331"/>
    </row>
    <row r="761" spans="1:26" ht="12.75" customHeight="1">
      <c r="A761" s="333"/>
      <c r="B761" s="332"/>
      <c r="C761" s="332"/>
      <c r="D761" s="332"/>
      <c r="E761" s="332"/>
      <c r="F761" s="332"/>
      <c r="G761" s="332"/>
      <c r="H761" s="332"/>
      <c r="I761" s="332"/>
      <c r="J761" s="332"/>
      <c r="K761" s="332"/>
      <c r="L761" s="332"/>
      <c r="M761" s="331"/>
      <c r="N761" s="331"/>
      <c r="O761" s="331"/>
      <c r="P761" s="331"/>
      <c r="Q761" s="331"/>
      <c r="R761" s="331"/>
      <c r="S761" s="331"/>
      <c r="T761" s="331"/>
      <c r="U761" s="331"/>
      <c r="V761" s="331"/>
      <c r="W761" s="331"/>
      <c r="X761" s="331"/>
      <c r="Y761" s="331"/>
      <c r="Z761" s="331"/>
    </row>
    <row r="762" spans="1:26" ht="12.75" customHeight="1">
      <c r="A762" s="333"/>
      <c r="B762" s="332"/>
      <c r="C762" s="332"/>
      <c r="D762" s="332"/>
      <c r="E762" s="332"/>
      <c r="F762" s="332"/>
      <c r="G762" s="332"/>
      <c r="H762" s="332"/>
      <c r="I762" s="332"/>
      <c r="J762" s="332"/>
      <c r="K762" s="332"/>
      <c r="L762" s="332"/>
      <c r="M762" s="331"/>
      <c r="N762" s="331"/>
      <c r="O762" s="331"/>
      <c r="P762" s="331"/>
      <c r="Q762" s="331"/>
      <c r="R762" s="331"/>
      <c r="S762" s="331"/>
      <c r="T762" s="331"/>
      <c r="U762" s="331"/>
      <c r="V762" s="331"/>
      <c r="W762" s="331"/>
      <c r="X762" s="331"/>
      <c r="Y762" s="331"/>
      <c r="Z762" s="331"/>
    </row>
    <row r="763" spans="1:26" ht="12.75" customHeight="1">
      <c r="A763" s="333"/>
      <c r="B763" s="332"/>
      <c r="C763" s="332"/>
      <c r="D763" s="332"/>
      <c r="E763" s="332"/>
      <c r="F763" s="332"/>
      <c r="G763" s="332"/>
      <c r="H763" s="332"/>
      <c r="I763" s="332"/>
      <c r="J763" s="332"/>
      <c r="K763" s="332"/>
      <c r="L763" s="332"/>
      <c r="M763" s="331"/>
      <c r="N763" s="331"/>
      <c r="O763" s="331"/>
      <c r="P763" s="331"/>
      <c r="Q763" s="331"/>
      <c r="R763" s="331"/>
      <c r="S763" s="331"/>
      <c r="T763" s="331"/>
      <c r="U763" s="331"/>
      <c r="V763" s="331"/>
      <c r="W763" s="331"/>
      <c r="X763" s="331"/>
      <c r="Y763" s="331"/>
      <c r="Z763" s="331"/>
    </row>
    <row r="764" spans="1:26" ht="12.75" customHeight="1">
      <c r="A764" s="333"/>
      <c r="B764" s="332"/>
      <c r="C764" s="332"/>
      <c r="D764" s="332"/>
      <c r="E764" s="332"/>
      <c r="F764" s="332"/>
      <c r="G764" s="332"/>
      <c r="H764" s="332"/>
      <c r="I764" s="332"/>
      <c r="J764" s="332"/>
      <c r="K764" s="332"/>
      <c r="L764" s="332"/>
      <c r="M764" s="331"/>
      <c r="N764" s="331"/>
      <c r="O764" s="331"/>
      <c r="P764" s="331"/>
      <c r="Q764" s="331"/>
      <c r="R764" s="331"/>
      <c r="S764" s="331"/>
      <c r="T764" s="331"/>
      <c r="U764" s="331"/>
      <c r="V764" s="331"/>
      <c r="W764" s="331"/>
      <c r="X764" s="331"/>
      <c r="Y764" s="331"/>
      <c r="Z764" s="331"/>
    </row>
    <row r="765" spans="1:26" ht="12.75" customHeight="1">
      <c r="A765" s="333"/>
      <c r="B765" s="332"/>
      <c r="C765" s="332"/>
      <c r="D765" s="332"/>
      <c r="E765" s="332"/>
      <c r="F765" s="332"/>
      <c r="G765" s="332"/>
      <c r="H765" s="332"/>
      <c r="I765" s="332"/>
      <c r="J765" s="332"/>
      <c r="K765" s="332"/>
      <c r="L765" s="332"/>
      <c r="M765" s="331"/>
      <c r="N765" s="331"/>
      <c r="O765" s="331"/>
      <c r="P765" s="331"/>
      <c r="Q765" s="331"/>
      <c r="R765" s="331"/>
      <c r="S765" s="331"/>
      <c r="T765" s="331"/>
      <c r="U765" s="331"/>
      <c r="V765" s="331"/>
      <c r="W765" s="331"/>
      <c r="X765" s="331"/>
      <c r="Y765" s="331"/>
      <c r="Z765" s="331"/>
    </row>
    <row r="766" spans="1:26" ht="12.75" customHeight="1">
      <c r="A766" s="333"/>
      <c r="B766" s="332"/>
      <c r="C766" s="332"/>
      <c r="D766" s="332"/>
      <c r="E766" s="332"/>
      <c r="F766" s="332"/>
      <c r="G766" s="332"/>
      <c r="H766" s="332"/>
      <c r="I766" s="332"/>
      <c r="J766" s="332"/>
      <c r="K766" s="332"/>
      <c r="L766" s="332"/>
      <c r="M766" s="331"/>
      <c r="N766" s="331"/>
      <c r="O766" s="331"/>
      <c r="P766" s="331"/>
      <c r="Q766" s="331"/>
      <c r="R766" s="331"/>
      <c r="S766" s="331"/>
      <c r="T766" s="331"/>
      <c r="U766" s="331"/>
      <c r="V766" s="331"/>
      <c r="W766" s="331"/>
      <c r="X766" s="331"/>
      <c r="Y766" s="331"/>
      <c r="Z766" s="331"/>
    </row>
    <row r="767" spans="1:26" ht="12.75" customHeight="1">
      <c r="A767" s="333"/>
      <c r="B767" s="332"/>
      <c r="C767" s="332"/>
      <c r="D767" s="332"/>
      <c r="E767" s="332"/>
      <c r="F767" s="332"/>
      <c r="G767" s="332"/>
      <c r="H767" s="332"/>
      <c r="I767" s="332"/>
      <c r="J767" s="332"/>
      <c r="K767" s="332"/>
      <c r="L767" s="332"/>
      <c r="M767" s="331"/>
      <c r="N767" s="331"/>
      <c r="O767" s="331"/>
      <c r="P767" s="331"/>
      <c r="Q767" s="331"/>
      <c r="R767" s="331"/>
      <c r="S767" s="331"/>
      <c r="T767" s="331"/>
      <c r="U767" s="331"/>
      <c r="V767" s="331"/>
      <c r="W767" s="331"/>
      <c r="X767" s="331"/>
      <c r="Y767" s="331"/>
      <c r="Z767" s="331"/>
    </row>
    <row r="768" spans="1:26" ht="12.75" customHeight="1">
      <c r="A768" s="333"/>
      <c r="B768" s="332"/>
      <c r="C768" s="332"/>
      <c r="D768" s="332"/>
      <c r="E768" s="332"/>
      <c r="F768" s="332"/>
      <c r="G768" s="332"/>
      <c r="H768" s="332"/>
      <c r="I768" s="332"/>
      <c r="J768" s="332"/>
      <c r="K768" s="332"/>
      <c r="L768" s="332"/>
      <c r="M768" s="331"/>
      <c r="N768" s="331"/>
      <c r="O768" s="331"/>
      <c r="P768" s="331"/>
      <c r="Q768" s="331"/>
      <c r="R768" s="331"/>
      <c r="S768" s="331"/>
      <c r="T768" s="331"/>
      <c r="U768" s="331"/>
      <c r="V768" s="331"/>
      <c r="W768" s="331"/>
      <c r="X768" s="331"/>
      <c r="Y768" s="331"/>
      <c r="Z768" s="331"/>
    </row>
    <row r="769" spans="1:26" ht="12.75" customHeight="1">
      <c r="A769" s="333"/>
      <c r="B769" s="332"/>
      <c r="C769" s="332"/>
      <c r="D769" s="332"/>
      <c r="E769" s="332"/>
      <c r="F769" s="332"/>
      <c r="G769" s="332"/>
      <c r="H769" s="332"/>
      <c r="I769" s="332"/>
      <c r="J769" s="332"/>
      <c r="K769" s="332"/>
      <c r="L769" s="332"/>
      <c r="M769" s="331"/>
      <c r="N769" s="331"/>
      <c r="O769" s="331"/>
      <c r="P769" s="331"/>
      <c r="Q769" s="331"/>
      <c r="R769" s="331"/>
      <c r="S769" s="331"/>
      <c r="T769" s="331"/>
      <c r="U769" s="331"/>
      <c r="V769" s="331"/>
      <c r="W769" s="331"/>
      <c r="X769" s="331"/>
      <c r="Y769" s="331"/>
      <c r="Z769" s="331"/>
    </row>
    <row r="770" spans="1:26" ht="12.75" customHeight="1">
      <c r="A770" s="333"/>
      <c r="B770" s="332"/>
      <c r="C770" s="332"/>
      <c r="D770" s="332"/>
      <c r="E770" s="332"/>
      <c r="F770" s="332"/>
      <c r="G770" s="332"/>
      <c r="H770" s="332"/>
      <c r="I770" s="332"/>
      <c r="J770" s="332"/>
      <c r="K770" s="332"/>
      <c r="L770" s="332"/>
      <c r="M770" s="331"/>
      <c r="N770" s="331"/>
      <c r="O770" s="331"/>
      <c r="P770" s="331"/>
      <c r="Q770" s="331"/>
      <c r="R770" s="331"/>
      <c r="S770" s="331"/>
      <c r="T770" s="331"/>
      <c r="U770" s="331"/>
      <c r="V770" s="331"/>
      <c r="W770" s="331"/>
      <c r="X770" s="331"/>
      <c r="Y770" s="331"/>
      <c r="Z770" s="331"/>
    </row>
    <row r="771" spans="1:26" ht="12.75" customHeight="1">
      <c r="A771" s="333"/>
      <c r="B771" s="332"/>
      <c r="C771" s="332"/>
      <c r="D771" s="332"/>
      <c r="E771" s="332"/>
      <c r="F771" s="332"/>
      <c r="G771" s="332"/>
      <c r="H771" s="332"/>
      <c r="I771" s="332"/>
      <c r="J771" s="332"/>
      <c r="K771" s="332"/>
      <c r="L771" s="332"/>
      <c r="M771" s="331"/>
      <c r="N771" s="331"/>
      <c r="O771" s="331"/>
      <c r="P771" s="331"/>
      <c r="Q771" s="331"/>
      <c r="R771" s="331"/>
      <c r="S771" s="331"/>
      <c r="T771" s="331"/>
      <c r="U771" s="331"/>
      <c r="V771" s="331"/>
      <c r="W771" s="331"/>
      <c r="X771" s="331"/>
      <c r="Y771" s="331"/>
      <c r="Z771" s="331"/>
    </row>
    <row r="772" spans="1:26" ht="12.75" customHeight="1">
      <c r="A772" s="333"/>
      <c r="B772" s="332"/>
      <c r="C772" s="332"/>
      <c r="D772" s="332"/>
      <c r="E772" s="332"/>
      <c r="F772" s="332"/>
      <c r="G772" s="332"/>
      <c r="H772" s="332"/>
      <c r="I772" s="332"/>
      <c r="J772" s="332"/>
      <c r="K772" s="332"/>
      <c r="L772" s="332"/>
      <c r="M772" s="331"/>
      <c r="N772" s="331"/>
      <c r="O772" s="331"/>
      <c r="P772" s="331"/>
      <c r="Q772" s="331"/>
      <c r="R772" s="331"/>
      <c r="S772" s="331"/>
      <c r="T772" s="331"/>
      <c r="U772" s="331"/>
      <c r="V772" s="331"/>
      <c r="W772" s="331"/>
      <c r="X772" s="331"/>
      <c r="Y772" s="331"/>
      <c r="Z772" s="331"/>
    </row>
    <row r="773" spans="1:26" ht="12.75" customHeight="1">
      <c r="A773" s="333"/>
      <c r="B773" s="332"/>
      <c r="C773" s="332"/>
      <c r="D773" s="332"/>
      <c r="E773" s="332"/>
      <c r="F773" s="332"/>
      <c r="G773" s="332"/>
      <c r="H773" s="332"/>
      <c r="I773" s="332"/>
      <c r="J773" s="332"/>
      <c r="K773" s="332"/>
      <c r="L773" s="332"/>
      <c r="M773" s="331"/>
      <c r="N773" s="331"/>
      <c r="O773" s="331"/>
      <c r="P773" s="331"/>
      <c r="Q773" s="331"/>
      <c r="R773" s="331"/>
      <c r="S773" s="331"/>
      <c r="T773" s="331"/>
      <c r="U773" s="331"/>
      <c r="V773" s="331"/>
      <c r="W773" s="331"/>
      <c r="X773" s="331"/>
      <c r="Y773" s="331"/>
      <c r="Z773" s="331"/>
    </row>
    <row r="774" spans="1:26" ht="12.75" customHeight="1">
      <c r="A774" s="333"/>
      <c r="B774" s="332"/>
      <c r="C774" s="332"/>
      <c r="D774" s="332"/>
      <c r="E774" s="332"/>
      <c r="F774" s="332"/>
      <c r="G774" s="332"/>
      <c r="H774" s="332"/>
      <c r="I774" s="332"/>
      <c r="J774" s="332"/>
      <c r="K774" s="332"/>
      <c r="L774" s="332"/>
      <c r="M774" s="331"/>
      <c r="N774" s="331"/>
      <c r="O774" s="331"/>
      <c r="P774" s="331"/>
      <c r="Q774" s="331"/>
      <c r="R774" s="331"/>
      <c r="S774" s="331"/>
      <c r="T774" s="331"/>
      <c r="U774" s="331"/>
      <c r="V774" s="331"/>
      <c r="W774" s="331"/>
      <c r="X774" s="331"/>
      <c r="Y774" s="331"/>
      <c r="Z774" s="331"/>
    </row>
    <row r="775" spans="1:26" ht="12.75" customHeight="1">
      <c r="A775" s="333"/>
      <c r="B775" s="332"/>
      <c r="C775" s="332"/>
      <c r="D775" s="332"/>
      <c r="E775" s="332"/>
      <c r="F775" s="332"/>
      <c r="G775" s="332"/>
      <c r="H775" s="332"/>
      <c r="I775" s="332"/>
      <c r="J775" s="332"/>
      <c r="K775" s="332"/>
      <c r="L775" s="332"/>
      <c r="M775" s="331"/>
      <c r="N775" s="331"/>
      <c r="O775" s="331"/>
      <c r="P775" s="331"/>
      <c r="Q775" s="331"/>
      <c r="R775" s="331"/>
      <c r="S775" s="331"/>
      <c r="T775" s="331"/>
      <c r="U775" s="331"/>
      <c r="V775" s="331"/>
      <c r="W775" s="331"/>
      <c r="X775" s="331"/>
      <c r="Y775" s="331"/>
      <c r="Z775" s="331"/>
    </row>
    <row r="776" spans="1:26" ht="12.75" customHeight="1">
      <c r="A776" s="333"/>
      <c r="B776" s="332"/>
      <c r="C776" s="332"/>
      <c r="D776" s="332"/>
      <c r="E776" s="332"/>
      <c r="F776" s="332"/>
      <c r="G776" s="332"/>
      <c r="H776" s="332"/>
      <c r="I776" s="332"/>
      <c r="J776" s="332"/>
      <c r="K776" s="332"/>
      <c r="L776" s="332"/>
      <c r="M776" s="331"/>
      <c r="N776" s="331"/>
      <c r="O776" s="331"/>
      <c r="P776" s="331"/>
      <c r="Q776" s="331"/>
      <c r="R776" s="331"/>
      <c r="S776" s="331"/>
      <c r="T776" s="331"/>
      <c r="U776" s="331"/>
      <c r="V776" s="331"/>
      <c r="W776" s="331"/>
      <c r="X776" s="331"/>
      <c r="Y776" s="331"/>
      <c r="Z776" s="331"/>
    </row>
    <row r="777" spans="1:26" ht="12.75" customHeight="1">
      <c r="A777" s="333"/>
      <c r="B777" s="332"/>
      <c r="C777" s="332"/>
      <c r="D777" s="332"/>
      <c r="E777" s="332"/>
      <c r="F777" s="332"/>
      <c r="G777" s="332"/>
      <c r="H777" s="332"/>
      <c r="I777" s="332"/>
      <c r="J777" s="332"/>
      <c r="K777" s="332"/>
      <c r="L777" s="332"/>
      <c r="M777" s="331"/>
      <c r="N777" s="331"/>
      <c r="O777" s="331"/>
      <c r="P777" s="331"/>
      <c r="Q777" s="331"/>
      <c r="R777" s="331"/>
      <c r="S777" s="331"/>
      <c r="T777" s="331"/>
      <c r="U777" s="331"/>
      <c r="V777" s="331"/>
      <c r="W777" s="331"/>
      <c r="X777" s="331"/>
      <c r="Y777" s="331"/>
      <c r="Z777" s="331"/>
    </row>
    <row r="778" spans="1:26" ht="12.75" customHeight="1">
      <c r="A778" s="333"/>
      <c r="B778" s="332"/>
      <c r="C778" s="332"/>
      <c r="D778" s="332"/>
      <c r="E778" s="332"/>
      <c r="F778" s="332"/>
      <c r="G778" s="332"/>
      <c r="H778" s="332"/>
      <c r="I778" s="332"/>
      <c r="J778" s="332"/>
      <c r="K778" s="332"/>
      <c r="L778" s="332"/>
      <c r="M778" s="331"/>
      <c r="N778" s="331"/>
      <c r="O778" s="331"/>
      <c r="P778" s="331"/>
      <c r="Q778" s="331"/>
      <c r="R778" s="331"/>
      <c r="S778" s="331"/>
      <c r="T778" s="331"/>
      <c r="U778" s="331"/>
      <c r="V778" s="331"/>
      <c r="W778" s="331"/>
      <c r="X778" s="331"/>
      <c r="Y778" s="331"/>
      <c r="Z778" s="331"/>
    </row>
    <row r="779" spans="1:26" ht="12.75" customHeight="1">
      <c r="A779" s="333"/>
      <c r="B779" s="332"/>
      <c r="C779" s="332"/>
      <c r="D779" s="332"/>
      <c r="E779" s="332"/>
      <c r="F779" s="332"/>
      <c r="G779" s="332"/>
      <c r="H779" s="332"/>
      <c r="I779" s="332"/>
      <c r="J779" s="332"/>
      <c r="K779" s="332"/>
      <c r="L779" s="332"/>
      <c r="M779" s="331"/>
      <c r="N779" s="331"/>
      <c r="O779" s="331"/>
      <c r="P779" s="331"/>
      <c r="Q779" s="331"/>
      <c r="R779" s="331"/>
      <c r="S779" s="331"/>
      <c r="T779" s="331"/>
      <c r="U779" s="331"/>
      <c r="V779" s="331"/>
      <c r="W779" s="331"/>
      <c r="X779" s="331"/>
      <c r="Y779" s="331"/>
      <c r="Z779" s="331"/>
    </row>
    <row r="780" spans="1:26" ht="12.75" customHeight="1">
      <c r="A780" s="333"/>
      <c r="B780" s="332"/>
      <c r="C780" s="332"/>
      <c r="D780" s="332"/>
      <c r="E780" s="332"/>
      <c r="F780" s="332"/>
      <c r="G780" s="332"/>
      <c r="H780" s="332"/>
      <c r="I780" s="332"/>
      <c r="J780" s="332"/>
      <c r="K780" s="332"/>
      <c r="L780" s="332"/>
      <c r="M780" s="331"/>
      <c r="N780" s="331"/>
      <c r="O780" s="331"/>
      <c r="P780" s="331"/>
      <c r="Q780" s="331"/>
      <c r="R780" s="331"/>
      <c r="S780" s="331"/>
      <c r="T780" s="331"/>
      <c r="U780" s="331"/>
      <c r="V780" s="331"/>
      <c r="W780" s="331"/>
      <c r="X780" s="331"/>
      <c r="Y780" s="331"/>
      <c r="Z780" s="331"/>
    </row>
    <row r="781" spans="1:26" ht="12.75" customHeight="1">
      <c r="A781" s="333"/>
      <c r="B781" s="332"/>
      <c r="C781" s="332"/>
      <c r="D781" s="332"/>
      <c r="E781" s="332"/>
      <c r="F781" s="332"/>
      <c r="G781" s="332"/>
      <c r="H781" s="332"/>
      <c r="I781" s="332"/>
      <c r="J781" s="332"/>
      <c r="K781" s="332"/>
      <c r="L781" s="332"/>
      <c r="M781" s="331"/>
      <c r="N781" s="331"/>
      <c r="O781" s="331"/>
      <c r="P781" s="331"/>
      <c r="Q781" s="331"/>
      <c r="R781" s="331"/>
      <c r="S781" s="331"/>
      <c r="T781" s="331"/>
      <c r="U781" s="331"/>
      <c r="V781" s="331"/>
      <c r="W781" s="331"/>
      <c r="X781" s="331"/>
      <c r="Y781" s="331"/>
      <c r="Z781" s="331"/>
    </row>
    <row r="782" spans="1:26" ht="12.75" customHeight="1">
      <c r="A782" s="333"/>
      <c r="B782" s="332"/>
      <c r="C782" s="332"/>
      <c r="D782" s="332"/>
      <c r="E782" s="332"/>
      <c r="F782" s="332"/>
      <c r="G782" s="332"/>
      <c r="H782" s="332"/>
      <c r="I782" s="332"/>
      <c r="J782" s="332"/>
      <c r="K782" s="332"/>
      <c r="L782" s="332"/>
      <c r="M782" s="331"/>
      <c r="N782" s="331"/>
      <c r="O782" s="331"/>
      <c r="P782" s="331"/>
      <c r="Q782" s="331"/>
      <c r="R782" s="331"/>
      <c r="S782" s="331"/>
      <c r="T782" s="331"/>
      <c r="U782" s="331"/>
      <c r="V782" s="331"/>
      <c r="W782" s="331"/>
      <c r="X782" s="331"/>
      <c r="Y782" s="331"/>
      <c r="Z782" s="331"/>
    </row>
    <row r="783" spans="1:26" ht="12.75" customHeight="1">
      <c r="A783" s="333"/>
      <c r="B783" s="332"/>
      <c r="C783" s="332"/>
      <c r="D783" s="332"/>
      <c r="E783" s="332"/>
      <c r="F783" s="332"/>
      <c r="G783" s="332"/>
      <c r="H783" s="332"/>
      <c r="I783" s="332"/>
      <c r="J783" s="332"/>
      <c r="K783" s="332"/>
      <c r="L783" s="332"/>
      <c r="M783" s="331"/>
      <c r="N783" s="331"/>
      <c r="O783" s="331"/>
      <c r="P783" s="331"/>
      <c r="Q783" s="331"/>
      <c r="R783" s="331"/>
      <c r="S783" s="331"/>
      <c r="T783" s="331"/>
      <c r="U783" s="331"/>
      <c r="V783" s="331"/>
      <c r="W783" s="331"/>
      <c r="X783" s="331"/>
      <c r="Y783" s="331"/>
      <c r="Z783" s="331"/>
    </row>
    <row r="784" spans="1:26" ht="12.75" customHeight="1">
      <c r="A784" s="333"/>
      <c r="B784" s="332"/>
      <c r="C784" s="332"/>
      <c r="D784" s="332"/>
      <c r="E784" s="332"/>
      <c r="F784" s="332"/>
      <c r="G784" s="332"/>
      <c r="H784" s="332"/>
      <c r="I784" s="332"/>
      <c r="J784" s="332"/>
      <c r="K784" s="332"/>
      <c r="L784" s="332"/>
      <c r="M784" s="331"/>
      <c r="N784" s="331"/>
      <c r="O784" s="331"/>
      <c r="P784" s="331"/>
      <c r="Q784" s="331"/>
      <c r="R784" s="331"/>
      <c r="S784" s="331"/>
      <c r="T784" s="331"/>
      <c r="U784" s="331"/>
      <c r="V784" s="331"/>
      <c r="W784" s="331"/>
      <c r="X784" s="331"/>
      <c r="Y784" s="331"/>
      <c r="Z784" s="331"/>
    </row>
    <row r="785" spans="1:26" ht="12.75" customHeight="1">
      <c r="A785" s="333"/>
      <c r="B785" s="332"/>
      <c r="C785" s="332"/>
      <c r="D785" s="332"/>
      <c r="E785" s="332"/>
      <c r="F785" s="332"/>
      <c r="G785" s="332"/>
      <c r="H785" s="332"/>
      <c r="I785" s="332"/>
      <c r="J785" s="332"/>
      <c r="K785" s="332"/>
      <c r="L785" s="332"/>
      <c r="M785" s="331"/>
      <c r="N785" s="331"/>
      <c r="O785" s="331"/>
      <c r="P785" s="331"/>
      <c r="Q785" s="331"/>
      <c r="R785" s="331"/>
      <c r="S785" s="331"/>
      <c r="T785" s="331"/>
      <c r="U785" s="331"/>
      <c r="V785" s="331"/>
      <c r="W785" s="331"/>
      <c r="X785" s="331"/>
      <c r="Y785" s="331"/>
      <c r="Z785" s="331"/>
    </row>
    <row r="786" spans="1:26" ht="12.75" customHeight="1">
      <c r="A786" s="333"/>
      <c r="B786" s="332"/>
      <c r="C786" s="332"/>
      <c r="D786" s="332"/>
      <c r="E786" s="332"/>
      <c r="F786" s="332"/>
      <c r="G786" s="332"/>
      <c r="H786" s="332"/>
      <c r="I786" s="332"/>
      <c r="J786" s="332"/>
      <c r="K786" s="332"/>
      <c r="L786" s="332"/>
      <c r="M786" s="331"/>
      <c r="N786" s="331"/>
      <c r="O786" s="331"/>
      <c r="P786" s="331"/>
      <c r="Q786" s="331"/>
      <c r="R786" s="331"/>
      <c r="S786" s="331"/>
      <c r="T786" s="331"/>
      <c r="U786" s="331"/>
      <c r="V786" s="331"/>
      <c r="W786" s="331"/>
      <c r="X786" s="331"/>
      <c r="Y786" s="331"/>
      <c r="Z786" s="331"/>
    </row>
    <row r="787" spans="1:26" ht="12.75" customHeight="1">
      <c r="A787" s="333"/>
      <c r="B787" s="332"/>
      <c r="C787" s="332"/>
      <c r="D787" s="332"/>
      <c r="E787" s="332"/>
      <c r="F787" s="332"/>
      <c r="G787" s="332"/>
      <c r="H787" s="332"/>
      <c r="I787" s="332"/>
      <c r="J787" s="332"/>
      <c r="K787" s="332"/>
      <c r="L787" s="332"/>
      <c r="M787" s="331"/>
      <c r="N787" s="331"/>
      <c r="O787" s="331"/>
      <c r="P787" s="331"/>
      <c r="Q787" s="331"/>
      <c r="R787" s="331"/>
      <c r="S787" s="331"/>
      <c r="T787" s="331"/>
      <c r="U787" s="331"/>
      <c r="V787" s="331"/>
      <c r="W787" s="331"/>
      <c r="X787" s="331"/>
      <c r="Y787" s="331"/>
      <c r="Z787" s="331"/>
    </row>
    <row r="788" spans="1:26" ht="12.75" customHeight="1">
      <c r="A788" s="333"/>
      <c r="B788" s="332"/>
      <c r="C788" s="332"/>
      <c r="D788" s="332"/>
      <c r="E788" s="332"/>
      <c r="F788" s="332"/>
      <c r="G788" s="332"/>
      <c r="H788" s="332"/>
      <c r="I788" s="332"/>
      <c r="J788" s="332"/>
      <c r="K788" s="332"/>
      <c r="L788" s="332"/>
      <c r="M788" s="331"/>
      <c r="N788" s="331"/>
      <c r="O788" s="331"/>
      <c r="P788" s="331"/>
      <c r="Q788" s="331"/>
      <c r="R788" s="331"/>
      <c r="S788" s="331"/>
      <c r="T788" s="331"/>
      <c r="U788" s="331"/>
      <c r="V788" s="331"/>
      <c r="W788" s="331"/>
      <c r="X788" s="331"/>
      <c r="Y788" s="331"/>
      <c r="Z788" s="331"/>
    </row>
    <row r="789" spans="1:26" ht="12.75" customHeight="1">
      <c r="A789" s="333"/>
      <c r="B789" s="332"/>
      <c r="C789" s="332"/>
      <c r="D789" s="332"/>
      <c r="E789" s="332"/>
      <c r="F789" s="332"/>
      <c r="G789" s="332"/>
      <c r="H789" s="332"/>
      <c r="I789" s="332"/>
      <c r="J789" s="332"/>
      <c r="K789" s="332"/>
      <c r="L789" s="332"/>
      <c r="M789" s="331"/>
      <c r="N789" s="331"/>
      <c r="O789" s="331"/>
      <c r="P789" s="331"/>
      <c r="Q789" s="331"/>
      <c r="R789" s="331"/>
      <c r="S789" s="331"/>
      <c r="T789" s="331"/>
      <c r="U789" s="331"/>
      <c r="V789" s="331"/>
      <c r="W789" s="331"/>
      <c r="X789" s="331"/>
      <c r="Y789" s="331"/>
      <c r="Z789" s="331"/>
    </row>
    <row r="790" spans="1:26" ht="12.75" customHeight="1">
      <c r="A790" s="333"/>
      <c r="B790" s="332"/>
      <c r="C790" s="332"/>
      <c r="D790" s="332"/>
      <c r="E790" s="332"/>
      <c r="F790" s="332"/>
      <c r="G790" s="332"/>
      <c r="H790" s="332"/>
      <c r="I790" s="332"/>
      <c r="J790" s="332"/>
      <c r="K790" s="332"/>
      <c r="L790" s="332"/>
      <c r="M790" s="331"/>
      <c r="N790" s="331"/>
      <c r="O790" s="331"/>
      <c r="P790" s="331"/>
      <c r="Q790" s="331"/>
      <c r="R790" s="331"/>
      <c r="S790" s="331"/>
      <c r="T790" s="331"/>
      <c r="U790" s="331"/>
      <c r="V790" s="331"/>
      <c r="W790" s="331"/>
      <c r="X790" s="331"/>
      <c r="Y790" s="331"/>
      <c r="Z790" s="331"/>
    </row>
    <row r="791" spans="1:26" ht="12.75" customHeight="1">
      <c r="A791" s="333"/>
      <c r="B791" s="332"/>
      <c r="C791" s="332"/>
      <c r="D791" s="332"/>
      <c r="E791" s="332"/>
      <c r="F791" s="332"/>
      <c r="G791" s="332"/>
      <c r="H791" s="332"/>
      <c r="I791" s="332"/>
      <c r="J791" s="332"/>
      <c r="K791" s="332"/>
      <c r="L791" s="332"/>
      <c r="M791" s="331"/>
      <c r="N791" s="331"/>
      <c r="O791" s="331"/>
      <c r="P791" s="331"/>
      <c r="Q791" s="331"/>
      <c r="R791" s="331"/>
      <c r="S791" s="331"/>
      <c r="T791" s="331"/>
      <c r="U791" s="331"/>
      <c r="V791" s="331"/>
      <c r="W791" s="331"/>
      <c r="X791" s="331"/>
      <c r="Y791" s="331"/>
      <c r="Z791" s="331"/>
    </row>
    <row r="792" spans="1:26" ht="12.75" customHeight="1">
      <c r="A792" s="333"/>
      <c r="B792" s="332"/>
      <c r="C792" s="332"/>
      <c r="D792" s="332"/>
      <c r="E792" s="332"/>
      <c r="F792" s="332"/>
      <c r="G792" s="332"/>
      <c r="H792" s="332"/>
      <c r="I792" s="332"/>
      <c r="J792" s="332"/>
      <c r="K792" s="332"/>
      <c r="L792" s="332"/>
      <c r="M792" s="331"/>
      <c r="N792" s="331"/>
      <c r="O792" s="331"/>
      <c r="P792" s="331"/>
      <c r="Q792" s="331"/>
      <c r="R792" s="331"/>
      <c r="S792" s="331"/>
      <c r="T792" s="331"/>
      <c r="U792" s="331"/>
      <c r="V792" s="331"/>
      <c r="W792" s="331"/>
      <c r="X792" s="331"/>
      <c r="Y792" s="331"/>
      <c r="Z792" s="331"/>
    </row>
    <row r="793" spans="1:26" ht="12.75" customHeight="1">
      <c r="A793" s="333"/>
      <c r="B793" s="332"/>
      <c r="C793" s="332"/>
      <c r="D793" s="332"/>
      <c r="E793" s="332"/>
      <c r="F793" s="332"/>
      <c r="G793" s="332"/>
      <c r="H793" s="332"/>
      <c r="I793" s="332"/>
      <c r="J793" s="332"/>
      <c r="K793" s="332"/>
      <c r="L793" s="332"/>
      <c r="M793" s="331"/>
      <c r="N793" s="331"/>
      <c r="O793" s="331"/>
      <c r="P793" s="331"/>
      <c r="Q793" s="331"/>
      <c r="R793" s="331"/>
      <c r="S793" s="331"/>
      <c r="T793" s="331"/>
      <c r="U793" s="331"/>
      <c r="V793" s="331"/>
      <c r="W793" s="331"/>
      <c r="X793" s="331"/>
      <c r="Y793" s="331"/>
      <c r="Z793" s="331"/>
    </row>
    <row r="794" spans="1:26" ht="12.75" customHeight="1">
      <c r="A794" s="333"/>
      <c r="B794" s="332"/>
      <c r="C794" s="332"/>
      <c r="D794" s="332"/>
      <c r="E794" s="332"/>
      <c r="F794" s="332"/>
      <c r="G794" s="332"/>
      <c r="H794" s="332"/>
      <c r="I794" s="332"/>
      <c r="J794" s="332"/>
      <c r="K794" s="332"/>
      <c r="L794" s="332"/>
      <c r="M794" s="331"/>
      <c r="N794" s="331"/>
      <c r="O794" s="331"/>
      <c r="P794" s="331"/>
      <c r="Q794" s="331"/>
      <c r="R794" s="331"/>
      <c r="S794" s="331"/>
      <c r="T794" s="331"/>
      <c r="U794" s="331"/>
      <c r="V794" s="331"/>
      <c r="W794" s="331"/>
      <c r="X794" s="331"/>
      <c r="Y794" s="331"/>
      <c r="Z794" s="331"/>
    </row>
    <row r="795" spans="1:26" ht="12.75" customHeight="1">
      <c r="A795" s="333"/>
      <c r="B795" s="332"/>
      <c r="C795" s="332"/>
      <c r="D795" s="332"/>
      <c r="E795" s="332"/>
      <c r="F795" s="332"/>
      <c r="G795" s="332"/>
      <c r="H795" s="332"/>
      <c r="I795" s="332"/>
      <c r="J795" s="332"/>
      <c r="K795" s="332"/>
      <c r="L795" s="332"/>
      <c r="M795" s="331"/>
      <c r="N795" s="331"/>
      <c r="O795" s="331"/>
      <c r="P795" s="331"/>
      <c r="Q795" s="331"/>
      <c r="R795" s="331"/>
      <c r="S795" s="331"/>
      <c r="T795" s="331"/>
      <c r="U795" s="331"/>
      <c r="V795" s="331"/>
      <c r="W795" s="331"/>
      <c r="X795" s="331"/>
      <c r="Y795" s="331"/>
      <c r="Z795" s="331"/>
    </row>
    <row r="796" spans="1:26" ht="12.75" customHeight="1">
      <c r="A796" s="333"/>
      <c r="B796" s="332"/>
      <c r="C796" s="332"/>
      <c r="D796" s="332"/>
      <c r="E796" s="332"/>
      <c r="F796" s="332"/>
      <c r="G796" s="332"/>
      <c r="H796" s="332"/>
      <c r="I796" s="332"/>
      <c r="J796" s="332"/>
      <c r="K796" s="332"/>
      <c r="L796" s="332"/>
      <c r="M796" s="331"/>
      <c r="N796" s="331"/>
      <c r="O796" s="331"/>
      <c r="P796" s="331"/>
      <c r="Q796" s="331"/>
      <c r="R796" s="331"/>
      <c r="S796" s="331"/>
      <c r="T796" s="331"/>
      <c r="U796" s="331"/>
      <c r="V796" s="331"/>
      <c r="W796" s="331"/>
      <c r="X796" s="331"/>
      <c r="Y796" s="331"/>
      <c r="Z796" s="331"/>
    </row>
    <row r="797" spans="1:26" ht="12.75" customHeight="1">
      <c r="A797" s="333"/>
      <c r="B797" s="332"/>
      <c r="C797" s="332"/>
      <c r="D797" s="332"/>
      <c r="E797" s="332"/>
      <c r="F797" s="332"/>
      <c r="G797" s="332"/>
      <c r="H797" s="332"/>
      <c r="I797" s="332"/>
      <c r="J797" s="332"/>
      <c r="K797" s="332"/>
      <c r="L797" s="332"/>
      <c r="M797" s="331"/>
      <c r="N797" s="331"/>
      <c r="O797" s="331"/>
      <c r="P797" s="331"/>
      <c r="Q797" s="331"/>
      <c r="R797" s="331"/>
      <c r="S797" s="331"/>
      <c r="T797" s="331"/>
      <c r="U797" s="331"/>
      <c r="V797" s="331"/>
      <c r="W797" s="331"/>
      <c r="X797" s="331"/>
      <c r="Y797" s="331"/>
      <c r="Z797" s="331"/>
    </row>
    <row r="798" spans="1:26" ht="12.75" customHeight="1">
      <c r="A798" s="333"/>
      <c r="B798" s="332"/>
      <c r="C798" s="332"/>
      <c r="D798" s="332"/>
      <c r="E798" s="332"/>
      <c r="F798" s="332"/>
      <c r="G798" s="332"/>
      <c r="H798" s="332"/>
      <c r="I798" s="332"/>
      <c r="J798" s="332"/>
      <c r="K798" s="332"/>
      <c r="L798" s="332"/>
      <c r="M798" s="331"/>
      <c r="N798" s="331"/>
      <c r="O798" s="331"/>
      <c r="P798" s="331"/>
      <c r="Q798" s="331"/>
      <c r="R798" s="331"/>
      <c r="S798" s="331"/>
      <c r="T798" s="331"/>
      <c r="U798" s="331"/>
      <c r="V798" s="331"/>
      <c r="W798" s="331"/>
      <c r="X798" s="331"/>
      <c r="Y798" s="331"/>
      <c r="Z798" s="331"/>
    </row>
    <row r="799" spans="1:26" ht="12.75" customHeight="1">
      <c r="A799" s="333"/>
      <c r="B799" s="332"/>
      <c r="C799" s="332"/>
      <c r="D799" s="332"/>
      <c r="E799" s="332"/>
      <c r="F799" s="332"/>
      <c r="G799" s="332"/>
      <c r="H799" s="332"/>
      <c r="I799" s="332"/>
      <c r="J799" s="332"/>
      <c r="K799" s="332"/>
      <c r="L799" s="332"/>
      <c r="M799" s="331"/>
      <c r="N799" s="331"/>
      <c r="O799" s="331"/>
      <c r="P799" s="331"/>
      <c r="Q799" s="331"/>
      <c r="R799" s="331"/>
      <c r="S799" s="331"/>
      <c r="T799" s="331"/>
      <c r="U799" s="331"/>
      <c r="V799" s="331"/>
      <c r="W799" s="331"/>
      <c r="X799" s="331"/>
      <c r="Y799" s="331"/>
      <c r="Z799" s="331"/>
    </row>
    <row r="800" spans="1:26" ht="12.75" customHeight="1">
      <c r="A800" s="333"/>
      <c r="B800" s="332"/>
      <c r="C800" s="332"/>
      <c r="D800" s="332"/>
      <c r="E800" s="332"/>
      <c r="F800" s="332"/>
      <c r="G800" s="332"/>
      <c r="H800" s="332"/>
      <c r="I800" s="332"/>
      <c r="J800" s="332"/>
      <c r="K800" s="332"/>
      <c r="L800" s="332"/>
      <c r="M800" s="331"/>
      <c r="N800" s="331"/>
      <c r="O800" s="331"/>
      <c r="P800" s="331"/>
      <c r="Q800" s="331"/>
      <c r="R800" s="331"/>
      <c r="S800" s="331"/>
      <c r="T800" s="331"/>
      <c r="U800" s="331"/>
      <c r="V800" s="331"/>
      <c r="W800" s="331"/>
      <c r="X800" s="331"/>
      <c r="Y800" s="331"/>
      <c r="Z800" s="331"/>
    </row>
    <row r="801" spans="1:26" ht="12.75" customHeight="1">
      <c r="A801" s="333"/>
      <c r="B801" s="332"/>
      <c r="C801" s="332"/>
      <c r="D801" s="332"/>
      <c r="E801" s="332"/>
      <c r="F801" s="332"/>
      <c r="G801" s="332"/>
      <c r="H801" s="332"/>
      <c r="I801" s="332"/>
      <c r="J801" s="332"/>
      <c r="K801" s="332"/>
      <c r="L801" s="332"/>
      <c r="M801" s="331"/>
      <c r="N801" s="331"/>
      <c r="O801" s="331"/>
      <c r="P801" s="331"/>
      <c r="Q801" s="331"/>
      <c r="R801" s="331"/>
      <c r="S801" s="331"/>
      <c r="T801" s="331"/>
      <c r="U801" s="331"/>
      <c r="V801" s="331"/>
      <c r="W801" s="331"/>
      <c r="X801" s="331"/>
      <c r="Y801" s="331"/>
      <c r="Z801" s="331"/>
    </row>
    <row r="802" spans="1:26" ht="12.75" customHeight="1">
      <c r="A802" s="333"/>
      <c r="B802" s="332"/>
      <c r="C802" s="332"/>
      <c r="D802" s="332"/>
      <c r="E802" s="332"/>
      <c r="F802" s="332"/>
      <c r="G802" s="332"/>
      <c r="H802" s="332"/>
      <c r="I802" s="332"/>
      <c r="J802" s="332"/>
      <c r="K802" s="332"/>
      <c r="L802" s="332"/>
      <c r="M802" s="331"/>
      <c r="N802" s="331"/>
      <c r="O802" s="331"/>
      <c r="P802" s="331"/>
      <c r="Q802" s="331"/>
      <c r="R802" s="331"/>
      <c r="S802" s="331"/>
      <c r="T802" s="331"/>
      <c r="U802" s="331"/>
      <c r="V802" s="331"/>
      <c r="W802" s="331"/>
      <c r="X802" s="331"/>
      <c r="Y802" s="331"/>
      <c r="Z802" s="331"/>
    </row>
    <row r="803" spans="1:26" ht="12.75" customHeight="1">
      <c r="A803" s="333"/>
      <c r="B803" s="332"/>
      <c r="C803" s="332"/>
      <c r="D803" s="332"/>
      <c r="E803" s="332"/>
      <c r="F803" s="332"/>
      <c r="G803" s="332"/>
      <c r="H803" s="332"/>
      <c r="I803" s="332"/>
      <c r="J803" s="332"/>
      <c r="K803" s="332"/>
      <c r="L803" s="332"/>
      <c r="M803" s="331"/>
      <c r="N803" s="331"/>
      <c r="O803" s="331"/>
      <c r="P803" s="331"/>
      <c r="Q803" s="331"/>
      <c r="R803" s="331"/>
      <c r="S803" s="331"/>
      <c r="T803" s="331"/>
      <c r="U803" s="331"/>
      <c r="V803" s="331"/>
      <c r="W803" s="331"/>
      <c r="X803" s="331"/>
      <c r="Y803" s="331"/>
      <c r="Z803" s="331"/>
    </row>
    <row r="804" spans="1:26" ht="12.75" customHeight="1">
      <c r="A804" s="333"/>
      <c r="B804" s="332"/>
      <c r="C804" s="332"/>
      <c r="D804" s="332"/>
      <c r="E804" s="332"/>
      <c r="F804" s="332"/>
      <c r="G804" s="332"/>
      <c r="H804" s="332"/>
      <c r="I804" s="332"/>
      <c r="J804" s="332"/>
      <c r="K804" s="332"/>
      <c r="L804" s="332"/>
      <c r="M804" s="331"/>
      <c r="N804" s="331"/>
      <c r="O804" s="331"/>
      <c r="P804" s="331"/>
      <c r="Q804" s="331"/>
      <c r="R804" s="331"/>
      <c r="S804" s="331"/>
      <c r="T804" s="331"/>
      <c r="U804" s="331"/>
      <c r="V804" s="331"/>
      <c r="W804" s="331"/>
      <c r="X804" s="331"/>
      <c r="Y804" s="331"/>
      <c r="Z804" s="331"/>
    </row>
    <row r="805" spans="1:26" ht="12.75" customHeight="1">
      <c r="A805" s="333"/>
      <c r="B805" s="332"/>
      <c r="C805" s="332"/>
      <c r="D805" s="332"/>
      <c r="E805" s="332"/>
      <c r="F805" s="332"/>
      <c r="G805" s="332"/>
      <c r="H805" s="332"/>
      <c r="I805" s="332"/>
      <c r="J805" s="332"/>
      <c r="K805" s="332"/>
      <c r="L805" s="332"/>
      <c r="M805" s="331"/>
      <c r="N805" s="331"/>
      <c r="O805" s="331"/>
      <c r="P805" s="331"/>
      <c r="Q805" s="331"/>
      <c r="R805" s="331"/>
      <c r="S805" s="331"/>
      <c r="T805" s="331"/>
      <c r="U805" s="331"/>
      <c r="V805" s="331"/>
      <c r="W805" s="331"/>
      <c r="X805" s="331"/>
      <c r="Y805" s="331"/>
      <c r="Z805" s="331"/>
    </row>
    <row r="806" spans="1:26" ht="12.75" customHeight="1">
      <c r="A806" s="333"/>
      <c r="B806" s="332"/>
      <c r="C806" s="332"/>
      <c r="D806" s="332"/>
      <c r="E806" s="332"/>
      <c r="F806" s="332"/>
      <c r="G806" s="332"/>
      <c r="H806" s="332"/>
      <c r="I806" s="332"/>
      <c r="J806" s="332"/>
      <c r="K806" s="332"/>
      <c r="L806" s="332"/>
      <c r="M806" s="331"/>
      <c r="N806" s="331"/>
      <c r="O806" s="331"/>
      <c r="P806" s="331"/>
      <c r="Q806" s="331"/>
      <c r="R806" s="331"/>
      <c r="S806" s="331"/>
      <c r="T806" s="331"/>
      <c r="U806" s="331"/>
      <c r="V806" s="331"/>
      <c r="W806" s="331"/>
      <c r="X806" s="331"/>
      <c r="Y806" s="331"/>
      <c r="Z806" s="331"/>
    </row>
    <row r="807" spans="1:26" ht="12.75" customHeight="1">
      <c r="A807" s="333"/>
      <c r="B807" s="332"/>
      <c r="C807" s="332"/>
      <c r="D807" s="332"/>
      <c r="E807" s="332"/>
      <c r="F807" s="332"/>
      <c r="G807" s="332"/>
      <c r="H807" s="332"/>
      <c r="I807" s="332"/>
      <c r="J807" s="332"/>
      <c r="K807" s="332"/>
      <c r="L807" s="332"/>
      <c r="M807" s="331"/>
      <c r="N807" s="331"/>
      <c r="O807" s="331"/>
      <c r="P807" s="331"/>
      <c r="Q807" s="331"/>
      <c r="R807" s="331"/>
      <c r="S807" s="331"/>
      <c r="T807" s="331"/>
      <c r="U807" s="331"/>
      <c r="V807" s="331"/>
      <c r="W807" s="331"/>
      <c r="X807" s="331"/>
      <c r="Y807" s="331"/>
      <c r="Z807" s="331"/>
    </row>
    <row r="808" spans="1:26" ht="12.75" customHeight="1">
      <c r="A808" s="333"/>
      <c r="B808" s="332"/>
      <c r="C808" s="332"/>
      <c r="D808" s="332"/>
      <c r="E808" s="332"/>
      <c r="F808" s="332"/>
      <c r="G808" s="332"/>
      <c r="H808" s="332"/>
      <c r="I808" s="332"/>
      <c r="J808" s="332"/>
      <c r="K808" s="332"/>
      <c r="L808" s="332"/>
      <c r="M808" s="331"/>
      <c r="N808" s="331"/>
      <c r="O808" s="331"/>
      <c r="P808" s="331"/>
      <c r="Q808" s="331"/>
      <c r="R808" s="331"/>
      <c r="S808" s="331"/>
      <c r="T808" s="331"/>
      <c r="U808" s="331"/>
      <c r="V808" s="331"/>
      <c r="W808" s="331"/>
      <c r="X808" s="331"/>
      <c r="Y808" s="331"/>
      <c r="Z808" s="331"/>
    </row>
    <row r="809" spans="1:26" ht="12.75" customHeight="1">
      <c r="A809" s="333"/>
      <c r="B809" s="332"/>
      <c r="C809" s="332"/>
      <c r="D809" s="332"/>
      <c r="E809" s="332"/>
      <c r="F809" s="332"/>
      <c r="G809" s="332"/>
      <c r="H809" s="332"/>
      <c r="I809" s="332"/>
      <c r="J809" s="332"/>
      <c r="K809" s="332"/>
      <c r="L809" s="332"/>
      <c r="M809" s="331"/>
      <c r="N809" s="331"/>
      <c r="O809" s="331"/>
      <c r="P809" s="331"/>
      <c r="Q809" s="331"/>
      <c r="R809" s="331"/>
      <c r="S809" s="331"/>
      <c r="T809" s="331"/>
      <c r="U809" s="331"/>
      <c r="V809" s="331"/>
      <c r="W809" s="331"/>
      <c r="X809" s="331"/>
      <c r="Y809" s="331"/>
      <c r="Z809" s="331"/>
    </row>
    <row r="810" spans="1:26" ht="12.75" customHeight="1">
      <c r="A810" s="333"/>
      <c r="B810" s="332"/>
      <c r="C810" s="332"/>
      <c r="D810" s="332"/>
      <c r="E810" s="332"/>
      <c r="F810" s="332"/>
      <c r="G810" s="332"/>
      <c r="H810" s="332"/>
      <c r="I810" s="332"/>
      <c r="J810" s="332"/>
      <c r="K810" s="332"/>
      <c r="L810" s="332"/>
      <c r="M810" s="331"/>
      <c r="N810" s="331"/>
      <c r="O810" s="331"/>
      <c r="P810" s="331"/>
      <c r="Q810" s="331"/>
      <c r="R810" s="331"/>
      <c r="S810" s="331"/>
      <c r="T810" s="331"/>
      <c r="U810" s="331"/>
      <c r="V810" s="331"/>
      <c r="W810" s="331"/>
      <c r="X810" s="331"/>
      <c r="Y810" s="331"/>
      <c r="Z810" s="331"/>
    </row>
    <row r="811" spans="1:26" ht="12.75" customHeight="1">
      <c r="A811" s="333"/>
      <c r="B811" s="332"/>
      <c r="C811" s="332"/>
      <c r="D811" s="332"/>
      <c r="E811" s="332"/>
      <c r="F811" s="332"/>
      <c r="G811" s="332"/>
      <c r="H811" s="332"/>
      <c r="I811" s="332"/>
      <c r="J811" s="332"/>
      <c r="K811" s="332"/>
      <c r="L811" s="332"/>
      <c r="M811" s="331"/>
      <c r="N811" s="331"/>
      <c r="O811" s="331"/>
      <c r="P811" s="331"/>
      <c r="Q811" s="331"/>
      <c r="R811" s="331"/>
      <c r="S811" s="331"/>
      <c r="T811" s="331"/>
      <c r="U811" s="331"/>
      <c r="V811" s="331"/>
      <c r="W811" s="331"/>
      <c r="X811" s="331"/>
      <c r="Y811" s="331"/>
      <c r="Z811" s="331"/>
    </row>
    <row r="812" spans="1:26" ht="12.75" customHeight="1">
      <c r="A812" s="333"/>
      <c r="B812" s="332"/>
      <c r="C812" s="332"/>
      <c r="D812" s="332"/>
      <c r="E812" s="332"/>
      <c r="F812" s="332"/>
      <c r="G812" s="332"/>
      <c r="H812" s="332"/>
      <c r="I812" s="332"/>
      <c r="J812" s="332"/>
      <c r="K812" s="332"/>
      <c r="L812" s="332"/>
      <c r="M812" s="331"/>
      <c r="N812" s="331"/>
      <c r="O812" s="331"/>
      <c r="P812" s="331"/>
      <c r="Q812" s="331"/>
      <c r="R812" s="331"/>
      <c r="S812" s="331"/>
      <c r="T812" s="331"/>
      <c r="U812" s="331"/>
      <c r="V812" s="331"/>
      <c r="W812" s="331"/>
      <c r="X812" s="331"/>
      <c r="Y812" s="331"/>
      <c r="Z812" s="331"/>
    </row>
    <row r="813" spans="1:26" ht="12.75" customHeight="1">
      <c r="A813" s="333"/>
      <c r="B813" s="332"/>
      <c r="C813" s="332"/>
      <c r="D813" s="332"/>
      <c r="E813" s="332"/>
      <c r="F813" s="332"/>
      <c r="G813" s="332"/>
      <c r="H813" s="332"/>
      <c r="I813" s="332"/>
      <c r="J813" s="332"/>
      <c r="K813" s="332"/>
      <c r="L813" s="332"/>
      <c r="M813" s="331"/>
      <c r="N813" s="331"/>
      <c r="O813" s="331"/>
      <c r="P813" s="331"/>
      <c r="Q813" s="331"/>
      <c r="R813" s="331"/>
      <c r="S813" s="331"/>
      <c r="T813" s="331"/>
      <c r="U813" s="331"/>
      <c r="V813" s="331"/>
      <c r="W813" s="331"/>
      <c r="X813" s="331"/>
      <c r="Y813" s="331"/>
      <c r="Z813" s="331"/>
    </row>
    <row r="814" spans="1:26" ht="12.75" customHeight="1">
      <c r="A814" s="333"/>
      <c r="B814" s="332"/>
      <c r="C814" s="332"/>
      <c r="D814" s="332"/>
      <c r="E814" s="332"/>
      <c r="F814" s="332"/>
      <c r="G814" s="332"/>
      <c r="H814" s="332"/>
      <c r="I814" s="332"/>
      <c r="J814" s="332"/>
      <c r="K814" s="332"/>
      <c r="L814" s="332"/>
      <c r="M814" s="331"/>
      <c r="N814" s="331"/>
      <c r="O814" s="331"/>
      <c r="P814" s="331"/>
      <c r="Q814" s="331"/>
      <c r="R814" s="331"/>
      <c r="S814" s="331"/>
      <c r="T814" s="331"/>
      <c r="U814" s="331"/>
      <c r="V814" s="331"/>
      <c r="W814" s="331"/>
      <c r="X814" s="331"/>
      <c r="Y814" s="331"/>
      <c r="Z814" s="331"/>
    </row>
    <row r="815" spans="1:26" ht="12.75" customHeight="1">
      <c r="A815" s="333"/>
      <c r="B815" s="332"/>
      <c r="C815" s="332"/>
      <c r="D815" s="332"/>
      <c r="E815" s="332"/>
      <c r="F815" s="332"/>
      <c r="G815" s="332"/>
      <c r="H815" s="332"/>
      <c r="I815" s="332"/>
      <c r="J815" s="332"/>
      <c r="K815" s="332"/>
      <c r="L815" s="332"/>
      <c r="M815" s="331"/>
      <c r="N815" s="331"/>
      <c r="O815" s="331"/>
      <c r="P815" s="331"/>
      <c r="Q815" s="331"/>
      <c r="R815" s="331"/>
      <c r="S815" s="331"/>
      <c r="T815" s="331"/>
      <c r="U815" s="331"/>
      <c r="V815" s="331"/>
      <c r="W815" s="331"/>
      <c r="X815" s="331"/>
      <c r="Y815" s="331"/>
      <c r="Z815" s="331"/>
    </row>
    <row r="816" spans="1:26" ht="12.75" customHeight="1">
      <c r="A816" s="333"/>
      <c r="B816" s="332"/>
      <c r="C816" s="332"/>
      <c r="D816" s="332"/>
      <c r="E816" s="332"/>
      <c r="F816" s="332"/>
      <c r="G816" s="332"/>
      <c r="H816" s="332"/>
      <c r="I816" s="332"/>
      <c r="J816" s="332"/>
      <c r="K816" s="332"/>
      <c r="L816" s="332"/>
      <c r="M816" s="331"/>
      <c r="N816" s="331"/>
      <c r="O816" s="331"/>
      <c r="P816" s="331"/>
      <c r="Q816" s="331"/>
      <c r="R816" s="331"/>
      <c r="S816" s="331"/>
      <c r="T816" s="331"/>
      <c r="U816" s="331"/>
      <c r="V816" s="331"/>
      <c r="W816" s="331"/>
      <c r="X816" s="331"/>
      <c r="Y816" s="331"/>
      <c r="Z816" s="331"/>
    </row>
    <row r="817" spans="1:26" ht="12.75" customHeight="1">
      <c r="A817" s="333"/>
      <c r="B817" s="332"/>
      <c r="C817" s="332"/>
      <c r="D817" s="332"/>
      <c r="E817" s="332"/>
      <c r="F817" s="332"/>
      <c r="G817" s="332"/>
      <c r="H817" s="332"/>
      <c r="I817" s="332"/>
      <c r="J817" s="332"/>
      <c r="K817" s="332"/>
      <c r="L817" s="332"/>
      <c r="M817" s="331"/>
      <c r="N817" s="331"/>
      <c r="O817" s="331"/>
      <c r="P817" s="331"/>
      <c r="Q817" s="331"/>
      <c r="R817" s="331"/>
      <c r="S817" s="331"/>
      <c r="T817" s="331"/>
      <c r="U817" s="331"/>
      <c r="V817" s="331"/>
      <c r="W817" s="331"/>
      <c r="X817" s="331"/>
      <c r="Y817" s="331"/>
      <c r="Z817" s="331"/>
    </row>
    <row r="818" spans="1:26" ht="12.75" customHeight="1">
      <c r="A818" s="333"/>
      <c r="B818" s="332"/>
      <c r="C818" s="332"/>
      <c r="D818" s="332"/>
      <c r="E818" s="332"/>
      <c r="F818" s="332"/>
      <c r="G818" s="332"/>
      <c r="H818" s="332"/>
      <c r="I818" s="332"/>
      <c r="J818" s="332"/>
      <c r="K818" s="332"/>
      <c r="L818" s="332"/>
      <c r="M818" s="331"/>
      <c r="N818" s="331"/>
      <c r="O818" s="331"/>
      <c r="P818" s="331"/>
      <c r="Q818" s="331"/>
      <c r="R818" s="331"/>
      <c r="S818" s="331"/>
      <c r="T818" s="331"/>
      <c r="U818" s="331"/>
      <c r="V818" s="331"/>
      <c r="W818" s="331"/>
      <c r="X818" s="331"/>
      <c r="Y818" s="331"/>
      <c r="Z818" s="331"/>
    </row>
    <row r="819" spans="1:26" ht="12.75" customHeight="1">
      <c r="A819" s="333"/>
      <c r="B819" s="332"/>
      <c r="C819" s="332"/>
      <c r="D819" s="332"/>
      <c r="E819" s="332"/>
      <c r="F819" s="332"/>
      <c r="G819" s="332"/>
      <c r="H819" s="332"/>
      <c r="I819" s="332"/>
      <c r="J819" s="332"/>
      <c r="K819" s="332"/>
      <c r="L819" s="332"/>
      <c r="M819" s="331"/>
      <c r="N819" s="331"/>
      <c r="O819" s="331"/>
      <c r="P819" s="331"/>
      <c r="Q819" s="331"/>
      <c r="R819" s="331"/>
      <c r="S819" s="331"/>
      <c r="T819" s="331"/>
      <c r="U819" s="331"/>
      <c r="V819" s="331"/>
      <c r="W819" s="331"/>
      <c r="X819" s="331"/>
      <c r="Y819" s="331"/>
      <c r="Z819" s="331"/>
    </row>
    <row r="820" spans="1:26" ht="12.75" customHeight="1">
      <c r="A820" s="333"/>
      <c r="B820" s="332"/>
      <c r="C820" s="332"/>
      <c r="D820" s="332"/>
      <c r="E820" s="332"/>
      <c r="F820" s="332"/>
      <c r="G820" s="332"/>
      <c r="H820" s="332"/>
      <c r="I820" s="332"/>
      <c r="J820" s="332"/>
      <c r="K820" s="332"/>
      <c r="L820" s="332"/>
      <c r="M820" s="331"/>
      <c r="N820" s="331"/>
      <c r="O820" s="331"/>
      <c r="P820" s="331"/>
      <c r="Q820" s="331"/>
      <c r="R820" s="331"/>
      <c r="S820" s="331"/>
      <c r="T820" s="331"/>
      <c r="U820" s="331"/>
      <c r="V820" s="331"/>
      <c r="W820" s="331"/>
      <c r="X820" s="331"/>
      <c r="Y820" s="331"/>
      <c r="Z820" s="331"/>
    </row>
    <row r="821" spans="1:26" ht="12.75" customHeight="1">
      <c r="A821" s="333"/>
      <c r="B821" s="332"/>
      <c r="C821" s="332"/>
      <c r="D821" s="332"/>
      <c r="E821" s="332"/>
      <c r="F821" s="332"/>
      <c r="G821" s="332"/>
      <c r="H821" s="332"/>
      <c r="I821" s="332"/>
      <c r="J821" s="332"/>
      <c r="K821" s="332"/>
      <c r="L821" s="332"/>
      <c r="M821" s="331"/>
      <c r="N821" s="331"/>
      <c r="O821" s="331"/>
      <c r="P821" s="331"/>
      <c r="Q821" s="331"/>
      <c r="R821" s="331"/>
      <c r="S821" s="331"/>
      <c r="T821" s="331"/>
      <c r="U821" s="331"/>
      <c r="V821" s="331"/>
      <c r="W821" s="331"/>
      <c r="X821" s="331"/>
      <c r="Y821" s="331"/>
      <c r="Z821" s="331"/>
    </row>
    <row r="822" spans="1:26" ht="12.75" customHeight="1">
      <c r="A822" s="333"/>
      <c r="B822" s="332"/>
      <c r="C822" s="332"/>
      <c r="D822" s="332"/>
      <c r="E822" s="332"/>
      <c r="F822" s="332"/>
      <c r="G822" s="332"/>
      <c r="H822" s="332"/>
      <c r="I822" s="332"/>
      <c r="J822" s="332"/>
      <c r="K822" s="332"/>
      <c r="L822" s="332"/>
      <c r="M822" s="331"/>
      <c r="N822" s="331"/>
      <c r="O822" s="331"/>
      <c r="P822" s="331"/>
      <c r="Q822" s="331"/>
      <c r="R822" s="331"/>
      <c r="S822" s="331"/>
      <c r="T822" s="331"/>
      <c r="U822" s="331"/>
      <c r="V822" s="331"/>
      <c r="W822" s="331"/>
      <c r="X822" s="331"/>
      <c r="Y822" s="331"/>
      <c r="Z822" s="331"/>
    </row>
    <row r="823" spans="1:26" ht="12.75" customHeight="1">
      <c r="A823" s="333"/>
      <c r="B823" s="332"/>
      <c r="C823" s="332"/>
      <c r="D823" s="332"/>
      <c r="E823" s="332"/>
      <c r="F823" s="332"/>
      <c r="G823" s="332"/>
      <c r="H823" s="332"/>
      <c r="I823" s="332"/>
      <c r="J823" s="332"/>
      <c r="K823" s="332"/>
      <c r="L823" s="332"/>
      <c r="M823" s="331"/>
      <c r="N823" s="331"/>
      <c r="O823" s="331"/>
      <c r="P823" s="331"/>
      <c r="Q823" s="331"/>
      <c r="R823" s="331"/>
      <c r="S823" s="331"/>
      <c r="T823" s="331"/>
      <c r="U823" s="331"/>
      <c r="V823" s="331"/>
      <c r="W823" s="331"/>
      <c r="X823" s="331"/>
      <c r="Y823" s="331"/>
      <c r="Z823" s="331"/>
    </row>
    <row r="824" spans="1:26" ht="12.75" customHeight="1">
      <c r="A824" s="333"/>
      <c r="B824" s="332"/>
      <c r="C824" s="332"/>
      <c r="D824" s="332"/>
      <c r="E824" s="332"/>
      <c r="F824" s="332"/>
      <c r="G824" s="332"/>
      <c r="H824" s="332"/>
      <c r="I824" s="332"/>
      <c r="J824" s="332"/>
      <c r="K824" s="332"/>
      <c r="L824" s="332"/>
      <c r="M824" s="331"/>
      <c r="N824" s="331"/>
      <c r="O824" s="331"/>
      <c r="P824" s="331"/>
      <c r="Q824" s="331"/>
      <c r="R824" s="331"/>
      <c r="S824" s="331"/>
      <c r="T824" s="331"/>
      <c r="U824" s="331"/>
      <c r="V824" s="331"/>
      <c r="W824" s="331"/>
      <c r="X824" s="331"/>
      <c r="Y824" s="331"/>
      <c r="Z824" s="331"/>
    </row>
    <row r="825" spans="1:26" ht="12.75" customHeight="1">
      <c r="A825" s="333"/>
      <c r="B825" s="332"/>
      <c r="C825" s="332"/>
      <c r="D825" s="332"/>
      <c r="E825" s="332"/>
      <c r="F825" s="332"/>
      <c r="G825" s="332"/>
      <c r="H825" s="332"/>
      <c r="I825" s="332"/>
      <c r="J825" s="332"/>
      <c r="K825" s="332"/>
      <c r="L825" s="332"/>
      <c r="M825" s="331"/>
      <c r="N825" s="331"/>
      <c r="O825" s="331"/>
      <c r="P825" s="331"/>
      <c r="Q825" s="331"/>
      <c r="R825" s="331"/>
      <c r="S825" s="331"/>
      <c r="T825" s="331"/>
      <c r="U825" s="331"/>
      <c r="V825" s="331"/>
      <c r="W825" s="331"/>
      <c r="X825" s="331"/>
      <c r="Y825" s="331"/>
      <c r="Z825" s="331"/>
    </row>
    <row r="826" spans="1:26" ht="12.75" customHeight="1">
      <c r="A826" s="333"/>
      <c r="B826" s="332"/>
      <c r="C826" s="332"/>
      <c r="D826" s="332"/>
      <c r="E826" s="332"/>
      <c r="F826" s="332"/>
      <c r="G826" s="332"/>
      <c r="H826" s="332"/>
      <c r="I826" s="332"/>
      <c r="J826" s="332"/>
      <c r="K826" s="332"/>
      <c r="L826" s="332"/>
      <c r="M826" s="331"/>
      <c r="N826" s="331"/>
      <c r="O826" s="331"/>
      <c r="P826" s="331"/>
      <c r="Q826" s="331"/>
      <c r="R826" s="331"/>
      <c r="S826" s="331"/>
      <c r="T826" s="331"/>
      <c r="U826" s="331"/>
      <c r="V826" s="331"/>
      <c r="W826" s="331"/>
      <c r="X826" s="331"/>
      <c r="Y826" s="331"/>
      <c r="Z826" s="331"/>
    </row>
    <row r="827" spans="1:26" ht="12.75" customHeight="1">
      <c r="A827" s="333"/>
      <c r="B827" s="332"/>
      <c r="C827" s="332"/>
      <c r="D827" s="332"/>
      <c r="E827" s="332"/>
      <c r="F827" s="332"/>
      <c r="G827" s="332"/>
      <c r="H827" s="332"/>
      <c r="I827" s="332"/>
      <c r="J827" s="332"/>
      <c r="K827" s="332"/>
      <c r="L827" s="332"/>
      <c r="M827" s="331"/>
      <c r="N827" s="331"/>
      <c r="O827" s="331"/>
      <c r="P827" s="331"/>
      <c r="Q827" s="331"/>
      <c r="R827" s="331"/>
      <c r="S827" s="331"/>
      <c r="T827" s="331"/>
      <c r="U827" s="331"/>
      <c r="V827" s="331"/>
      <c r="W827" s="331"/>
      <c r="X827" s="331"/>
      <c r="Y827" s="331"/>
      <c r="Z827" s="331"/>
    </row>
    <row r="828" spans="1:26" ht="12.75" customHeight="1">
      <c r="A828" s="333"/>
      <c r="B828" s="332"/>
      <c r="C828" s="332"/>
      <c r="D828" s="332"/>
      <c r="E828" s="332"/>
      <c r="F828" s="332"/>
      <c r="G828" s="332"/>
      <c r="H828" s="332"/>
      <c r="I828" s="332"/>
      <c r="J828" s="332"/>
      <c r="K828" s="332"/>
      <c r="L828" s="332"/>
      <c r="M828" s="331"/>
      <c r="N828" s="331"/>
      <c r="O828" s="331"/>
      <c r="P828" s="331"/>
      <c r="Q828" s="331"/>
      <c r="R828" s="331"/>
      <c r="S828" s="331"/>
      <c r="T828" s="331"/>
      <c r="U828" s="331"/>
      <c r="V828" s="331"/>
      <c r="W828" s="331"/>
      <c r="X828" s="331"/>
      <c r="Y828" s="331"/>
      <c r="Z828" s="331"/>
    </row>
    <row r="829" spans="1:26" ht="12.75" customHeight="1">
      <c r="A829" s="333"/>
      <c r="B829" s="332"/>
      <c r="C829" s="332"/>
      <c r="D829" s="332"/>
      <c r="E829" s="332"/>
      <c r="F829" s="332"/>
      <c r="G829" s="332"/>
      <c r="H829" s="332"/>
      <c r="I829" s="332"/>
      <c r="J829" s="332"/>
      <c r="K829" s="332"/>
      <c r="L829" s="332"/>
      <c r="M829" s="331"/>
      <c r="N829" s="331"/>
      <c r="O829" s="331"/>
      <c r="P829" s="331"/>
      <c r="Q829" s="331"/>
      <c r="R829" s="331"/>
      <c r="S829" s="331"/>
      <c r="T829" s="331"/>
      <c r="U829" s="331"/>
      <c r="V829" s="331"/>
      <c r="W829" s="331"/>
      <c r="X829" s="331"/>
      <c r="Y829" s="331"/>
      <c r="Z829" s="331"/>
    </row>
    <row r="830" spans="1:26" ht="12.75" customHeight="1">
      <c r="A830" s="333"/>
      <c r="B830" s="332"/>
      <c r="C830" s="332"/>
      <c r="D830" s="332"/>
      <c r="E830" s="332"/>
      <c r="F830" s="332"/>
      <c r="G830" s="332"/>
      <c r="H830" s="332"/>
      <c r="I830" s="332"/>
      <c r="J830" s="332"/>
      <c r="K830" s="332"/>
      <c r="L830" s="332"/>
      <c r="M830" s="331"/>
      <c r="N830" s="331"/>
      <c r="O830" s="331"/>
      <c r="P830" s="331"/>
      <c r="Q830" s="331"/>
      <c r="R830" s="331"/>
      <c r="S830" s="331"/>
      <c r="T830" s="331"/>
      <c r="U830" s="331"/>
      <c r="V830" s="331"/>
      <c r="W830" s="331"/>
      <c r="X830" s="331"/>
      <c r="Y830" s="331"/>
      <c r="Z830" s="331"/>
    </row>
    <row r="831" spans="1:26" ht="12.75" customHeight="1">
      <c r="A831" s="333"/>
      <c r="B831" s="332"/>
      <c r="C831" s="332"/>
      <c r="D831" s="332"/>
      <c r="E831" s="332"/>
      <c r="F831" s="332"/>
      <c r="G831" s="332"/>
      <c r="H831" s="332"/>
      <c r="I831" s="332"/>
      <c r="J831" s="332"/>
      <c r="K831" s="332"/>
      <c r="L831" s="332"/>
      <c r="M831" s="331"/>
      <c r="N831" s="331"/>
      <c r="O831" s="331"/>
      <c r="P831" s="331"/>
      <c r="Q831" s="331"/>
      <c r="R831" s="331"/>
      <c r="S831" s="331"/>
      <c r="T831" s="331"/>
      <c r="U831" s="331"/>
      <c r="V831" s="331"/>
      <c r="W831" s="331"/>
      <c r="X831" s="331"/>
      <c r="Y831" s="331"/>
      <c r="Z831" s="331"/>
    </row>
    <row r="832" spans="1:26" ht="12.75" customHeight="1">
      <c r="A832" s="333"/>
      <c r="B832" s="332"/>
      <c r="C832" s="332"/>
      <c r="D832" s="332"/>
      <c r="E832" s="332"/>
      <c r="F832" s="332"/>
      <c r="G832" s="332"/>
      <c r="H832" s="332"/>
      <c r="I832" s="332"/>
      <c r="J832" s="332"/>
      <c r="K832" s="332"/>
      <c r="L832" s="332"/>
      <c r="M832" s="331"/>
      <c r="N832" s="331"/>
      <c r="O832" s="331"/>
      <c r="P832" s="331"/>
      <c r="Q832" s="331"/>
      <c r="R832" s="331"/>
      <c r="S832" s="331"/>
      <c r="T832" s="331"/>
      <c r="U832" s="331"/>
      <c r="V832" s="331"/>
      <c r="W832" s="331"/>
      <c r="X832" s="331"/>
      <c r="Y832" s="331"/>
      <c r="Z832" s="331"/>
    </row>
    <row r="833" spans="1:26" ht="12.75" customHeight="1">
      <c r="A833" s="333"/>
      <c r="B833" s="332"/>
      <c r="C833" s="332"/>
      <c r="D833" s="332"/>
      <c r="E833" s="332"/>
      <c r="F833" s="332"/>
      <c r="G833" s="332"/>
      <c r="H833" s="332"/>
      <c r="I833" s="332"/>
      <c r="J833" s="332"/>
      <c r="K833" s="332"/>
      <c r="L833" s="332"/>
      <c r="M833" s="331"/>
      <c r="N833" s="331"/>
      <c r="O833" s="331"/>
      <c r="P833" s="331"/>
      <c r="Q833" s="331"/>
      <c r="R833" s="331"/>
      <c r="S833" s="331"/>
      <c r="T833" s="331"/>
      <c r="U833" s="331"/>
      <c r="V833" s="331"/>
      <c r="W833" s="331"/>
      <c r="X833" s="331"/>
      <c r="Y833" s="331"/>
      <c r="Z833" s="331"/>
    </row>
    <row r="834" spans="1:26" ht="12.75" customHeight="1">
      <c r="A834" s="333"/>
      <c r="B834" s="332"/>
      <c r="C834" s="332"/>
      <c r="D834" s="332"/>
      <c r="E834" s="332"/>
      <c r="F834" s="332"/>
      <c r="G834" s="332"/>
      <c r="H834" s="332"/>
      <c r="I834" s="332"/>
      <c r="J834" s="332"/>
      <c r="K834" s="332"/>
      <c r="L834" s="332"/>
      <c r="M834" s="331"/>
      <c r="N834" s="331"/>
      <c r="O834" s="331"/>
      <c r="P834" s="331"/>
      <c r="Q834" s="331"/>
      <c r="R834" s="331"/>
      <c r="S834" s="331"/>
      <c r="T834" s="331"/>
      <c r="U834" s="331"/>
      <c r="V834" s="331"/>
      <c r="W834" s="331"/>
      <c r="X834" s="331"/>
      <c r="Y834" s="331"/>
      <c r="Z834" s="331"/>
    </row>
    <row r="835" spans="1:26" ht="12.75" customHeight="1">
      <c r="A835" s="333"/>
      <c r="B835" s="332"/>
      <c r="C835" s="332"/>
      <c r="D835" s="332"/>
      <c r="E835" s="332"/>
      <c r="F835" s="332"/>
      <c r="G835" s="332"/>
      <c r="H835" s="332"/>
      <c r="I835" s="332"/>
      <c r="J835" s="332"/>
      <c r="K835" s="332"/>
      <c r="L835" s="332"/>
      <c r="M835" s="331"/>
      <c r="N835" s="331"/>
      <c r="O835" s="331"/>
      <c r="P835" s="331"/>
      <c r="Q835" s="331"/>
      <c r="R835" s="331"/>
      <c r="S835" s="331"/>
      <c r="T835" s="331"/>
      <c r="U835" s="331"/>
      <c r="V835" s="331"/>
      <c r="W835" s="331"/>
      <c r="X835" s="331"/>
      <c r="Y835" s="331"/>
      <c r="Z835" s="331"/>
    </row>
    <row r="836" spans="1:26" ht="12.75" customHeight="1">
      <c r="A836" s="333"/>
      <c r="B836" s="332"/>
      <c r="C836" s="332"/>
      <c r="D836" s="332"/>
      <c r="E836" s="332"/>
      <c r="F836" s="332"/>
      <c r="G836" s="332"/>
      <c r="H836" s="332"/>
      <c r="I836" s="332"/>
      <c r="J836" s="332"/>
      <c r="K836" s="332"/>
      <c r="L836" s="332"/>
      <c r="M836" s="331"/>
      <c r="N836" s="331"/>
      <c r="O836" s="331"/>
      <c r="P836" s="331"/>
      <c r="Q836" s="331"/>
      <c r="R836" s="331"/>
      <c r="S836" s="331"/>
      <c r="T836" s="331"/>
      <c r="U836" s="331"/>
      <c r="V836" s="331"/>
      <c r="W836" s="331"/>
      <c r="X836" s="331"/>
      <c r="Y836" s="331"/>
      <c r="Z836" s="331"/>
    </row>
    <row r="837" spans="1:26" ht="12.75" customHeight="1">
      <c r="A837" s="333"/>
      <c r="B837" s="332"/>
      <c r="C837" s="332"/>
      <c r="D837" s="332"/>
      <c r="E837" s="332"/>
      <c r="F837" s="332"/>
      <c r="G837" s="332"/>
      <c r="H837" s="332"/>
      <c r="I837" s="332"/>
      <c r="J837" s="332"/>
      <c r="K837" s="332"/>
      <c r="L837" s="332"/>
      <c r="M837" s="331"/>
      <c r="N837" s="331"/>
      <c r="O837" s="331"/>
      <c r="P837" s="331"/>
      <c r="Q837" s="331"/>
      <c r="R837" s="331"/>
      <c r="S837" s="331"/>
      <c r="T837" s="331"/>
      <c r="U837" s="331"/>
      <c r="V837" s="331"/>
      <c r="W837" s="331"/>
      <c r="X837" s="331"/>
      <c r="Y837" s="331"/>
      <c r="Z837" s="331"/>
    </row>
    <row r="838" spans="1:26" ht="12.75" customHeight="1">
      <c r="A838" s="333"/>
      <c r="B838" s="332"/>
      <c r="C838" s="332"/>
      <c r="D838" s="332"/>
      <c r="E838" s="332"/>
      <c r="F838" s="332"/>
      <c r="G838" s="332"/>
      <c r="H838" s="332"/>
      <c r="I838" s="332"/>
      <c r="J838" s="332"/>
      <c r="K838" s="332"/>
      <c r="L838" s="332"/>
      <c r="M838" s="331"/>
      <c r="N838" s="331"/>
      <c r="O838" s="331"/>
      <c r="P838" s="331"/>
      <c r="Q838" s="331"/>
      <c r="R838" s="331"/>
      <c r="S838" s="331"/>
      <c r="T838" s="331"/>
      <c r="U838" s="331"/>
      <c r="V838" s="331"/>
      <c r="W838" s="331"/>
      <c r="X838" s="331"/>
      <c r="Y838" s="331"/>
      <c r="Z838" s="331"/>
    </row>
    <row r="839" spans="1:26" ht="12.75" customHeight="1">
      <c r="A839" s="333"/>
      <c r="B839" s="332"/>
      <c r="C839" s="332"/>
      <c r="D839" s="332"/>
      <c r="E839" s="332"/>
      <c r="F839" s="332"/>
      <c r="G839" s="332"/>
      <c r="H839" s="332"/>
      <c r="I839" s="332"/>
      <c r="J839" s="332"/>
      <c r="K839" s="332"/>
      <c r="L839" s="332"/>
      <c r="M839" s="331"/>
      <c r="N839" s="331"/>
      <c r="O839" s="331"/>
      <c r="P839" s="331"/>
      <c r="Q839" s="331"/>
      <c r="R839" s="331"/>
      <c r="S839" s="331"/>
      <c r="T839" s="331"/>
      <c r="U839" s="331"/>
      <c r="V839" s="331"/>
      <c r="W839" s="331"/>
      <c r="X839" s="331"/>
      <c r="Y839" s="331"/>
      <c r="Z839" s="331"/>
    </row>
    <row r="840" spans="1:26" ht="12.75" customHeight="1">
      <c r="A840" s="333"/>
      <c r="B840" s="332"/>
      <c r="C840" s="332"/>
      <c r="D840" s="332"/>
      <c r="E840" s="332"/>
      <c r="F840" s="332"/>
      <c r="G840" s="332"/>
      <c r="H840" s="332"/>
      <c r="I840" s="332"/>
      <c r="J840" s="332"/>
      <c r="K840" s="332"/>
      <c r="L840" s="332"/>
      <c r="M840" s="331"/>
      <c r="N840" s="331"/>
      <c r="O840" s="331"/>
      <c r="P840" s="331"/>
      <c r="Q840" s="331"/>
      <c r="R840" s="331"/>
      <c r="S840" s="331"/>
      <c r="T840" s="331"/>
      <c r="U840" s="331"/>
      <c r="V840" s="331"/>
      <c r="W840" s="331"/>
      <c r="X840" s="331"/>
      <c r="Y840" s="331"/>
      <c r="Z840" s="331"/>
    </row>
    <row r="841" spans="1:26" ht="12.75" customHeight="1">
      <c r="A841" s="333"/>
      <c r="B841" s="332"/>
      <c r="C841" s="332"/>
      <c r="D841" s="332"/>
      <c r="E841" s="332"/>
      <c r="F841" s="332"/>
      <c r="G841" s="332"/>
      <c r="H841" s="332"/>
      <c r="I841" s="332"/>
      <c r="J841" s="332"/>
      <c r="K841" s="332"/>
      <c r="L841" s="332"/>
      <c r="M841" s="331"/>
      <c r="N841" s="331"/>
      <c r="O841" s="331"/>
      <c r="P841" s="331"/>
      <c r="Q841" s="331"/>
      <c r="R841" s="331"/>
      <c r="S841" s="331"/>
      <c r="T841" s="331"/>
      <c r="U841" s="331"/>
      <c r="V841" s="331"/>
      <c r="W841" s="331"/>
      <c r="X841" s="331"/>
      <c r="Y841" s="331"/>
      <c r="Z841" s="331"/>
    </row>
    <row r="842" spans="1:26" ht="12.75" customHeight="1">
      <c r="A842" s="333"/>
      <c r="B842" s="332"/>
      <c r="C842" s="332"/>
      <c r="D842" s="332"/>
      <c r="E842" s="332"/>
      <c r="F842" s="332"/>
      <c r="G842" s="332"/>
      <c r="H842" s="332"/>
      <c r="I842" s="332"/>
      <c r="J842" s="332"/>
      <c r="K842" s="332"/>
      <c r="L842" s="332"/>
      <c r="M842" s="331"/>
      <c r="N842" s="331"/>
      <c r="O842" s="331"/>
      <c r="P842" s="331"/>
      <c r="Q842" s="331"/>
      <c r="R842" s="331"/>
      <c r="S842" s="331"/>
      <c r="T842" s="331"/>
      <c r="U842" s="331"/>
      <c r="V842" s="331"/>
      <c r="W842" s="331"/>
      <c r="X842" s="331"/>
      <c r="Y842" s="331"/>
      <c r="Z842" s="331"/>
    </row>
    <row r="843" spans="1:26" ht="12.75" customHeight="1">
      <c r="A843" s="333"/>
      <c r="B843" s="332"/>
      <c r="C843" s="332"/>
      <c r="D843" s="332"/>
      <c r="E843" s="332"/>
      <c r="F843" s="332"/>
      <c r="G843" s="332"/>
      <c r="H843" s="332"/>
      <c r="I843" s="332"/>
      <c r="J843" s="332"/>
      <c r="K843" s="332"/>
      <c r="L843" s="332"/>
      <c r="M843" s="331"/>
      <c r="N843" s="331"/>
      <c r="O843" s="331"/>
      <c r="P843" s="331"/>
      <c r="Q843" s="331"/>
      <c r="R843" s="331"/>
      <c r="S843" s="331"/>
      <c r="T843" s="331"/>
      <c r="U843" s="331"/>
      <c r="V843" s="331"/>
      <c r="W843" s="331"/>
      <c r="X843" s="331"/>
      <c r="Y843" s="331"/>
      <c r="Z843" s="331"/>
    </row>
    <row r="844" spans="1:26" ht="12.75" customHeight="1">
      <c r="A844" s="333"/>
      <c r="B844" s="332"/>
      <c r="C844" s="332"/>
      <c r="D844" s="332"/>
      <c r="E844" s="332"/>
      <c r="F844" s="332"/>
      <c r="G844" s="332"/>
      <c r="H844" s="332"/>
      <c r="I844" s="332"/>
      <c r="J844" s="332"/>
      <c r="K844" s="332"/>
      <c r="L844" s="332"/>
      <c r="M844" s="331"/>
      <c r="N844" s="331"/>
      <c r="O844" s="331"/>
      <c r="P844" s="331"/>
      <c r="Q844" s="331"/>
      <c r="R844" s="331"/>
      <c r="S844" s="331"/>
      <c r="T844" s="331"/>
      <c r="U844" s="331"/>
      <c r="V844" s="331"/>
      <c r="W844" s="331"/>
      <c r="X844" s="331"/>
      <c r="Y844" s="331"/>
      <c r="Z844" s="331"/>
    </row>
    <row r="845" spans="1:26" ht="12.75" customHeight="1">
      <c r="A845" s="333"/>
      <c r="B845" s="332"/>
      <c r="C845" s="332"/>
      <c r="D845" s="332"/>
      <c r="E845" s="332"/>
      <c r="F845" s="332"/>
      <c r="G845" s="332"/>
      <c r="H845" s="332"/>
      <c r="I845" s="332"/>
      <c r="J845" s="332"/>
      <c r="K845" s="332"/>
      <c r="L845" s="332"/>
      <c r="M845" s="331"/>
      <c r="N845" s="331"/>
      <c r="O845" s="331"/>
      <c r="P845" s="331"/>
      <c r="Q845" s="331"/>
      <c r="R845" s="331"/>
      <c r="S845" s="331"/>
      <c r="T845" s="331"/>
      <c r="U845" s="331"/>
      <c r="V845" s="331"/>
      <c r="W845" s="331"/>
      <c r="X845" s="331"/>
      <c r="Y845" s="331"/>
      <c r="Z845" s="331"/>
    </row>
    <row r="846" spans="1:26" ht="12.75" customHeight="1">
      <c r="A846" s="333"/>
      <c r="B846" s="332"/>
      <c r="C846" s="332"/>
      <c r="D846" s="332"/>
      <c r="E846" s="332"/>
      <c r="F846" s="332"/>
      <c r="G846" s="332"/>
      <c r="H846" s="332"/>
      <c r="I846" s="332"/>
      <c r="J846" s="332"/>
      <c r="K846" s="332"/>
      <c r="L846" s="332"/>
      <c r="M846" s="331"/>
      <c r="N846" s="331"/>
      <c r="O846" s="331"/>
      <c r="P846" s="331"/>
      <c r="Q846" s="331"/>
      <c r="R846" s="331"/>
      <c r="S846" s="331"/>
      <c r="T846" s="331"/>
      <c r="U846" s="331"/>
      <c r="V846" s="331"/>
      <c r="W846" s="331"/>
      <c r="X846" s="331"/>
      <c r="Y846" s="331"/>
      <c r="Z846" s="331"/>
    </row>
    <row r="847" spans="1:26" ht="12.75" customHeight="1">
      <c r="A847" s="333"/>
      <c r="B847" s="332"/>
      <c r="C847" s="332"/>
      <c r="D847" s="332"/>
      <c r="E847" s="332"/>
      <c r="F847" s="332"/>
      <c r="G847" s="332"/>
      <c r="H847" s="332"/>
      <c r="I847" s="332"/>
      <c r="J847" s="332"/>
      <c r="K847" s="332"/>
      <c r="L847" s="332"/>
      <c r="M847" s="331"/>
      <c r="N847" s="331"/>
      <c r="O847" s="331"/>
      <c r="P847" s="331"/>
      <c r="Q847" s="331"/>
      <c r="R847" s="331"/>
      <c r="S847" s="331"/>
      <c r="T847" s="331"/>
      <c r="U847" s="331"/>
      <c r="V847" s="331"/>
      <c r="W847" s="331"/>
      <c r="X847" s="331"/>
      <c r="Y847" s="331"/>
      <c r="Z847" s="331"/>
    </row>
    <row r="848" spans="1:26" ht="12.75" customHeight="1">
      <c r="A848" s="333"/>
      <c r="B848" s="332"/>
      <c r="C848" s="332"/>
      <c r="D848" s="332"/>
      <c r="E848" s="332"/>
      <c r="F848" s="332"/>
      <c r="G848" s="332"/>
      <c r="H848" s="332"/>
      <c r="I848" s="332"/>
      <c r="J848" s="332"/>
      <c r="K848" s="332"/>
      <c r="L848" s="332"/>
      <c r="M848" s="331"/>
      <c r="N848" s="331"/>
      <c r="O848" s="331"/>
      <c r="P848" s="331"/>
      <c r="Q848" s="331"/>
      <c r="R848" s="331"/>
      <c r="S848" s="331"/>
      <c r="T848" s="331"/>
      <c r="U848" s="331"/>
      <c r="V848" s="331"/>
      <c r="W848" s="331"/>
      <c r="X848" s="331"/>
      <c r="Y848" s="331"/>
      <c r="Z848" s="331"/>
    </row>
    <row r="849" spans="1:26" ht="12.75" customHeight="1">
      <c r="A849" s="333"/>
      <c r="B849" s="332"/>
      <c r="C849" s="332"/>
      <c r="D849" s="332"/>
      <c r="E849" s="332"/>
      <c r="F849" s="332"/>
      <c r="G849" s="332"/>
      <c r="H849" s="332"/>
      <c r="I849" s="332"/>
      <c r="J849" s="332"/>
      <c r="K849" s="332"/>
      <c r="L849" s="332"/>
      <c r="M849" s="331"/>
      <c r="N849" s="331"/>
      <c r="O849" s="331"/>
      <c r="P849" s="331"/>
      <c r="Q849" s="331"/>
      <c r="R849" s="331"/>
      <c r="S849" s="331"/>
      <c r="T849" s="331"/>
      <c r="U849" s="331"/>
      <c r="V849" s="331"/>
      <c r="W849" s="331"/>
      <c r="X849" s="331"/>
      <c r="Y849" s="331"/>
      <c r="Z849" s="331"/>
    </row>
    <row r="850" spans="1:26" ht="12.75" customHeight="1">
      <c r="A850" s="333"/>
      <c r="B850" s="332"/>
      <c r="C850" s="332"/>
      <c r="D850" s="332"/>
      <c r="E850" s="332"/>
      <c r="F850" s="332"/>
      <c r="G850" s="332"/>
      <c r="H850" s="332"/>
      <c r="I850" s="332"/>
      <c r="J850" s="332"/>
      <c r="K850" s="332"/>
      <c r="L850" s="332"/>
      <c r="M850" s="331"/>
      <c r="N850" s="331"/>
      <c r="O850" s="331"/>
      <c r="P850" s="331"/>
      <c r="Q850" s="331"/>
      <c r="R850" s="331"/>
      <c r="S850" s="331"/>
      <c r="T850" s="331"/>
      <c r="U850" s="331"/>
      <c r="V850" s="331"/>
      <c r="W850" s="331"/>
      <c r="X850" s="331"/>
      <c r="Y850" s="331"/>
      <c r="Z850" s="331"/>
    </row>
    <row r="851" spans="1:26" ht="12.75" customHeight="1">
      <c r="A851" s="333"/>
      <c r="B851" s="332"/>
      <c r="C851" s="332"/>
      <c r="D851" s="332"/>
      <c r="E851" s="332"/>
      <c r="F851" s="332"/>
      <c r="G851" s="332"/>
      <c r="H851" s="332"/>
      <c r="I851" s="332"/>
      <c r="J851" s="332"/>
      <c r="K851" s="332"/>
      <c r="L851" s="332"/>
      <c r="M851" s="331"/>
      <c r="N851" s="331"/>
      <c r="O851" s="331"/>
      <c r="P851" s="331"/>
      <c r="Q851" s="331"/>
      <c r="R851" s="331"/>
      <c r="S851" s="331"/>
      <c r="T851" s="331"/>
      <c r="U851" s="331"/>
      <c r="V851" s="331"/>
      <c r="W851" s="331"/>
      <c r="X851" s="331"/>
      <c r="Y851" s="331"/>
      <c r="Z851" s="331"/>
    </row>
    <row r="852" spans="1:26" ht="12.75" customHeight="1">
      <c r="A852" s="333"/>
      <c r="B852" s="332"/>
      <c r="C852" s="332"/>
      <c r="D852" s="332"/>
      <c r="E852" s="332"/>
      <c r="F852" s="332"/>
      <c r="G852" s="332"/>
      <c r="H852" s="332"/>
      <c r="I852" s="332"/>
      <c r="J852" s="332"/>
      <c r="K852" s="332"/>
      <c r="L852" s="332"/>
      <c r="M852" s="331"/>
      <c r="N852" s="331"/>
      <c r="O852" s="331"/>
      <c r="P852" s="331"/>
      <c r="Q852" s="331"/>
      <c r="R852" s="331"/>
      <c r="S852" s="331"/>
      <c r="T852" s="331"/>
      <c r="U852" s="331"/>
      <c r="V852" s="331"/>
      <c r="W852" s="331"/>
      <c r="X852" s="331"/>
      <c r="Y852" s="331"/>
      <c r="Z852" s="331"/>
    </row>
    <row r="853" spans="1:26" ht="12.75" customHeight="1">
      <c r="A853" s="333"/>
      <c r="B853" s="332"/>
      <c r="C853" s="332"/>
      <c r="D853" s="332"/>
      <c r="E853" s="332"/>
      <c r="F853" s="332"/>
      <c r="G853" s="332"/>
      <c r="H853" s="332"/>
      <c r="I853" s="332"/>
      <c r="J853" s="332"/>
      <c r="K853" s="332"/>
      <c r="L853" s="332"/>
      <c r="M853" s="331"/>
      <c r="N853" s="331"/>
      <c r="O853" s="331"/>
      <c r="P853" s="331"/>
      <c r="Q853" s="331"/>
      <c r="R853" s="331"/>
      <c r="S853" s="331"/>
      <c r="T853" s="331"/>
      <c r="U853" s="331"/>
      <c r="V853" s="331"/>
      <c r="W853" s="331"/>
      <c r="X853" s="331"/>
      <c r="Y853" s="331"/>
      <c r="Z853" s="331"/>
    </row>
    <row r="854" spans="1:26" ht="12.75" customHeight="1">
      <c r="A854" s="333"/>
      <c r="B854" s="332"/>
      <c r="C854" s="332"/>
      <c r="D854" s="332"/>
      <c r="E854" s="332"/>
      <c r="F854" s="332"/>
      <c r="G854" s="332"/>
      <c r="H854" s="332"/>
      <c r="I854" s="332"/>
      <c r="J854" s="332"/>
      <c r="K854" s="332"/>
      <c r="L854" s="332"/>
      <c r="M854" s="331"/>
      <c r="N854" s="331"/>
      <c r="O854" s="331"/>
      <c r="P854" s="331"/>
      <c r="Q854" s="331"/>
      <c r="R854" s="331"/>
      <c r="S854" s="331"/>
      <c r="T854" s="331"/>
      <c r="U854" s="331"/>
      <c r="V854" s="331"/>
      <c r="W854" s="331"/>
      <c r="X854" s="331"/>
      <c r="Y854" s="331"/>
      <c r="Z854" s="331"/>
    </row>
    <row r="855" spans="1:26" ht="12.75" customHeight="1">
      <c r="A855" s="333"/>
      <c r="B855" s="332"/>
      <c r="C855" s="332"/>
      <c r="D855" s="332"/>
      <c r="E855" s="332"/>
      <c r="F855" s="332"/>
      <c r="G855" s="332"/>
      <c r="H855" s="332"/>
      <c r="I855" s="332"/>
      <c r="J855" s="332"/>
      <c r="K855" s="332"/>
      <c r="L855" s="332"/>
      <c r="M855" s="331"/>
      <c r="N855" s="331"/>
      <c r="O855" s="331"/>
      <c r="P855" s="331"/>
      <c r="Q855" s="331"/>
      <c r="R855" s="331"/>
      <c r="S855" s="331"/>
      <c r="T855" s="331"/>
      <c r="U855" s="331"/>
      <c r="V855" s="331"/>
      <c r="W855" s="331"/>
      <c r="X855" s="331"/>
      <c r="Y855" s="331"/>
      <c r="Z855" s="331"/>
    </row>
    <row r="856" spans="1:26" ht="12.75" customHeight="1">
      <c r="A856" s="333"/>
      <c r="B856" s="332"/>
      <c r="C856" s="332"/>
      <c r="D856" s="332"/>
      <c r="E856" s="332"/>
      <c r="F856" s="332"/>
      <c r="G856" s="332"/>
      <c r="H856" s="332"/>
      <c r="I856" s="332"/>
      <c r="J856" s="332"/>
      <c r="K856" s="332"/>
      <c r="L856" s="332"/>
      <c r="M856" s="331"/>
      <c r="N856" s="331"/>
      <c r="O856" s="331"/>
      <c r="P856" s="331"/>
      <c r="Q856" s="331"/>
      <c r="R856" s="331"/>
      <c r="S856" s="331"/>
      <c r="T856" s="331"/>
      <c r="U856" s="331"/>
      <c r="V856" s="331"/>
      <c r="W856" s="331"/>
      <c r="X856" s="331"/>
      <c r="Y856" s="331"/>
      <c r="Z856" s="331"/>
    </row>
    <row r="857" spans="1:26" ht="12.75" customHeight="1">
      <c r="A857" s="333"/>
      <c r="B857" s="332"/>
      <c r="C857" s="332"/>
      <c r="D857" s="332"/>
      <c r="E857" s="332"/>
      <c r="F857" s="332"/>
      <c r="G857" s="332"/>
      <c r="H857" s="332"/>
      <c r="I857" s="332"/>
      <c r="J857" s="332"/>
      <c r="K857" s="332"/>
      <c r="L857" s="332"/>
      <c r="M857" s="331"/>
      <c r="N857" s="331"/>
      <c r="O857" s="331"/>
      <c r="P857" s="331"/>
      <c r="Q857" s="331"/>
      <c r="R857" s="331"/>
      <c r="S857" s="331"/>
      <c r="T857" s="331"/>
      <c r="U857" s="331"/>
      <c r="V857" s="331"/>
      <c r="W857" s="331"/>
      <c r="X857" s="331"/>
      <c r="Y857" s="331"/>
      <c r="Z857" s="331"/>
    </row>
    <row r="858" spans="1:26" ht="12.75" customHeight="1">
      <c r="A858" s="333"/>
      <c r="B858" s="332"/>
      <c r="C858" s="332"/>
      <c r="D858" s="332"/>
      <c r="E858" s="332"/>
      <c r="F858" s="332"/>
      <c r="G858" s="332"/>
      <c r="H858" s="332"/>
      <c r="I858" s="332"/>
      <c r="J858" s="332"/>
      <c r="K858" s="332"/>
      <c r="L858" s="332"/>
      <c r="M858" s="331"/>
      <c r="N858" s="331"/>
      <c r="O858" s="331"/>
      <c r="P858" s="331"/>
      <c r="Q858" s="331"/>
      <c r="R858" s="331"/>
      <c r="S858" s="331"/>
      <c r="T858" s="331"/>
      <c r="U858" s="331"/>
      <c r="V858" s="331"/>
      <c r="W858" s="331"/>
      <c r="X858" s="331"/>
      <c r="Y858" s="331"/>
      <c r="Z858" s="331"/>
    </row>
    <row r="859" spans="1:26" ht="12.75" customHeight="1">
      <c r="A859" s="333"/>
      <c r="B859" s="332"/>
      <c r="C859" s="332"/>
      <c r="D859" s="332"/>
      <c r="E859" s="332"/>
      <c r="F859" s="332"/>
      <c r="G859" s="332"/>
      <c r="H859" s="332"/>
      <c r="I859" s="332"/>
      <c r="J859" s="332"/>
      <c r="K859" s="332"/>
      <c r="L859" s="332"/>
      <c r="M859" s="331"/>
      <c r="N859" s="331"/>
      <c r="O859" s="331"/>
      <c r="P859" s="331"/>
      <c r="Q859" s="331"/>
      <c r="R859" s="331"/>
      <c r="S859" s="331"/>
      <c r="T859" s="331"/>
      <c r="U859" s="331"/>
      <c r="V859" s="331"/>
      <c r="W859" s="331"/>
      <c r="X859" s="331"/>
      <c r="Y859" s="331"/>
      <c r="Z859" s="331"/>
    </row>
    <row r="860" spans="1:26" ht="12.75" customHeight="1">
      <c r="A860" s="333"/>
      <c r="B860" s="332"/>
      <c r="C860" s="332"/>
      <c r="D860" s="332"/>
      <c r="E860" s="332"/>
      <c r="F860" s="332"/>
      <c r="G860" s="332"/>
      <c r="H860" s="332"/>
      <c r="I860" s="332"/>
      <c r="J860" s="332"/>
      <c r="K860" s="332"/>
      <c r="L860" s="332"/>
      <c r="M860" s="331"/>
      <c r="N860" s="331"/>
      <c r="O860" s="331"/>
      <c r="P860" s="331"/>
      <c r="Q860" s="331"/>
      <c r="R860" s="331"/>
      <c r="S860" s="331"/>
      <c r="T860" s="331"/>
      <c r="U860" s="331"/>
      <c r="V860" s="331"/>
      <c r="W860" s="331"/>
      <c r="X860" s="331"/>
      <c r="Y860" s="331"/>
      <c r="Z860" s="331"/>
    </row>
    <row r="861" spans="1:26" ht="12.75" customHeight="1">
      <c r="A861" s="333"/>
      <c r="B861" s="332"/>
      <c r="C861" s="332"/>
      <c r="D861" s="332"/>
      <c r="E861" s="332"/>
      <c r="F861" s="332"/>
      <c r="G861" s="332"/>
      <c r="H861" s="332"/>
      <c r="I861" s="332"/>
      <c r="J861" s="332"/>
      <c r="K861" s="332"/>
      <c r="L861" s="332"/>
      <c r="M861" s="331"/>
      <c r="N861" s="331"/>
      <c r="O861" s="331"/>
      <c r="P861" s="331"/>
      <c r="Q861" s="331"/>
      <c r="R861" s="331"/>
      <c r="S861" s="331"/>
      <c r="T861" s="331"/>
      <c r="U861" s="331"/>
      <c r="V861" s="331"/>
      <c r="W861" s="331"/>
      <c r="X861" s="331"/>
      <c r="Y861" s="331"/>
      <c r="Z861" s="331"/>
    </row>
    <row r="862" spans="1:26" ht="12.75" customHeight="1">
      <c r="A862" s="333"/>
      <c r="B862" s="332"/>
      <c r="C862" s="332"/>
      <c r="D862" s="332"/>
      <c r="E862" s="332"/>
      <c r="F862" s="332"/>
      <c r="G862" s="332"/>
      <c r="H862" s="332"/>
      <c r="I862" s="332"/>
      <c r="J862" s="332"/>
      <c r="K862" s="332"/>
      <c r="L862" s="332"/>
      <c r="M862" s="331"/>
      <c r="N862" s="331"/>
      <c r="O862" s="331"/>
      <c r="P862" s="331"/>
      <c r="Q862" s="331"/>
      <c r="R862" s="331"/>
      <c r="S862" s="331"/>
      <c r="T862" s="331"/>
      <c r="U862" s="331"/>
      <c r="V862" s="331"/>
      <c r="W862" s="331"/>
      <c r="X862" s="331"/>
      <c r="Y862" s="331"/>
      <c r="Z862" s="331"/>
    </row>
    <row r="863" spans="1:26" ht="12.75" customHeight="1">
      <c r="A863" s="333"/>
      <c r="B863" s="332"/>
      <c r="C863" s="332"/>
      <c r="D863" s="332"/>
      <c r="E863" s="332"/>
      <c r="F863" s="332"/>
      <c r="G863" s="332"/>
      <c r="H863" s="332"/>
      <c r="I863" s="332"/>
      <c r="J863" s="332"/>
      <c r="K863" s="332"/>
      <c r="L863" s="332"/>
      <c r="M863" s="331"/>
      <c r="N863" s="331"/>
      <c r="O863" s="331"/>
      <c r="P863" s="331"/>
      <c r="Q863" s="331"/>
      <c r="R863" s="331"/>
      <c r="S863" s="331"/>
      <c r="T863" s="331"/>
      <c r="U863" s="331"/>
      <c r="V863" s="331"/>
      <c r="W863" s="331"/>
      <c r="X863" s="331"/>
      <c r="Y863" s="331"/>
      <c r="Z863" s="331"/>
    </row>
    <row r="864" spans="1:26" ht="12.75" customHeight="1">
      <c r="A864" s="333"/>
      <c r="B864" s="332"/>
      <c r="C864" s="332"/>
      <c r="D864" s="332"/>
      <c r="E864" s="332"/>
      <c r="F864" s="332"/>
      <c r="G864" s="332"/>
      <c r="H864" s="332"/>
      <c r="I864" s="332"/>
      <c r="J864" s="332"/>
      <c r="K864" s="332"/>
      <c r="L864" s="332"/>
      <c r="M864" s="331"/>
      <c r="N864" s="331"/>
      <c r="O864" s="331"/>
      <c r="P864" s="331"/>
      <c r="Q864" s="331"/>
      <c r="R864" s="331"/>
      <c r="S864" s="331"/>
      <c r="T864" s="331"/>
      <c r="U864" s="331"/>
      <c r="V864" s="331"/>
      <c r="W864" s="331"/>
      <c r="X864" s="331"/>
      <c r="Y864" s="331"/>
      <c r="Z864" s="331"/>
    </row>
    <row r="865" spans="1:26" ht="12.75" customHeight="1">
      <c r="A865" s="333"/>
      <c r="B865" s="332"/>
      <c r="C865" s="332"/>
      <c r="D865" s="332"/>
      <c r="E865" s="332"/>
      <c r="F865" s="332"/>
      <c r="G865" s="332"/>
      <c r="H865" s="332"/>
      <c r="I865" s="332"/>
      <c r="J865" s="332"/>
      <c r="K865" s="332"/>
      <c r="L865" s="332"/>
      <c r="M865" s="331"/>
      <c r="N865" s="331"/>
      <c r="O865" s="331"/>
      <c r="P865" s="331"/>
      <c r="Q865" s="331"/>
      <c r="R865" s="331"/>
      <c r="S865" s="331"/>
      <c r="T865" s="331"/>
      <c r="U865" s="331"/>
      <c r="V865" s="331"/>
      <c r="W865" s="331"/>
      <c r="X865" s="331"/>
      <c r="Y865" s="331"/>
      <c r="Z865" s="331"/>
    </row>
    <row r="866" spans="1:26" ht="12.75" customHeight="1">
      <c r="A866" s="333"/>
      <c r="B866" s="332"/>
      <c r="C866" s="332"/>
      <c r="D866" s="332"/>
      <c r="E866" s="332"/>
      <c r="F866" s="332"/>
      <c r="G866" s="332"/>
      <c r="H866" s="332"/>
      <c r="I866" s="332"/>
      <c r="J866" s="332"/>
      <c r="K866" s="332"/>
      <c r="L866" s="332"/>
      <c r="M866" s="331"/>
      <c r="N866" s="331"/>
      <c r="O866" s="331"/>
      <c r="P866" s="331"/>
      <c r="Q866" s="331"/>
      <c r="R866" s="331"/>
      <c r="S866" s="331"/>
      <c r="T866" s="331"/>
      <c r="U866" s="331"/>
      <c r="V866" s="331"/>
      <c r="W866" s="331"/>
      <c r="X866" s="331"/>
      <c r="Y866" s="331"/>
      <c r="Z866" s="331"/>
    </row>
    <row r="867" spans="1:26" ht="12.75" customHeight="1">
      <c r="A867" s="333"/>
      <c r="B867" s="332"/>
      <c r="C867" s="332"/>
      <c r="D867" s="332"/>
      <c r="E867" s="332"/>
      <c r="F867" s="332"/>
      <c r="G867" s="332"/>
      <c r="H867" s="332"/>
      <c r="I867" s="332"/>
      <c r="J867" s="332"/>
      <c r="K867" s="332"/>
      <c r="L867" s="332"/>
      <c r="M867" s="331"/>
      <c r="N867" s="331"/>
      <c r="O867" s="331"/>
      <c r="P867" s="331"/>
      <c r="Q867" s="331"/>
      <c r="R867" s="331"/>
      <c r="S867" s="331"/>
      <c r="T867" s="331"/>
      <c r="U867" s="331"/>
      <c r="V867" s="331"/>
      <c r="W867" s="331"/>
      <c r="X867" s="331"/>
      <c r="Y867" s="331"/>
      <c r="Z867" s="331"/>
    </row>
    <row r="868" spans="1:26" ht="12.75" customHeight="1">
      <c r="A868" s="333"/>
      <c r="B868" s="332"/>
      <c r="C868" s="332"/>
      <c r="D868" s="332"/>
      <c r="E868" s="332"/>
      <c r="F868" s="332"/>
      <c r="G868" s="332"/>
      <c r="H868" s="332"/>
      <c r="I868" s="332"/>
      <c r="J868" s="332"/>
      <c r="K868" s="332"/>
      <c r="L868" s="332"/>
      <c r="M868" s="331"/>
      <c r="N868" s="331"/>
      <c r="O868" s="331"/>
      <c r="P868" s="331"/>
      <c r="Q868" s="331"/>
      <c r="R868" s="331"/>
      <c r="S868" s="331"/>
      <c r="T868" s="331"/>
      <c r="U868" s="331"/>
      <c r="V868" s="331"/>
      <c r="W868" s="331"/>
      <c r="X868" s="331"/>
      <c r="Y868" s="331"/>
      <c r="Z868" s="331"/>
    </row>
    <row r="869" spans="1:26" ht="12.75" customHeight="1">
      <c r="A869" s="333"/>
      <c r="B869" s="332"/>
      <c r="C869" s="332"/>
      <c r="D869" s="332"/>
      <c r="E869" s="332"/>
      <c r="F869" s="332"/>
      <c r="G869" s="332"/>
      <c r="H869" s="332"/>
      <c r="I869" s="332"/>
      <c r="J869" s="332"/>
      <c r="K869" s="332"/>
      <c r="L869" s="332"/>
      <c r="M869" s="331"/>
      <c r="N869" s="331"/>
      <c r="O869" s="331"/>
      <c r="P869" s="331"/>
      <c r="Q869" s="331"/>
      <c r="R869" s="331"/>
      <c r="S869" s="331"/>
      <c r="T869" s="331"/>
      <c r="U869" s="331"/>
      <c r="V869" s="331"/>
      <c r="W869" s="331"/>
      <c r="X869" s="331"/>
      <c r="Y869" s="331"/>
      <c r="Z869" s="331"/>
    </row>
    <row r="870" spans="1:26" ht="12.75" customHeight="1">
      <c r="A870" s="333"/>
      <c r="B870" s="332"/>
      <c r="C870" s="332"/>
      <c r="D870" s="332"/>
      <c r="E870" s="332"/>
      <c r="F870" s="332"/>
      <c r="G870" s="332"/>
      <c r="H870" s="332"/>
      <c r="I870" s="332"/>
      <c r="J870" s="332"/>
      <c r="K870" s="332"/>
      <c r="L870" s="332"/>
      <c r="M870" s="331"/>
      <c r="N870" s="331"/>
      <c r="O870" s="331"/>
      <c r="P870" s="331"/>
      <c r="Q870" s="331"/>
      <c r="R870" s="331"/>
      <c r="S870" s="331"/>
      <c r="T870" s="331"/>
      <c r="U870" s="331"/>
      <c r="V870" s="331"/>
      <c r="W870" s="331"/>
      <c r="X870" s="331"/>
      <c r="Y870" s="331"/>
      <c r="Z870" s="331"/>
    </row>
    <row r="871" spans="1:26" ht="12.75" customHeight="1">
      <c r="A871" s="333"/>
      <c r="B871" s="332"/>
      <c r="C871" s="332"/>
      <c r="D871" s="332"/>
      <c r="E871" s="332"/>
      <c r="F871" s="332"/>
      <c r="G871" s="332"/>
      <c r="H871" s="332"/>
      <c r="I871" s="332"/>
      <c r="J871" s="332"/>
      <c r="K871" s="332"/>
      <c r="L871" s="332"/>
      <c r="M871" s="331"/>
      <c r="N871" s="331"/>
      <c r="O871" s="331"/>
      <c r="P871" s="331"/>
      <c r="Q871" s="331"/>
      <c r="R871" s="331"/>
      <c r="S871" s="331"/>
      <c r="T871" s="331"/>
      <c r="U871" s="331"/>
      <c r="V871" s="331"/>
      <c r="W871" s="331"/>
      <c r="X871" s="331"/>
      <c r="Y871" s="331"/>
      <c r="Z871" s="331"/>
    </row>
    <row r="872" spans="1:26" ht="12.75" customHeight="1">
      <c r="A872" s="333"/>
      <c r="B872" s="332"/>
      <c r="C872" s="332"/>
      <c r="D872" s="332"/>
      <c r="E872" s="332"/>
      <c r="F872" s="332"/>
      <c r="G872" s="332"/>
      <c r="H872" s="332"/>
      <c r="I872" s="332"/>
      <c r="J872" s="332"/>
      <c r="K872" s="332"/>
      <c r="L872" s="332"/>
      <c r="M872" s="331"/>
      <c r="N872" s="331"/>
      <c r="O872" s="331"/>
      <c r="P872" s="331"/>
      <c r="Q872" s="331"/>
      <c r="R872" s="331"/>
      <c r="S872" s="331"/>
      <c r="T872" s="331"/>
      <c r="U872" s="331"/>
      <c r="V872" s="331"/>
      <c r="W872" s="331"/>
      <c r="X872" s="331"/>
      <c r="Y872" s="331"/>
      <c r="Z872" s="331"/>
    </row>
    <row r="873" spans="1:26" ht="12.75" customHeight="1">
      <c r="A873" s="333"/>
      <c r="B873" s="332"/>
      <c r="C873" s="332"/>
      <c r="D873" s="332"/>
      <c r="E873" s="332"/>
      <c r="F873" s="332"/>
      <c r="G873" s="332"/>
      <c r="H873" s="332"/>
      <c r="I873" s="332"/>
      <c r="J873" s="332"/>
      <c r="K873" s="332"/>
      <c r="L873" s="332"/>
      <c r="M873" s="331"/>
      <c r="N873" s="331"/>
      <c r="O873" s="331"/>
      <c r="P873" s="331"/>
      <c r="Q873" s="331"/>
      <c r="R873" s="331"/>
      <c r="S873" s="331"/>
      <c r="T873" s="331"/>
      <c r="U873" s="331"/>
      <c r="V873" s="331"/>
      <c r="W873" s="331"/>
      <c r="X873" s="331"/>
      <c r="Y873" s="331"/>
      <c r="Z873" s="331"/>
    </row>
    <row r="874" spans="1:26" ht="12.75" customHeight="1">
      <c r="A874" s="333"/>
      <c r="B874" s="332"/>
      <c r="C874" s="332"/>
      <c r="D874" s="332"/>
      <c r="E874" s="332"/>
      <c r="F874" s="332"/>
      <c r="G874" s="332"/>
      <c r="H874" s="332"/>
      <c r="I874" s="332"/>
      <c r="J874" s="332"/>
      <c r="K874" s="332"/>
      <c r="L874" s="332"/>
      <c r="M874" s="331"/>
      <c r="N874" s="331"/>
      <c r="O874" s="331"/>
      <c r="P874" s="331"/>
      <c r="Q874" s="331"/>
      <c r="R874" s="331"/>
      <c r="S874" s="331"/>
      <c r="T874" s="331"/>
      <c r="U874" s="331"/>
      <c r="V874" s="331"/>
      <c r="W874" s="331"/>
      <c r="X874" s="331"/>
      <c r="Y874" s="331"/>
      <c r="Z874" s="331"/>
    </row>
    <row r="875" spans="1:26" ht="12.75" customHeight="1">
      <c r="A875" s="333"/>
      <c r="B875" s="332"/>
      <c r="C875" s="332"/>
      <c r="D875" s="332"/>
      <c r="E875" s="332"/>
      <c r="F875" s="332"/>
      <c r="G875" s="332"/>
      <c r="H875" s="332"/>
      <c r="I875" s="332"/>
      <c r="J875" s="332"/>
      <c r="K875" s="332"/>
      <c r="L875" s="332"/>
      <c r="M875" s="331"/>
      <c r="N875" s="331"/>
      <c r="O875" s="331"/>
      <c r="P875" s="331"/>
      <c r="Q875" s="331"/>
      <c r="R875" s="331"/>
      <c r="S875" s="331"/>
      <c r="T875" s="331"/>
      <c r="U875" s="331"/>
      <c r="V875" s="331"/>
      <c r="W875" s="331"/>
      <c r="X875" s="331"/>
      <c r="Y875" s="331"/>
      <c r="Z875" s="331"/>
    </row>
    <row r="876" spans="1:26" ht="12.75" customHeight="1">
      <c r="A876" s="333"/>
      <c r="B876" s="332"/>
      <c r="C876" s="332"/>
      <c r="D876" s="332"/>
      <c r="E876" s="332"/>
      <c r="F876" s="332"/>
      <c r="G876" s="332"/>
      <c r="H876" s="332"/>
      <c r="I876" s="332"/>
      <c r="J876" s="332"/>
      <c r="K876" s="332"/>
      <c r="L876" s="332"/>
      <c r="M876" s="331"/>
      <c r="N876" s="331"/>
      <c r="O876" s="331"/>
      <c r="P876" s="331"/>
      <c r="Q876" s="331"/>
      <c r="R876" s="331"/>
      <c r="S876" s="331"/>
      <c r="T876" s="331"/>
      <c r="U876" s="331"/>
      <c r="V876" s="331"/>
      <c r="W876" s="331"/>
      <c r="X876" s="331"/>
      <c r="Y876" s="331"/>
      <c r="Z876" s="331"/>
    </row>
    <row r="877" spans="1:26" ht="12.75" customHeight="1">
      <c r="A877" s="333"/>
      <c r="B877" s="332"/>
      <c r="C877" s="332"/>
      <c r="D877" s="332"/>
      <c r="E877" s="332"/>
      <c r="F877" s="332"/>
      <c r="G877" s="332"/>
      <c r="H877" s="332"/>
      <c r="I877" s="332"/>
      <c r="J877" s="332"/>
      <c r="K877" s="332"/>
      <c r="L877" s="332"/>
      <c r="M877" s="331"/>
      <c r="N877" s="331"/>
      <c r="O877" s="331"/>
      <c r="P877" s="331"/>
      <c r="Q877" s="331"/>
      <c r="R877" s="331"/>
      <c r="S877" s="331"/>
      <c r="T877" s="331"/>
      <c r="U877" s="331"/>
      <c r="V877" s="331"/>
      <c r="W877" s="331"/>
      <c r="X877" s="331"/>
      <c r="Y877" s="331"/>
      <c r="Z877" s="331"/>
    </row>
    <row r="878" spans="1:26" ht="12.75" customHeight="1">
      <c r="A878" s="333"/>
      <c r="B878" s="332"/>
      <c r="C878" s="332"/>
      <c r="D878" s="332"/>
      <c r="E878" s="332"/>
      <c r="F878" s="332"/>
      <c r="G878" s="332"/>
      <c r="H878" s="332"/>
      <c r="I878" s="332"/>
      <c r="J878" s="332"/>
      <c r="K878" s="332"/>
      <c r="L878" s="332"/>
      <c r="M878" s="331"/>
      <c r="N878" s="331"/>
      <c r="O878" s="331"/>
      <c r="P878" s="331"/>
      <c r="Q878" s="331"/>
      <c r="R878" s="331"/>
      <c r="S878" s="331"/>
      <c r="T878" s="331"/>
      <c r="U878" s="331"/>
      <c r="V878" s="331"/>
      <c r="W878" s="331"/>
      <c r="X878" s="331"/>
      <c r="Y878" s="331"/>
      <c r="Z878" s="331"/>
    </row>
    <row r="879" spans="1:26" ht="12.75" customHeight="1">
      <c r="A879" s="333"/>
      <c r="B879" s="332"/>
      <c r="C879" s="332"/>
      <c r="D879" s="332"/>
      <c r="E879" s="332"/>
      <c r="F879" s="332"/>
      <c r="G879" s="332"/>
      <c r="H879" s="332"/>
      <c r="I879" s="332"/>
      <c r="J879" s="332"/>
      <c r="K879" s="332"/>
      <c r="L879" s="332"/>
      <c r="M879" s="331"/>
      <c r="N879" s="331"/>
      <c r="O879" s="331"/>
      <c r="P879" s="331"/>
      <c r="Q879" s="331"/>
      <c r="R879" s="331"/>
      <c r="S879" s="331"/>
      <c r="T879" s="331"/>
      <c r="U879" s="331"/>
      <c r="V879" s="331"/>
      <c r="W879" s="331"/>
      <c r="X879" s="331"/>
      <c r="Y879" s="331"/>
      <c r="Z879" s="331"/>
    </row>
    <row r="880" spans="1:26" ht="12.75" customHeight="1">
      <c r="A880" s="333"/>
      <c r="B880" s="332"/>
      <c r="C880" s="332"/>
      <c r="D880" s="332"/>
      <c r="E880" s="332"/>
      <c r="F880" s="332"/>
      <c r="G880" s="332"/>
      <c r="H880" s="332"/>
      <c r="I880" s="332"/>
      <c r="J880" s="332"/>
      <c r="K880" s="332"/>
      <c r="L880" s="332"/>
      <c r="M880" s="331"/>
      <c r="N880" s="331"/>
      <c r="O880" s="331"/>
      <c r="P880" s="331"/>
      <c r="Q880" s="331"/>
      <c r="R880" s="331"/>
      <c r="S880" s="331"/>
      <c r="T880" s="331"/>
      <c r="U880" s="331"/>
      <c r="V880" s="331"/>
      <c r="W880" s="331"/>
      <c r="X880" s="331"/>
      <c r="Y880" s="331"/>
      <c r="Z880" s="331"/>
    </row>
    <row r="881" spans="1:26" ht="12.75" customHeight="1">
      <c r="A881" s="333"/>
      <c r="B881" s="332"/>
      <c r="C881" s="332"/>
      <c r="D881" s="332"/>
      <c r="E881" s="332"/>
      <c r="F881" s="332"/>
      <c r="G881" s="332"/>
      <c r="H881" s="332"/>
      <c r="I881" s="332"/>
      <c r="J881" s="332"/>
      <c r="K881" s="332"/>
      <c r="L881" s="332"/>
      <c r="M881" s="331"/>
      <c r="N881" s="331"/>
      <c r="O881" s="331"/>
      <c r="P881" s="331"/>
      <c r="Q881" s="331"/>
      <c r="R881" s="331"/>
      <c r="S881" s="331"/>
      <c r="T881" s="331"/>
      <c r="U881" s="331"/>
      <c r="V881" s="331"/>
      <c r="W881" s="331"/>
      <c r="X881" s="331"/>
      <c r="Y881" s="331"/>
      <c r="Z881" s="331"/>
    </row>
    <row r="882" spans="1:26" ht="12.75" customHeight="1">
      <c r="A882" s="333"/>
      <c r="B882" s="332"/>
      <c r="C882" s="332"/>
      <c r="D882" s="332"/>
      <c r="E882" s="332"/>
      <c r="F882" s="332"/>
      <c r="G882" s="332"/>
      <c r="H882" s="332"/>
      <c r="I882" s="332"/>
      <c r="J882" s="332"/>
      <c r="K882" s="332"/>
      <c r="L882" s="332"/>
      <c r="M882" s="331"/>
      <c r="N882" s="331"/>
      <c r="O882" s="331"/>
      <c r="P882" s="331"/>
      <c r="Q882" s="331"/>
      <c r="R882" s="331"/>
      <c r="S882" s="331"/>
      <c r="T882" s="331"/>
      <c r="U882" s="331"/>
      <c r="V882" s="331"/>
      <c r="W882" s="331"/>
      <c r="X882" s="331"/>
      <c r="Y882" s="331"/>
      <c r="Z882" s="331"/>
    </row>
    <row r="883" spans="1:26" ht="12.75" customHeight="1">
      <c r="A883" s="333"/>
      <c r="B883" s="332"/>
      <c r="C883" s="332"/>
      <c r="D883" s="332"/>
      <c r="E883" s="332"/>
      <c r="F883" s="332"/>
      <c r="G883" s="332"/>
      <c r="H883" s="332"/>
      <c r="I883" s="332"/>
      <c r="J883" s="332"/>
      <c r="K883" s="332"/>
      <c r="L883" s="332"/>
      <c r="M883" s="331"/>
      <c r="N883" s="331"/>
      <c r="O883" s="331"/>
      <c r="P883" s="331"/>
      <c r="Q883" s="331"/>
      <c r="R883" s="331"/>
      <c r="S883" s="331"/>
      <c r="T883" s="331"/>
      <c r="U883" s="331"/>
      <c r="V883" s="331"/>
      <c r="W883" s="331"/>
      <c r="X883" s="331"/>
      <c r="Y883" s="331"/>
      <c r="Z883" s="331"/>
    </row>
    <row r="884" spans="1:26" ht="12.75" customHeight="1">
      <c r="A884" s="333"/>
      <c r="B884" s="332"/>
      <c r="C884" s="332"/>
      <c r="D884" s="332"/>
      <c r="E884" s="332"/>
      <c r="F884" s="332"/>
      <c r="G884" s="332"/>
      <c r="H884" s="332"/>
      <c r="I884" s="332"/>
      <c r="J884" s="332"/>
      <c r="K884" s="332"/>
      <c r="L884" s="332"/>
      <c r="M884" s="331"/>
      <c r="N884" s="331"/>
      <c r="O884" s="331"/>
      <c r="P884" s="331"/>
      <c r="Q884" s="331"/>
      <c r="R884" s="331"/>
      <c r="S884" s="331"/>
      <c r="T884" s="331"/>
      <c r="U884" s="331"/>
      <c r="V884" s="331"/>
      <c r="W884" s="331"/>
      <c r="X884" s="331"/>
      <c r="Y884" s="331"/>
      <c r="Z884" s="331"/>
    </row>
    <row r="885" spans="1:26" ht="12.75" customHeight="1">
      <c r="A885" s="333"/>
      <c r="B885" s="332"/>
      <c r="C885" s="332"/>
      <c r="D885" s="332"/>
      <c r="E885" s="332"/>
      <c r="F885" s="332"/>
      <c r="G885" s="332"/>
      <c r="H885" s="332"/>
      <c r="I885" s="332"/>
      <c r="J885" s="332"/>
      <c r="K885" s="332"/>
      <c r="L885" s="332"/>
      <c r="M885" s="331"/>
      <c r="N885" s="331"/>
      <c r="O885" s="331"/>
      <c r="P885" s="331"/>
      <c r="Q885" s="331"/>
      <c r="R885" s="331"/>
      <c r="S885" s="331"/>
      <c r="T885" s="331"/>
      <c r="U885" s="331"/>
      <c r="V885" s="331"/>
      <c r="W885" s="331"/>
      <c r="X885" s="331"/>
      <c r="Y885" s="331"/>
      <c r="Z885" s="331"/>
    </row>
    <row r="886" spans="1:26" ht="12.75" customHeight="1">
      <c r="A886" s="333"/>
      <c r="B886" s="332"/>
      <c r="C886" s="332"/>
      <c r="D886" s="332"/>
      <c r="E886" s="332"/>
      <c r="F886" s="332"/>
      <c r="G886" s="332"/>
      <c r="H886" s="332"/>
      <c r="I886" s="332"/>
      <c r="J886" s="332"/>
      <c r="K886" s="332"/>
      <c r="L886" s="332"/>
      <c r="M886" s="331"/>
      <c r="N886" s="331"/>
      <c r="O886" s="331"/>
      <c r="P886" s="331"/>
      <c r="Q886" s="331"/>
      <c r="R886" s="331"/>
      <c r="S886" s="331"/>
      <c r="T886" s="331"/>
      <c r="U886" s="331"/>
      <c r="V886" s="331"/>
      <c r="W886" s="331"/>
      <c r="X886" s="331"/>
      <c r="Y886" s="331"/>
      <c r="Z886" s="331"/>
    </row>
    <row r="887" spans="1:26" ht="12.75" customHeight="1">
      <c r="A887" s="333"/>
      <c r="B887" s="332"/>
      <c r="C887" s="332"/>
      <c r="D887" s="332"/>
      <c r="E887" s="332"/>
      <c r="F887" s="332"/>
      <c r="G887" s="332"/>
      <c r="H887" s="332"/>
      <c r="I887" s="332"/>
      <c r="J887" s="332"/>
      <c r="K887" s="332"/>
      <c r="L887" s="332"/>
      <c r="M887" s="331"/>
      <c r="N887" s="331"/>
      <c r="O887" s="331"/>
      <c r="P887" s="331"/>
      <c r="Q887" s="331"/>
      <c r="R887" s="331"/>
      <c r="S887" s="331"/>
      <c r="T887" s="331"/>
      <c r="U887" s="331"/>
      <c r="V887" s="331"/>
      <c r="W887" s="331"/>
      <c r="X887" s="331"/>
      <c r="Y887" s="331"/>
      <c r="Z887" s="331"/>
    </row>
    <row r="888" spans="1:26" ht="12.75" customHeight="1">
      <c r="A888" s="333"/>
      <c r="B888" s="332"/>
      <c r="C888" s="332"/>
      <c r="D888" s="332"/>
      <c r="E888" s="332"/>
      <c r="F888" s="332"/>
      <c r="G888" s="332"/>
      <c r="H888" s="332"/>
      <c r="I888" s="332"/>
      <c r="J888" s="332"/>
      <c r="K888" s="332"/>
      <c r="L888" s="332"/>
      <c r="M888" s="331"/>
      <c r="N888" s="331"/>
      <c r="O888" s="331"/>
      <c r="P888" s="331"/>
      <c r="Q888" s="331"/>
      <c r="R888" s="331"/>
      <c r="S888" s="331"/>
      <c r="T888" s="331"/>
      <c r="U888" s="331"/>
      <c r="V888" s="331"/>
      <c r="W888" s="331"/>
      <c r="X888" s="331"/>
      <c r="Y888" s="331"/>
      <c r="Z888" s="331"/>
    </row>
    <row r="889" spans="1:26" ht="12.75" customHeight="1">
      <c r="A889" s="333"/>
      <c r="B889" s="332"/>
      <c r="C889" s="332"/>
      <c r="D889" s="332"/>
      <c r="E889" s="332"/>
      <c r="F889" s="332"/>
      <c r="G889" s="332"/>
      <c r="H889" s="332"/>
      <c r="I889" s="332"/>
      <c r="J889" s="332"/>
      <c r="K889" s="332"/>
      <c r="L889" s="332"/>
      <c r="M889" s="331"/>
      <c r="N889" s="331"/>
      <c r="O889" s="331"/>
      <c r="P889" s="331"/>
      <c r="Q889" s="331"/>
      <c r="R889" s="331"/>
      <c r="S889" s="331"/>
      <c r="T889" s="331"/>
      <c r="U889" s="331"/>
      <c r="V889" s="331"/>
      <c r="W889" s="331"/>
      <c r="X889" s="331"/>
      <c r="Y889" s="331"/>
      <c r="Z889" s="331"/>
    </row>
    <row r="890" spans="1:26" ht="12.75" customHeight="1">
      <c r="A890" s="333"/>
      <c r="B890" s="332"/>
      <c r="C890" s="332"/>
      <c r="D890" s="332"/>
      <c r="E890" s="332"/>
      <c r="F890" s="332"/>
      <c r="G890" s="332"/>
      <c r="H890" s="332"/>
      <c r="I890" s="332"/>
      <c r="J890" s="332"/>
      <c r="K890" s="332"/>
      <c r="L890" s="332"/>
      <c r="M890" s="331"/>
      <c r="N890" s="331"/>
      <c r="O890" s="331"/>
      <c r="P890" s="331"/>
      <c r="Q890" s="331"/>
      <c r="R890" s="331"/>
      <c r="S890" s="331"/>
      <c r="T890" s="331"/>
      <c r="U890" s="331"/>
      <c r="V890" s="331"/>
      <c r="W890" s="331"/>
      <c r="X890" s="331"/>
      <c r="Y890" s="331"/>
      <c r="Z890" s="331"/>
    </row>
    <row r="891" spans="1:26" ht="12.75" customHeight="1">
      <c r="A891" s="333"/>
      <c r="B891" s="332"/>
      <c r="C891" s="332"/>
      <c r="D891" s="332"/>
      <c r="E891" s="332"/>
      <c r="F891" s="332"/>
      <c r="G891" s="332"/>
      <c r="H891" s="332"/>
      <c r="I891" s="332"/>
      <c r="J891" s="332"/>
      <c r="K891" s="332"/>
      <c r="L891" s="332"/>
      <c r="M891" s="331"/>
      <c r="N891" s="331"/>
      <c r="O891" s="331"/>
      <c r="P891" s="331"/>
      <c r="Q891" s="331"/>
      <c r="R891" s="331"/>
      <c r="S891" s="331"/>
      <c r="T891" s="331"/>
      <c r="U891" s="331"/>
      <c r="V891" s="331"/>
      <c r="W891" s="331"/>
      <c r="X891" s="331"/>
      <c r="Y891" s="331"/>
      <c r="Z891" s="331"/>
    </row>
    <row r="892" spans="1:26" ht="12.75" customHeight="1">
      <c r="A892" s="333"/>
      <c r="B892" s="332"/>
      <c r="C892" s="332"/>
      <c r="D892" s="332"/>
      <c r="E892" s="332"/>
      <c r="F892" s="332"/>
      <c r="G892" s="332"/>
      <c r="H892" s="332"/>
      <c r="I892" s="332"/>
      <c r="J892" s="332"/>
      <c r="K892" s="332"/>
      <c r="L892" s="332"/>
      <c r="M892" s="331"/>
      <c r="N892" s="331"/>
      <c r="O892" s="331"/>
      <c r="P892" s="331"/>
      <c r="Q892" s="331"/>
      <c r="R892" s="331"/>
      <c r="S892" s="331"/>
      <c r="T892" s="331"/>
      <c r="U892" s="331"/>
      <c r="V892" s="331"/>
      <c r="W892" s="331"/>
      <c r="X892" s="331"/>
      <c r="Y892" s="331"/>
      <c r="Z892" s="331"/>
    </row>
    <row r="893" spans="1:26" ht="12.75" customHeight="1">
      <c r="A893" s="333"/>
      <c r="B893" s="332"/>
      <c r="C893" s="332"/>
      <c r="D893" s="332"/>
      <c r="E893" s="332"/>
      <c r="F893" s="332"/>
      <c r="G893" s="332"/>
      <c r="H893" s="332"/>
      <c r="I893" s="332"/>
      <c r="J893" s="332"/>
      <c r="K893" s="332"/>
      <c r="L893" s="332"/>
      <c r="M893" s="331"/>
      <c r="N893" s="331"/>
      <c r="O893" s="331"/>
      <c r="P893" s="331"/>
      <c r="Q893" s="331"/>
      <c r="R893" s="331"/>
      <c r="S893" s="331"/>
      <c r="T893" s="331"/>
      <c r="U893" s="331"/>
      <c r="V893" s="331"/>
      <c r="W893" s="331"/>
      <c r="X893" s="331"/>
      <c r="Y893" s="331"/>
      <c r="Z893" s="331"/>
    </row>
    <row r="894" spans="1:26" ht="12.75" customHeight="1">
      <c r="A894" s="333"/>
      <c r="B894" s="332"/>
      <c r="C894" s="332"/>
      <c r="D894" s="332"/>
      <c r="E894" s="332"/>
      <c r="F894" s="332"/>
      <c r="G894" s="332"/>
      <c r="H894" s="332"/>
      <c r="I894" s="332"/>
      <c r="J894" s="332"/>
      <c r="K894" s="332"/>
      <c r="L894" s="332"/>
      <c r="M894" s="331"/>
      <c r="N894" s="331"/>
      <c r="O894" s="331"/>
      <c r="P894" s="331"/>
      <c r="Q894" s="331"/>
      <c r="R894" s="331"/>
      <c r="S894" s="331"/>
      <c r="T894" s="331"/>
      <c r="U894" s="331"/>
      <c r="V894" s="331"/>
      <c r="W894" s="331"/>
      <c r="X894" s="331"/>
      <c r="Y894" s="331"/>
      <c r="Z894" s="331"/>
    </row>
    <row r="895" spans="1:26" ht="12.75" customHeight="1">
      <c r="A895" s="333"/>
      <c r="B895" s="332"/>
      <c r="C895" s="332"/>
      <c r="D895" s="332"/>
      <c r="E895" s="332"/>
      <c r="F895" s="332"/>
      <c r="G895" s="332"/>
      <c r="H895" s="332"/>
      <c r="I895" s="332"/>
      <c r="J895" s="332"/>
      <c r="K895" s="332"/>
      <c r="L895" s="332"/>
      <c r="M895" s="331"/>
      <c r="N895" s="331"/>
      <c r="O895" s="331"/>
      <c r="P895" s="331"/>
      <c r="Q895" s="331"/>
      <c r="R895" s="331"/>
      <c r="S895" s="331"/>
      <c r="T895" s="331"/>
      <c r="U895" s="331"/>
      <c r="V895" s="331"/>
      <c r="W895" s="331"/>
      <c r="X895" s="331"/>
      <c r="Y895" s="331"/>
      <c r="Z895" s="331"/>
    </row>
    <row r="896" spans="1:26" ht="12.75" customHeight="1">
      <c r="A896" s="333"/>
      <c r="B896" s="332"/>
      <c r="C896" s="332"/>
      <c r="D896" s="332"/>
      <c r="E896" s="332"/>
      <c r="F896" s="332"/>
      <c r="G896" s="332"/>
      <c r="H896" s="332"/>
      <c r="I896" s="332"/>
      <c r="J896" s="332"/>
      <c r="K896" s="332"/>
      <c r="L896" s="332"/>
      <c r="M896" s="331"/>
      <c r="N896" s="331"/>
      <c r="O896" s="331"/>
      <c r="P896" s="331"/>
      <c r="Q896" s="331"/>
      <c r="R896" s="331"/>
      <c r="S896" s="331"/>
      <c r="T896" s="331"/>
      <c r="U896" s="331"/>
      <c r="V896" s="331"/>
      <c r="W896" s="331"/>
      <c r="X896" s="331"/>
      <c r="Y896" s="331"/>
      <c r="Z896" s="331"/>
    </row>
    <row r="897" spans="1:26" ht="12.75" customHeight="1">
      <c r="A897" s="333"/>
      <c r="B897" s="332"/>
      <c r="C897" s="332"/>
      <c r="D897" s="332"/>
      <c r="E897" s="332"/>
      <c r="F897" s="332"/>
      <c r="G897" s="332"/>
      <c r="H897" s="332"/>
      <c r="I897" s="332"/>
      <c r="J897" s="332"/>
      <c r="K897" s="332"/>
      <c r="L897" s="332"/>
      <c r="M897" s="331"/>
      <c r="N897" s="331"/>
      <c r="O897" s="331"/>
      <c r="P897" s="331"/>
      <c r="Q897" s="331"/>
      <c r="R897" s="331"/>
      <c r="S897" s="331"/>
      <c r="T897" s="331"/>
      <c r="U897" s="331"/>
      <c r="V897" s="331"/>
      <c r="W897" s="331"/>
      <c r="X897" s="331"/>
      <c r="Y897" s="331"/>
      <c r="Z897" s="331"/>
    </row>
    <row r="898" spans="1:26" ht="12.75" customHeight="1">
      <c r="A898" s="333"/>
      <c r="B898" s="332"/>
      <c r="C898" s="332"/>
      <c r="D898" s="332"/>
      <c r="E898" s="332"/>
      <c r="F898" s="332"/>
      <c r="G898" s="332"/>
      <c r="H898" s="332"/>
      <c r="I898" s="332"/>
      <c r="J898" s="332"/>
      <c r="K898" s="332"/>
      <c r="L898" s="332"/>
      <c r="M898" s="331"/>
      <c r="N898" s="331"/>
      <c r="O898" s="331"/>
      <c r="P898" s="331"/>
      <c r="Q898" s="331"/>
      <c r="R898" s="331"/>
      <c r="S898" s="331"/>
      <c r="T898" s="331"/>
      <c r="U898" s="331"/>
      <c r="V898" s="331"/>
      <c r="W898" s="331"/>
      <c r="X898" s="331"/>
      <c r="Y898" s="331"/>
      <c r="Z898" s="331"/>
    </row>
    <row r="899" spans="1:26" ht="12.75" customHeight="1">
      <c r="A899" s="333"/>
      <c r="B899" s="332"/>
      <c r="C899" s="332"/>
      <c r="D899" s="332"/>
      <c r="E899" s="332"/>
      <c r="F899" s="332"/>
      <c r="G899" s="332"/>
      <c r="H899" s="332"/>
      <c r="I899" s="332"/>
      <c r="J899" s="332"/>
      <c r="K899" s="332"/>
      <c r="L899" s="332"/>
      <c r="M899" s="331"/>
      <c r="N899" s="331"/>
      <c r="O899" s="331"/>
      <c r="P899" s="331"/>
      <c r="Q899" s="331"/>
      <c r="R899" s="331"/>
      <c r="S899" s="331"/>
      <c r="T899" s="331"/>
      <c r="U899" s="331"/>
      <c r="V899" s="331"/>
      <c r="W899" s="331"/>
      <c r="X899" s="331"/>
      <c r="Y899" s="331"/>
      <c r="Z899" s="331"/>
    </row>
    <row r="900" spans="1:26" ht="12.75" customHeight="1">
      <c r="A900" s="333"/>
      <c r="B900" s="332"/>
      <c r="C900" s="332"/>
      <c r="D900" s="332"/>
      <c r="E900" s="332"/>
      <c r="F900" s="332"/>
      <c r="G900" s="332"/>
      <c r="H900" s="332"/>
      <c r="I900" s="332"/>
      <c r="J900" s="332"/>
      <c r="K900" s="332"/>
      <c r="L900" s="332"/>
      <c r="M900" s="331"/>
      <c r="N900" s="331"/>
      <c r="O900" s="331"/>
      <c r="P900" s="331"/>
      <c r="Q900" s="331"/>
      <c r="R900" s="331"/>
      <c r="S900" s="331"/>
      <c r="T900" s="331"/>
      <c r="U900" s="331"/>
      <c r="V900" s="331"/>
      <c r="W900" s="331"/>
      <c r="X900" s="331"/>
      <c r="Y900" s="331"/>
      <c r="Z900" s="331"/>
    </row>
    <row r="901" spans="1:26" ht="12.75" customHeight="1">
      <c r="A901" s="333"/>
      <c r="B901" s="332"/>
      <c r="C901" s="332"/>
      <c r="D901" s="332"/>
      <c r="E901" s="332"/>
      <c r="F901" s="332"/>
      <c r="G901" s="332"/>
      <c r="H901" s="332"/>
      <c r="I901" s="332"/>
      <c r="J901" s="332"/>
      <c r="K901" s="332"/>
      <c r="L901" s="332"/>
      <c r="M901" s="331"/>
      <c r="N901" s="331"/>
      <c r="O901" s="331"/>
      <c r="P901" s="331"/>
      <c r="Q901" s="331"/>
      <c r="R901" s="331"/>
      <c r="S901" s="331"/>
      <c r="T901" s="331"/>
      <c r="U901" s="331"/>
      <c r="V901" s="331"/>
      <c r="W901" s="331"/>
      <c r="X901" s="331"/>
      <c r="Y901" s="331"/>
      <c r="Z901" s="331"/>
    </row>
    <row r="902" spans="1:26" ht="12.75" customHeight="1">
      <c r="A902" s="333"/>
      <c r="B902" s="332"/>
      <c r="C902" s="332"/>
      <c r="D902" s="332"/>
      <c r="E902" s="332"/>
      <c r="F902" s="332"/>
      <c r="G902" s="332"/>
      <c r="H902" s="332"/>
      <c r="I902" s="332"/>
      <c r="J902" s="332"/>
      <c r="K902" s="332"/>
      <c r="L902" s="332"/>
      <c r="M902" s="331"/>
      <c r="N902" s="331"/>
      <c r="O902" s="331"/>
      <c r="P902" s="331"/>
      <c r="Q902" s="331"/>
      <c r="R902" s="331"/>
      <c r="S902" s="331"/>
      <c r="T902" s="331"/>
      <c r="U902" s="331"/>
      <c r="V902" s="331"/>
      <c r="W902" s="331"/>
      <c r="X902" s="331"/>
      <c r="Y902" s="331"/>
      <c r="Z902" s="331"/>
    </row>
    <row r="903" spans="1:26" ht="12.75" customHeight="1">
      <c r="A903" s="333"/>
      <c r="B903" s="332"/>
      <c r="C903" s="332"/>
      <c r="D903" s="332"/>
      <c r="E903" s="332"/>
      <c r="F903" s="332"/>
      <c r="G903" s="332"/>
      <c r="H903" s="332"/>
      <c r="I903" s="332"/>
      <c r="J903" s="332"/>
      <c r="K903" s="332"/>
      <c r="L903" s="332"/>
      <c r="M903" s="331"/>
      <c r="N903" s="331"/>
      <c r="O903" s="331"/>
      <c r="P903" s="331"/>
      <c r="Q903" s="331"/>
      <c r="R903" s="331"/>
      <c r="S903" s="331"/>
      <c r="T903" s="331"/>
      <c r="U903" s="331"/>
      <c r="V903" s="331"/>
      <c r="W903" s="331"/>
      <c r="X903" s="331"/>
      <c r="Y903" s="331"/>
      <c r="Z903" s="331"/>
    </row>
    <row r="904" spans="1:26" ht="12.75" customHeight="1">
      <c r="A904" s="333"/>
      <c r="B904" s="332"/>
      <c r="C904" s="332"/>
      <c r="D904" s="332"/>
      <c r="E904" s="332"/>
      <c r="F904" s="332"/>
      <c r="G904" s="332"/>
      <c r="H904" s="332"/>
      <c r="I904" s="332"/>
      <c r="J904" s="332"/>
      <c r="K904" s="332"/>
      <c r="L904" s="332"/>
      <c r="M904" s="331"/>
      <c r="N904" s="331"/>
      <c r="O904" s="331"/>
      <c r="P904" s="331"/>
      <c r="Q904" s="331"/>
      <c r="R904" s="331"/>
      <c r="S904" s="331"/>
      <c r="T904" s="331"/>
      <c r="U904" s="331"/>
      <c r="V904" s="331"/>
      <c r="W904" s="331"/>
      <c r="X904" s="331"/>
      <c r="Y904" s="331"/>
      <c r="Z904" s="331"/>
    </row>
    <row r="905" spans="1:26" ht="12.75" customHeight="1">
      <c r="A905" s="333"/>
      <c r="B905" s="332"/>
      <c r="C905" s="332"/>
      <c r="D905" s="332"/>
      <c r="E905" s="332"/>
      <c r="F905" s="332"/>
      <c r="G905" s="332"/>
      <c r="H905" s="332"/>
      <c r="I905" s="332"/>
      <c r="J905" s="332"/>
      <c r="K905" s="332"/>
      <c r="L905" s="332"/>
      <c r="M905" s="331"/>
      <c r="N905" s="331"/>
      <c r="O905" s="331"/>
      <c r="P905" s="331"/>
      <c r="Q905" s="331"/>
      <c r="R905" s="331"/>
      <c r="S905" s="331"/>
      <c r="T905" s="331"/>
      <c r="U905" s="331"/>
      <c r="V905" s="331"/>
      <c r="W905" s="331"/>
      <c r="X905" s="331"/>
      <c r="Y905" s="331"/>
      <c r="Z905" s="331"/>
    </row>
    <row r="906" spans="1:26" ht="12.75" customHeight="1">
      <c r="A906" s="333"/>
      <c r="B906" s="332"/>
      <c r="C906" s="332"/>
      <c r="D906" s="332"/>
      <c r="E906" s="332"/>
      <c r="F906" s="332"/>
      <c r="G906" s="332"/>
      <c r="H906" s="332"/>
      <c r="I906" s="332"/>
      <c r="J906" s="332"/>
      <c r="K906" s="332"/>
      <c r="L906" s="332"/>
      <c r="M906" s="331"/>
      <c r="N906" s="331"/>
      <c r="O906" s="331"/>
      <c r="P906" s="331"/>
      <c r="Q906" s="331"/>
      <c r="R906" s="331"/>
      <c r="S906" s="331"/>
      <c r="T906" s="331"/>
      <c r="U906" s="331"/>
      <c r="V906" s="331"/>
      <c r="W906" s="331"/>
      <c r="X906" s="331"/>
      <c r="Y906" s="331"/>
      <c r="Z906" s="331"/>
    </row>
    <row r="907" spans="1:26" ht="12.75" customHeight="1">
      <c r="A907" s="333"/>
      <c r="B907" s="332"/>
      <c r="C907" s="332"/>
      <c r="D907" s="332"/>
      <c r="E907" s="332"/>
      <c r="F907" s="332"/>
      <c r="G907" s="332"/>
      <c r="H907" s="332"/>
      <c r="I907" s="332"/>
      <c r="J907" s="332"/>
      <c r="K907" s="332"/>
      <c r="L907" s="332"/>
      <c r="M907" s="331"/>
      <c r="N907" s="331"/>
      <c r="O907" s="331"/>
      <c r="P907" s="331"/>
      <c r="Q907" s="331"/>
      <c r="R907" s="331"/>
      <c r="S907" s="331"/>
      <c r="T907" s="331"/>
      <c r="U907" s="331"/>
      <c r="V907" s="331"/>
      <c r="W907" s="331"/>
      <c r="X907" s="331"/>
      <c r="Y907" s="331"/>
      <c r="Z907" s="331"/>
    </row>
    <row r="908" spans="1:26" ht="12.75" customHeight="1">
      <c r="A908" s="333"/>
      <c r="B908" s="332"/>
      <c r="C908" s="332"/>
      <c r="D908" s="332"/>
      <c r="E908" s="332"/>
      <c r="F908" s="332"/>
      <c r="G908" s="332"/>
      <c r="H908" s="332"/>
      <c r="I908" s="332"/>
      <c r="J908" s="332"/>
      <c r="K908" s="332"/>
      <c r="L908" s="332"/>
      <c r="M908" s="331"/>
      <c r="N908" s="331"/>
      <c r="O908" s="331"/>
      <c r="P908" s="331"/>
      <c r="Q908" s="331"/>
      <c r="R908" s="331"/>
      <c r="S908" s="331"/>
      <c r="T908" s="331"/>
      <c r="U908" s="331"/>
      <c r="V908" s="331"/>
      <c r="W908" s="331"/>
      <c r="X908" s="331"/>
      <c r="Y908" s="331"/>
      <c r="Z908" s="331"/>
    </row>
    <row r="909" spans="1:26" ht="12.75" customHeight="1">
      <c r="A909" s="333"/>
      <c r="B909" s="332"/>
      <c r="C909" s="332"/>
      <c r="D909" s="332"/>
      <c r="E909" s="332"/>
      <c r="F909" s="332"/>
      <c r="G909" s="332"/>
      <c r="H909" s="332"/>
      <c r="I909" s="332"/>
      <c r="J909" s="332"/>
      <c r="K909" s="332"/>
      <c r="L909" s="332"/>
      <c r="M909" s="331"/>
      <c r="N909" s="331"/>
      <c r="O909" s="331"/>
      <c r="P909" s="331"/>
      <c r="Q909" s="331"/>
      <c r="R909" s="331"/>
      <c r="S909" s="331"/>
      <c r="T909" s="331"/>
      <c r="U909" s="331"/>
      <c r="V909" s="331"/>
      <c r="W909" s="331"/>
      <c r="X909" s="331"/>
      <c r="Y909" s="331"/>
      <c r="Z909" s="331"/>
    </row>
    <row r="910" spans="1:26" ht="12.75" customHeight="1">
      <c r="A910" s="333"/>
      <c r="B910" s="332"/>
      <c r="C910" s="332"/>
      <c r="D910" s="332"/>
      <c r="E910" s="332"/>
      <c r="F910" s="332"/>
      <c r="G910" s="332"/>
      <c r="H910" s="332"/>
      <c r="I910" s="332"/>
      <c r="J910" s="332"/>
      <c r="K910" s="332"/>
      <c r="L910" s="332"/>
      <c r="M910" s="331"/>
      <c r="N910" s="331"/>
      <c r="O910" s="331"/>
      <c r="P910" s="331"/>
      <c r="Q910" s="331"/>
      <c r="R910" s="331"/>
      <c r="S910" s="331"/>
      <c r="T910" s="331"/>
      <c r="U910" s="331"/>
      <c r="V910" s="331"/>
      <c r="W910" s="331"/>
      <c r="X910" s="331"/>
      <c r="Y910" s="331"/>
      <c r="Z910" s="331"/>
    </row>
    <row r="911" spans="1:26" ht="12.75" customHeight="1">
      <c r="A911" s="333"/>
      <c r="B911" s="332"/>
      <c r="C911" s="332"/>
      <c r="D911" s="332"/>
      <c r="E911" s="332"/>
      <c r="F911" s="332"/>
      <c r="G911" s="332"/>
      <c r="H911" s="332"/>
      <c r="I911" s="332"/>
      <c r="J911" s="332"/>
      <c r="K911" s="332"/>
      <c r="L911" s="332"/>
      <c r="M911" s="331"/>
      <c r="N911" s="331"/>
      <c r="O911" s="331"/>
      <c r="P911" s="331"/>
      <c r="Q911" s="331"/>
      <c r="R911" s="331"/>
      <c r="S911" s="331"/>
      <c r="T911" s="331"/>
      <c r="U911" s="331"/>
      <c r="V911" s="331"/>
      <c r="W911" s="331"/>
      <c r="X911" s="331"/>
      <c r="Y911" s="331"/>
      <c r="Z911" s="331"/>
    </row>
    <row r="912" spans="1:26" ht="12.75" customHeight="1">
      <c r="A912" s="333"/>
      <c r="B912" s="332"/>
      <c r="C912" s="332"/>
      <c r="D912" s="332"/>
      <c r="E912" s="332"/>
      <c r="F912" s="332"/>
      <c r="G912" s="332"/>
      <c r="H912" s="332"/>
      <c r="I912" s="332"/>
      <c r="J912" s="332"/>
      <c r="K912" s="332"/>
      <c r="L912" s="332"/>
      <c r="M912" s="331"/>
      <c r="N912" s="331"/>
      <c r="O912" s="331"/>
      <c r="P912" s="331"/>
      <c r="Q912" s="331"/>
      <c r="R912" s="331"/>
      <c r="S912" s="331"/>
      <c r="T912" s="331"/>
      <c r="U912" s="331"/>
      <c r="V912" s="331"/>
      <c r="W912" s="331"/>
      <c r="X912" s="331"/>
      <c r="Y912" s="331"/>
      <c r="Z912" s="331"/>
    </row>
    <row r="913" spans="1:26" ht="12.75" customHeight="1">
      <c r="A913" s="333"/>
      <c r="B913" s="332"/>
      <c r="C913" s="332"/>
      <c r="D913" s="332"/>
      <c r="E913" s="332"/>
      <c r="F913" s="332"/>
      <c r="G913" s="332"/>
      <c r="H913" s="332"/>
      <c r="I913" s="332"/>
      <c r="J913" s="332"/>
      <c r="K913" s="332"/>
      <c r="L913" s="332"/>
      <c r="M913" s="331"/>
      <c r="N913" s="331"/>
      <c r="O913" s="331"/>
      <c r="P913" s="331"/>
      <c r="Q913" s="331"/>
      <c r="R913" s="331"/>
      <c r="S913" s="331"/>
      <c r="T913" s="331"/>
      <c r="U913" s="331"/>
      <c r="V913" s="331"/>
      <c r="W913" s="331"/>
      <c r="X913" s="331"/>
      <c r="Y913" s="331"/>
      <c r="Z913" s="331"/>
    </row>
    <row r="914" spans="1:26" ht="12.75" customHeight="1">
      <c r="A914" s="333"/>
      <c r="B914" s="332"/>
      <c r="C914" s="332"/>
      <c r="D914" s="332"/>
      <c r="E914" s="332"/>
      <c r="F914" s="332"/>
      <c r="G914" s="332"/>
      <c r="H914" s="332"/>
      <c r="I914" s="332"/>
      <c r="J914" s="332"/>
      <c r="K914" s="332"/>
      <c r="L914" s="332"/>
      <c r="M914" s="331"/>
      <c r="N914" s="331"/>
      <c r="O914" s="331"/>
      <c r="P914" s="331"/>
      <c r="Q914" s="331"/>
      <c r="R914" s="331"/>
      <c r="S914" s="331"/>
      <c r="T914" s="331"/>
      <c r="U914" s="331"/>
      <c r="V914" s="331"/>
      <c r="W914" s="331"/>
      <c r="X914" s="331"/>
      <c r="Y914" s="331"/>
      <c r="Z914" s="331"/>
    </row>
    <row r="915" spans="1:26" ht="12.75" customHeight="1">
      <c r="A915" s="333"/>
      <c r="B915" s="332"/>
      <c r="C915" s="332"/>
      <c r="D915" s="332"/>
      <c r="E915" s="332"/>
      <c r="F915" s="332"/>
      <c r="G915" s="332"/>
      <c r="H915" s="332"/>
      <c r="I915" s="332"/>
      <c r="J915" s="332"/>
      <c r="K915" s="332"/>
      <c r="L915" s="332"/>
      <c r="M915" s="331"/>
      <c r="N915" s="331"/>
      <c r="O915" s="331"/>
      <c r="P915" s="331"/>
      <c r="Q915" s="331"/>
      <c r="R915" s="331"/>
      <c r="S915" s="331"/>
      <c r="T915" s="331"/>
      <c r="U915" s="331"/>
      <c r="V915" s="331"/>
      <c r="W915" s="331"/>
      <c r="X915" s="331"/>
      <c r="Y915" s="331"/>
      <c r="Z915" s="331"/>
    </row>
    <row r="916" spans="1:26" ht="12.75" customHeight="1">
      <c r="A916" s="333"/>
      <c r="B916" s="332"/>
      <c r="C916" s="332"/>
      <c r="D916" s="332"/>
      <c r="E916" s="332"/>
      <c r="F916" s="332"/>
      <c r="G916" s="332"/>
      <c r="H916" s="332"/>
      <c r="I916" s="332"/>
      <c r="J916" s="332"/>
      <c r="K916" s="332"/>
      <c r="L916" s="332"/>
      <c r="M916" s="331"/>
      <c r="N916" s="331"/>
      <c r="O916" s="331"/>
      <c r="P916" s="331"/>
      <c r="Q916" s="331"/>
      <c r="R916" s="331"/>
      <c r="S916" s="331"/>
      <c r="T916" s="331"/>
      <c r="U916" s="331"/>
      <c r="V916" s="331"/>
      <c r="W916" s="331"/>
      <c r="X916" s="331"/>
      <c r="Y916" s="331"/>
      <c r="Z916" s="331"/>
    </row>
    <row r="917" spans="1:26" ht="12.75" customHeight="1">
      <c r="A917" s="333"/>
      <c r="B917" s="332"/>
      <c r="C917" s="332"/>
      <c r="D917" s="332"/>
      <c r="E917" s="332"/>
      <c r="F917" s="332"/>
      <c r="G917" s="332"/>
      <c r="H917" s="332"/>
      <c r="I917" s="332"/>
      <c r="J917" s="332"/>
      <c r="K917" s="332"/>
      <c r="L917" s="332"/>
      <c r="M917" s="331"/>
      <c r="N917" s="331"/>
      <c r="O917" s="331"/>
      <c r="P917" s="331"/>
      <c r="Q917" s="331"/>
      <c r="R917" s="331"/>
      <c r="S917" s="331"/>
      <c r="T917" s="331"/>
      <c r="U917" s="331"/>
      <c r="V917" s="331"/>
      <c r="W917" s="331"/>
      <c r="X917" s="331"/>
      <c r="Y917" s="331"/>
      <c r="Z917" s="331"/>
    </row>
    <row r="918" spans="1:26" ht="12.75" customHeight="1">
      <c r="A918" s="333"/>
      <c r="B918" s="332"/>
      <c r="C918" s="332"/>
      <c r="D918" s="332"/>
      <c r="E918" s="332"/>
      <c r="F918" s="332"/>
      <c r="G918" s="332"/>
      <c r="H918" s="332"/>
      <c r="I918" s="332"/>
      <c r="J918" s="332"/>
      <c r="K918" s="332"/>
      <c r="L918" s="332"/>
      <c r="M918" s="331"/>
      <c r="N918" s="331"/>
      <c r="O918" s="331"/>
      <c r="P918" s="331"/>
      <c r="Q918" s="331"/>
      <c r="R918" s="331"/>
      <c r="S918" s="331"/>
      <c r="T918" s="331"/>
      <c r="U918" s="331"/>
      <c r="V918" s="331"/>
      <c r="W918" s="331"/>
      <c r="X918" s="331"/>
      <c r="Y918" s="331"/>
      <c r="Z918" s="331"/>
    </row>
    <row r="919" spans="1:26" ht="12.75" customHeight="1">
      <c r="A919" s="333"/>
      <c r="B919" s="332"/>
      <c r="C919" s="332"/>
      <c r="D919" s="332"/>
      <c r="E919" s="332"/>
      <c r="F919" s="332"/>
      <c r="G919" s="332"/>
      <c r="H919" s="332"/>
      <c r="I919" s="332"/>
      <c r="J919" s="332"/>
      <c r="K919" s="332"/>
      <c r="L919" s="332"/>
      <c r="M919" s="331"/>
      <c r="N919" s="331"/>
      <c r="O919" s="331"/>
      <c r="P919" s="331"/>
      <c r="Q919" s="331"/>
      <c r="R919" s="331"/>
      <c r="S919" s="331"/>
      <c r="T919" s="331"/>
      <c r="U919" s="331"/>
      <c r="V919" s="331"/>
      <c r="W919" s="331"/>
      <c r="X919" s="331"/>
      <c r="Y919" s="331"/>
      <c r="Z919" s="331"/>
    </row>
    <row r="920" spans="1:26" ht="12.75" customHeight="1">
      <c r="A920" s="333"/>
      <c r="B920" s="332"/>
      <c r="C920" s="332"/>
      <c r="D920" s="332"/>
      <c r="E920" s="332"/>
      <c r="F920" s="332"/>
      <c r="G920" s="332"/>
      <c r="H920" s="332"/>
      <c r="I920" s="332"/>
      <c r="J920" s="332"/>
      <c r="K920" s="332"/>
      <c r="L920" s="332"/>
      <c r="M920" s="331"/>
      <c r="N920" s="331"/>
      <c r="O920" s="331"/>
      <c r="P920" s="331"/>
      <c r="Q920" s="331"/>
      <c r="R920" s="331"/>
      <c r="S920" s="331"/>
      <c r="T920" s="331"/>
      <c r="U920" s="331"/>
      <c r="V920" s="331"/>
      <c r="W920" s="331"/>
      <c r="X920" s="331"/>
      <c r="Y920" s="331"/>
      <c r="Z920" s="331"/>
    </row>
    <row r="921" spans="1:26" ht="12.75" customHeight="1">
      <c r="A921" s="333"/>
      <c r="B921" s="332"/>
      <c r="C921" s="332"/>
      <c r="D921" s="332"/>
      <c r="E921" s="332"/>
      <c r="F921" s="332"/>
      <c r="G921" s="332"/>
      <c r="H921" s="332"/>
      <c r="I921" s="332"/>
      <c r="J921" s="332"/>
      <c r="K921" s="332"/>
      <c r="L921" s="332"/>
      <c r="M921" s="331"/>
      <c r="N921" s="331"/>
      <c r="O921" s="331"/>
      <c r="P921" s="331"/>
      <c r="Q921" s="331"/>
      <c r="R921" s="331"/>
      <c r="S921" s="331"/>
      <c r="T921" s="331"/>
      <c r="U921" s="331"/>
      <c r="V921" s="331"/>
      <c r="W921" s="331"/>
      <c r="X921" s="331"/>
      <c r="Y921" s="331"/>
      <c r="Z921" s="331"/>
    </row>
    <row r="922" spans="1:26" ht="12.75" customHeight="1">
      <c r="A922" s="333"/>
      <c r="B922" s="332"/>
      <c r="C922" s="332"/>
      <c r="D922" s="332"/>
      <c r="E922" s="332"/>
      <c r="F922" s="332"/>
      <c r="G922" s="332"/>
      <c r="H922" s="332"/>
      <c r="I922" s="332"/>
      <c r="J922" s="332"/>
      <c r="K922" s="332"/>
      <c r="L922" s="332"/>
      <c r="M922" s="331"/>
      <c r="N922" s="331"/>
      <c r="O922" s="331"/>
      <c r="P922" s="331"/>
      <c r="Q922" s="331"/>
      <c r="R922" s="331"/>
      <c r="S922" s="331"/>
      <c r="T922" s="331"/>
      <c r="U922" s="331"/>
      <c r="V922" s="331"/>
      <c r="W922" s="331"/>
      <c r="X922" s="331"/>
      <c r="Y922" s="331"/>
      <c r="Z922" s="331"/>
    </row>
    <row r="923" spans="1:26" ht="12.75" customHeight="1">
      <c r="A923" s="333"/>
      <c r="B923" s="332"/>
      <c r="C923" s="332"/>
      <c r="D923" s="332"/>
      <c r="E923" s="332"/>
      <c r="F923" s="332"/>
      <c r="G923" s="332"/>
      <c r="H923" s="332"/>
      <c r="I923" s="332"/>
      <c r="J923" s="332"/>
      <c r="K923" s="332"/>
      <c r="L923" s="332"/>
      <c r="M923" s="331"/>
      <c r="N923" s="331"/>
      <c r="O923" s="331"/>
      <c r="P923" s="331"/>
      <c r="Q923" s="331"/>
      <c r="R923" s="331"/>
      <c r="S923" s="331"/>
      <c r="T923" s="331"/>
      <c r="U923" s="331"/>
      <c r="V923" s="331"/>
      <c r="W923" s="331"/>
      <c r="X923" s="331"/>
      <c r="Y923" s="331"/>
      <c r="Z923" s="331"/>
    </row>
    <row r="924" spans="1:26" ht="12.75" customHeight="1">
      <c r="A924" s="333"/>
      <c r="B924" s="332"/>
      <c r="C924" s="332"/>
      <c r="D924" s="332"/>
      <c r="E924" s="332"/>
      <c r="F924" s="332"/>
      <c r="G924" s="332"/>
      <c r="H924" s="332"/>
      <c r="I924" s="332"/>
      <c r="J924" s="332"/>
      <c r="K924" s="332"/>
      <c r="L924" s="332"/>
      <c r="M924" s="331"/>
      <c r="N924" s="331"/>
      <c r="O924" s="331"/>
      <c r="P924" s="331"/>
      <c r="Q924" s="331"/>
      <c r="R924" s="331"/>
      <c r="S924" s="331"/>
      <c r="T924" s="331"/>
      <c r="U924" s="331"/>
      <c r="V924" s="331"/>
      <c r="W924" s="331"/>
      <c r="X924" s="331"/>
      <c r="Y924" s="331"/>
      <c r="Z924" s="331"/>
    </row>
    <row r="925" spans="1:26" ht="12.75" customHeight="1">
      <c r="A925" s="333"/>
      <c r="B925" s="332"/>
      <c r="C925" s="332"/>
      <c r="D925" s="332"/>
      <c r="E925" s="332"/>
      <c r="F925" s="332"/>
      <c r="G925" s="332"/>
      <c r="H925" s="332"/>
      <c r="I925" s="332"/>
      <c r="J925" s="332"/>
      <c r="K925" s="332"/>
      <c r="L925" s="332"/>
      <c r="M925" s="331"/>
      <c r="N925" s="331"/>
      <c r="O925" s="331"/>
      <c r="P925" s="331"/>
      <c r="Q925" s="331"/>
      <c r="R925" s="331"/>
      <c r="S925" s="331"/>
      <c r="T925" s="331"/>
      <c r="U925" s="331"/>
      <c r="V925" s="331"/>
      <c r="W925" s="331"/>
      <c r="X925" s="331"/>
      <c r="Y925" s="331"/>
      <c r="Z925" s="331"/>
    </row>
    <row r="926" spans="1:26" ht="12.75" customHeight="1">
      <c r="A926" s="333"/>
      <c r="B926" s="332"/>
      <c r="C926" s="332"/>
      <c r="D926" s="332"/>
      <c r="E926" s="332"/>
      <c r="F926" s="332"/>
      <c r="G926" s="332"/>
      <c r="H926" s="332"/>
      <c r="I926" s="332"/>
      <c r="J926" s="332"/>
      <c r="K926" s="332"/>
      <c r="L926" s="332"/>
      <c r="M926" s="331"/>
      <c r="N926" s="331"/>
      <c r="O926" s="331"/>
      <c r="P926" s="331"/>
      <c r="Q926" s="331"/>
      <c r="R926" s="331"/>
      <c r="S926" s="331"/>
      <c r="T926" s="331"/>
      <c r="U926" s="331"/>
      <c r="V926" s="331"/>
      <c r="W926" s="331"/>
      <c r="X926" s="331"/>
      <c r="Y926" s="331"/>
      <c r="Z926" s="331"/>
    </row>
    <row r="927" spans="1:26" ht="12.75" customHeight="1">
      <c r="A927" s="333"/>
      <c r="B927" s="332"/>
      <c r="C927" s="332"/>
      <c r="D927" s="332"/>
      <c r="E927" s="332"/>
      <c r="F927" s="332"/>
      <c r="G927" s="332"/>
      <c r="H927" s="332"/>
      <c r="I927" s="332"/>
      <c r="J927" s="332"/>
      <c r="K927" s="332"/>
      <c r="L927" s="332"/>
      <c r="M927" s="331"/>
      <c r="N927" s="331"/>
      <c r="O927" s="331"/>
      <c r="P927" s="331"/>
      <c r="Q927" s="331"/>
      <c r="R927" s="331"/>
      <c r="S927" s="331"/>
      <c r="T927" s="331"/>
      <c r="U927" s="331"/>
      <c r="V927" s="331"/>
      <c r="W927" s="331"/>
      <c r="X927" s="331"/>
      <c r="Y927" s="331"/>
      <c r="Z927" s="331"/>
    </row>
    <row r="928" spans="1:26" ht="12.75" customHeight="1">
      <c r="A928" s="333"/>
      <c r="B928" s="332"/>
      <c r="C928" s="332"/>
      <c r="D928" s="332"/>
      <c r="E928" s="332"/>
      <c r="F928" s="332"/>
      <c r="G928" s="332"/>
      <c r="H928" s="332"/>
      <c r="I928" s="332"/>
      <c r="J928" s="332"/>
      <c r="K928" s="332"/>
      <c r="L928" s="332"/>
      <c r="M928" s="331"/>
      <c r="N928" s="331"/>
      <c r="O928" s="331"/>
      <c r="P928" s="331"/>
      <c r="Q928" s="331"/>
      <c r="R928" s="331"/>
      <c r="S928" s="331"/>
      <c r="T928" s="331"/>
      <c r="U928" s="331"/>
      <c r="V928" s="331"/>
      <c r="W928" s="331"/>
      <c r="X928" s="331"/>
      <c r="Y928" s="331"/>
      <c r="Z928" s="331"/>
    </row>
    <row r="929" spans="1:26" ht="12.75" customHeight="1">
      <c r="A929" s="333"/>
      <c r="B929" s="332"/>
      <c r="C929" s="332"/>
      <c r="D929" s="332"/>
      <c r="E929" s="332"/>
      <c r="F929" s="332"/>
      <c r="G929" s="332"/>
      <c r="H929" s="332"/>
      <c r="I929" s="332"/>
      <c r="J929" s="332"/>
      <c r="K929" s="332"/>
      <c r="L929" s="332"/>
      <c r="M929" s="331"/>
      <c r="N929" s="331"/>
      <c r="O929" s="331"/>
      <c r="P929" s="331"/>
      <c r="Q929" s="331"/>
      <c r="R929" s="331"/>
      <c r="S929" s="331"/>
      <c r="T929" s="331"/>
      <c r="U929" s="331"/>
      <c r="V929" s="331"/>
      <c r="W929" s="331"/>
      <c r="X929" s="331"/>
      <c r="Y929" s="331"/>
      <c r="Z929" s="331"/>
    </row>
    <row r="930" spans="1:26" ht="12.75" customHeight="1">
      <c r="A930" s="333"/>
      <c r="B930" s="332"/>
      <c r="C930" s="332"/>
      <c r="D930" s="332"/>
      <c r="E930" s="332"/>
      <c r="F930" s="332"/>
      <c r="G930" s="332"/>
      <c r="H930" s="332"/>
      <c r="I930" s="332"/>
      <c r="J930" s="332"/>
      <c r="K930" s="332"/>
      <c r="L930" s="332"/>
      <c r="M930" s="331"/>
      <c r="N930" s="331"/>
      <c r="O930" s="331"/>
      <c r="P930" s="331"/>
      <c r="Q930" s="331"/>
      <c r="R930" s="331"/>
      <c r="S930" s="331"/>
      <c r="T930" s="331"/>
      <c r="U930" s="331"/>
      <c r="V930" s="331"/>
      <c r="W930" s="331"/>
      <c r="X930" s="331"/>
      <c r="Y930" s="331"/>
      <c r="Z930" s="331"/>
    </row>
    <row r="931" spans="1:26" ht="12.75" customHeight="1">
      <c r="A931" s="333"/>
      <c r="B931" s="332"/>
      <c r="C931" s="332"/>
      <c r="D931" s="332"/>
      <c r="E931" s="332"/>
      <c r="F931" s="332"/>
      <c r="G931" s="332"/>
      <c r="H931" s="332"/>
      <c r="I931" s="332"/>
      <c r="J931" s="332"/>
      <c r="K931" s="332"/>
      <c r="L931" s="332"/>
      <c r="M931" s="331"/>
      <c r="N931" s="331"/>
      <c r="O931" s="331"/>
      <c r="P931" s="331"/>
      <c r="Q931" s="331"/>
      <c r="R931" s="331"/>
      <c r="S931" s="331"/>
      <c r="T931" s="331"/>
      <c r="U931" s="331"/>
      <c r="V931" s="331"/>
      <c r="W931" s="331"/>
      <c r="X931" s="331"/>
      <c r="Y931" s="331"/>
      <c r="Z931" s="331"/>
    </row>
    <row r="932" spans="1:26" ht="12.75" customHeight="1">
      <c r="A932" s="333"/>
      <c r="B932" s="332"/>
      <c r="C932" s="332"/>
      <c r="D932" s="332"/>
      <c r="E932" s="332"/>
      <c r="F932" s="332"/>
      <c r="G932" s="332"/>
      <c r="H932" s="332"/>
      <c r="I932" s="332"/>
      <c r="J932" s="332"/>
      <c r="K932" s="332"/>
      <c r="L932" s="332"/>
      <c r="M932" s="331"/>
      <c r="N932" s="331"/>
      <c r="O932" s="331"/>
      <c r="P932" s="331"/>
      <c r="Q932" s="331"/>
      <c r="R932" s="331"/>
      <c r="S932" s="331"/>
      <c r="T932" s="331"/>
      <c r="U932" s="331"/>
      <c r="V932" s="331"/>
      <c r="W932" s="331"/>
      <c r="X932" s="331"/>
      <c r="Y932" s="331"/>
      <c r="Z932" s="331"/>
    </row>
    <row r="933" spans="1:26" ht="12.75" customHeight="1">
      <c r="A933" s="333"/>
      <c r="B933" s="332"/>
      <c r="C933" s="332"/>
      <c r="D933" s="332"/>
      <c r="E933" s="332"/>
      <c r="F933" s="332"/>
      <c r="G933" s="332"/>
      <c r="H933" s="332"/>
      <c r="I933" s="332"/>
      <c r="J933" s="332"/>
      <c r="K933" s="332"/>
      <c r="L933" s="332"/>
      <c r="M933" s="331"/>
      <c r="N933" s="331"/>
      <c r="O933" s="331"/>
      <c r="P933" s="331"/>
      <c r="Q933" s="331"/>
      <c r="R933" s="331"/>
      <c r="S933" s="331"/>
      <c r="T933" s="331"/>
      <c r="U933" s="331"/>
      <c r="V933" s="331"/>
      <c r="W933" s="331"/>
      <c r="X933" s="331"/>
      <c r="Y933" s="331"/>
      <c r="Z933" s="331"/>
    </row>
    <row r="934" spans="1:26" ht="12.75" customHeight="1">
      <c r="A934" s="333"/>
      <c r="B934" s="332"/>
      <c r="C934" s="332"/>
      <c r="D934" s="332"/>
      <c r="E934" s="332"/>
      <c r="F934" s="332"/>
      <c r="G934" s="332"/>
      <c r="H934" s="332"/>
      <c r="I934" s="332"/>
      <c r="J934" s="332"/>
      <c r="K934" s="332"/>
      <c r="L934" s="332"/>
      <c r="M934" s="331"/>
      <c r="N934" s="331"/>
      <c r="O934" s="331"/>
      <c r="P934" s="331"/>
      <c r="Q934" s="331"/>
      <c r="R934" s="331"/>
      <c r="S934" s="331"/>
      <c r="T934" s="331"/>
      <c r="U934" s="331"/>
      <c r="V934" s="331"/>
      <c r="W934" s="331"/>
      <c r="X934" s="331"/>
      <c r="Y934" s="331"/>
      <c r="Z934" s="331"/>
    </row>
    <row r="935" spans="1:26" ht="12.75" customHeight="1">
      <c r="A935" s="333"/>
      <c r="B935" s="332"/>
      <c r="C935" s="332"/>
      <c r="D935" s="332"/>
      <c r="E935" s="332"/>
      <c r="F935" s="332"/>
      <c r="G935" s="332"/>
      <c r="H935" s="332"/>
      <c r="I935" s="332"/>
      <c r="J935" s="332"/>
      <c r="K935" s="332"/>
      <c r="L935" s="332"/>
      <c r="M935" s="331"/>
      <c r="N935" s="331"/>
      <c r="O935" s="331"/>
      <c r="P935" s="331"/>
      <c r="Q935" s="331"/>
      <c r="R935" s="331"/>
      <c r="S935" s="331"/>
      <c r="T935" s="331"/>
      <c r="U935" s="331"/>
      <c r="V935" s="331"/>
      <c r="W935" s="331"/>
      <c r="X935" s="331"/>
      <c r="Y935" s="331"/>
      <c r="Z935" s="331"/>
    </row>
    <row r="936" spans="1:26" ht="12.75" customHeight="1">
      <c r="A936" s="333"/>
      <c r="B936" s="332"/>
      <c r="C936" s="332"/>
      <c r="D936" s="332"/>
      <c r="E936" s="332"/>
      <c r="F936" s="332"/>
      <c r="G936" s="332"/>
      <c r="H936" s="332"/>
      <c r="I936" s="332"/>
      <c r="J936" s="332"/>
      <c r="K936" s="332"/>
      <c r="L936" s="332"/>
      <c r="M936" s="331"/>
      <c r="N936" s="331"/>
      <c r="O936" s="331"/>
      <c r="P936" s="331"/>
      <c r="Q936" s="331"/>
      <c r="R936" s="331"/>
      <c r="S936" s="331"/>
      <c r="T936" s="331"/>
      <c r="U936" s="331"/>
      <c r="V936" s="331"/>
      <c r="W936" s="331"/>
      <c r="X936" s="331"/>
      <c r="Y936" s="331"/>
      <c r="Z936" s="331"/>
    </row>
    <row r="937" spans="1:26" ht="12.75" customHeight="1">
      <c r="A937" s="333"/>
      <c r="B937" s="332"/>
      <c r="C937" s="332"/>
      <c r="D937" s="332"/>
      <c r="E937" s="332"/>
      <c r="F937" s="332"/>
      <c r="G937" s="332"/>
      <c r="H937" s="332"/>
      <c r="I937" s="332"/>
      <c r="J937" s="332"/>
      <c r="K937" s="332"/>
      <c r="L937" s="332"/>
      <c r="M937" s="331"/>
      <c r="N937" s="331"/>
      <c r="O937" s="331"/>
      <c r="P937" s="331"/>
      <c r="Q937" s="331"/>
      <c r="R937" s="331"/>
      <c r="S937" s="331"/>
      <c r="T937" s="331"/>
      <c r="U937" s="331"/>
      <c r="V937" s="331"/>
      <c r="W937" s="331"/>
      <c r="X937" s="331"/>
      <c r="Y937" s="331"/>
      <c r="Z937" s="331"/>
    </row>
    <row r="938" spans="1:26" ht="12.75" customHeight="1">
      <c r="A938" s="333"/>
      <c r="B938" s="332"/>
      <c r="C938" s="332"/>
      <c r="D938" s="332"/>
      <c r="E938" s="332"/>
      <c r="F938" s="332"/>
      <c r="G938" s="332"/>
      <c r="H938" s="332"/>
      <c r="I938" s="332"/>
      <c r="J938" s="332"/>
      <c r="K938" s="332"/>
      <c r="L938" s="332"/>
      <c r="M938" s="331"/>
      <c r="N938" s="331"/>
      <c r="O938" s="331"/>
      <c r="P938" s="331"/>
      <c r="Q938" s="331"/>
      <c r="R938" s="331"/>
      <c r="S938" s="331"/>
      <c r="T938" s="331"/>
      <c r="U938" s="331"/>
      <c r="V938" s="331"/>
      <c r="W938" s="331"/>
      <c r="X938" s="331"/>
      <c r="Y938" s="331"/>
      <c r="Z938" s="331"/>
    </row>
    <row r="939" spans="1:26" ht="12.75" customHeight="1">
      <c r="A939" s="333"/>
      <c r="B939" s="332"/>
      <c r="C939" s="332"/>
      <c r="D939" s="332"/>
      <c r="E939" s="332"/>
      <c r="F939" s="332"/>
      <c r="G939" s="332"/>
      <c r="H939" s="332"/>
      <c r="I939" s="332"/>
      <c r="J939" s="332"/>
      <c r="K939" s="332"/>
      <c r="L939" s="332"/>
      <c r="M939" s="331"/>
      <c r="N939" s="331"/>
      <c r="O939" s="331"/>
      <c r="P939" s="331"/>
      <c r="Q939" s="331"/>
      <c r="R939" s="331"/>
      <c r="S939" s="331"/>
      <c r="T939" s="331"/>
      <c r="U939" s="331"/>
      <c r="V939" s="331"/>
      <c r="W939" s="331"/>
      <c r="X939" s="331"/>
      <c r="Y939" s="331"/>
      <c r="Z939" s="331"/>
    </row>
    <row r="940" spans="1:26" ht="12.75" customHeight="1">
      <c r="A940" s="333"/>
      <c r="B940" s="332"/>
      <c r="C940" s="332"/>
      <c r="D940" s="332"/>
      <c r="E940" s="332"/>
      <c r="F940" s="332"/>
      <c r="G940" s="332"/>
      <c r="H940" s="332"/>
      <c r="I940" s="332"/>
      <c r="J940" s="332"/>
      <c r="K940" s="332"/>
      <c r="L940" s="332"/>
      <c r="M940" s="331"/>
      <c r="N940" s="331"/>
      <c r="O940" s="331"/>
      <c r="P940" s="331"/>
      <c r="Q940" s="331"/>
      <c r="R940" s="331"/>
      <c r="S940" s="331"/>
      <c r="T940" s="331"/>
      <c r="U940" s="331"/>
      <c r="V940" s="331"/>
      <c r="W940" s="331"/>
      <c r="X940" s="331"/>
      <c r="Y940" s="331"/>
      <c r="Z940" s="331"/>
    </row>
    <row r="941" spans="1:26" ht="12.75" customHeight="1">
      <c r="A941" s="333"/>
      <c r="B941" s="332"/>
      <c r="C941" s="332"/>
      <c r="D941" s="332"/>
      <c r="E941" s="332"/>
      <c r="F941" s="332"/>
      <c r="G941" s="332"/>
      <c r="H941" s="332"/>
      <c r="I941" s="332"/>
      <c r="J941" s="332"/>
      <c r="K941" s="332"/>
      <c r="L941" s="332"/>
      <c r="M941" s="331"/>
      <c r="N941" s="331"/>
      <c r="O941" s="331"/>
      <c r="P941" s="331"/>
      <c r="Q941" s="331"/>
      <c r="R941" s="331"/>
      <c r="S941" s="331"/>
      <c r="T941" s="331"/>
      <c r="U941" s="331"/>
      <c r="V941" s="331"/>
      <c r="W941" s="331"/>
      <c r="X941" s="331"/>
      <c r="Y941" s="331"/>
      <c r="Z941" s="331"/>
    </row>
    <row r="942" spans="1:26" ht="12.75" customHeight="1">
      <c r="A942" s="333"/>
      <c r="B942" s="332"/>
      <c r="C942" s="332"/>
      <c r="D942" s="332"/>
      <c r="E942" s="332"/>
      <c r="F942" s="332"/>
      <c r="G942" s="332"/>
      <c r="H942" s="332"/>
      <c r="I942" s="332"/>
      <c r="J942" s="332"/>
      <c r="K942" s="332"/>
      <c r="L942" s="332"/>
      <c r="M942" s="331"/>
      <c r="N942" s="331"/>
      <c r="O942" s="331"/>
      <c r="P942" s="331"/>
      <c r="Q942" s="331"/>
      <c r="R942" s="331"/>
      <c r="S942" s="331"/>
      <c r="T942" s="331"/>
      <c r="U942" s="331"/>
      <c r="V942" s="331"/>
      <c r="W942" s="331"/>
      <c r="X942" s="331"/>
      <c r="Y942" s="331"/>
      <c r="Z942" s="331"/>
    </row>
    <row r="943" spans="1:26" ht="12.75" customHeight="1">
      <c r="A943" s="333"/>
      <c r="B943" s="332"/>
      <c r="C943" s="332"/>
      <c r="D943" s="332"/>
      <c r="E943" s="332"/>
      <c r="F943" s="332"/>
      <c r="G943" s="332"/>
      <c r="H943" s="332"/>
      <c r="I943" s="332"/>
      <c r="J943" s="332"/>
      <c r="K943" s="332"/>
      <c r="L943" s="332"/>
      <c r="M943" s="331"/>
      <c r="N943" s="331"/>
      <c r="O943" s="331"/>
      <c r="P943" s="331"/>
      <c r="Q943" s="331"/>
      <c r="R943" s="331"/>
      <c r="S943" s="331"/>
      <c r="T943" s="331"/>
      <c r="U943" s="331"/>
      <c r="V943" s="331"/>
      <c r="W943" s="331"/>
      <c r="X943" s="331"/>
      <c r="Y943" s="331"/>
      <c r="Z943" s="331"/>
    </row>
    <row r="944" spans="1:26" ht="12.75" customHeight="1">
      <c r="A944" s="333"/>
      <c r="B944" s="332"/>
      <c r="C944" s="332"/>
      <c r="D944" s="332"/>
      <c r="E944" s="332"/>
      <c r="F944" s="332"/>
      <c r="G944" s="332"/>
      <c r="H944" s="332"/>
      <c r="I944" s="332"/>
      <c r="J944" s="332"/>
      <c r="K944" s="332"/>
      <c r="L944" s="332"/>
      <c r="M944" s="331"/>
      <c r="N944" s="331"/>
      <c r="O944" s="331"/>
      <c r="P944" s="331"/>
      <c r="Q944" s="331"/>
      <c r="R944" s="331"/>
      <c r="S944" s="331"/>
      <c r="T944" s="331"/>
      <c r="U944" s="331"/>
      <c r="V944" s="331"/>
      <c r="W944" s="331"/>
      <c r="X944" s="331"/>
      <c r="Y944" s="331"/>
      <c r="Z944" s="331"/>
    </row>
    <row r="945" spans="1:26" ht="12.75" customHeight="1">
      <c r="A945" s="333"/>
      <c r="B945" s="332"/>
      <c r="C945" s="332"/>
      <c r="D945" s="332"/>
      <c r="E945" s="332"/>
      <c r="F945" s="332"/>
      <c r="G945" s="332"/>
      <c r="H945" s="332"/>
      <c r="I945" s="332"/>
      <c r="J945" s="332"/>
      <c r="K945" s="332"/>
      <c r="L945" s="332"/>
      <c r="M945" s="331"/>
      <c r="N945" s="331"/>
      <c r="O945" s="331"/>
      <c r="P945" s="331"/>
      <c r="Q945" s="331"/>
      <c r="R945" s="331"/>
      <c r="S945" s="331"/>
      <c r="T945" s="331"/>
      <c r="U945" s="331"/>
      <c r="V945" s="331"/>
      <c r="W945" s="331"/>
      <c r="X945" s="331"/>
      <c r="Y945" s="331"/>
      <c r="Z945" s="331"/>
    </row>
    <row r="946" spans="1:26" ht="12.75" customHeight="1">
      <c r="A946" s="333"/>
      <c r="B946" s="332"/>
      <c r="C946" s="332"/>
      <c r="D946" s="332"/>
      <c r="E946" s="332"/>
      <c r="F946" s="332"/>
      <c r="G946" s="332"/>
      <c r="H946" s="332"/>
      <c r="I946" s="332"/>
      <c r="J946" s="332"/>
      <c r="K946" s="332"/>
      <c r="L946" s="332"/>
      <c r="M946" s="331"/>
      <c r="N946" s="331"/>
      <c r="O946" s="331"/>
      <c r="P946" s="331"/>
      <c r="Q946" s="331"/>
      <c r="R946" s="331"/>
      <c r="S946" s="331"/>
      <c r="T946" s="331"/>
      <c r="U946" s="331"/>
      <c r="V946" s="331"/>
      <c r="W946" s="331"/>
      <c r="X946" s="331"/>
      <c r="Y946" s="331"/>
      <c r="Z946" s="331"/>
    </row>
    <row r="947" spans="1:26" ht="12.75" customHeight="1">
      <c r="A947" s="333"/>
      <c r="B947" s="332"/>
      <c r="C947" s="332"/>
      <c r="D947" s="332"/>
      <c r="E947" s="332"/>
      <c r="F947" s="332"/>
      <c r="G947" s="332"/>
      <c r="H947" s="332"/>
      <c r="I947" s="332"/>
      <c r="J947" s="332"/>
      <c r="K947" s="332"/>
      <c r="L947" s="332"/>
      <c r="M947" s="331"/>
      <c r="N947" s="331"/>
      <c r="O947" s="331"/>
      <c r="P947" s="331"/>
      <c r="Q947" s="331"/>
      <c r="R947" s="331"/>
      <c r="S947" s="331"/>
      <c r="T947" s="331"/>
      <c r="U947" s="331"/>
      <c r="V947" s="331"/>
      <c r="W947" s="331"/>
      <c r="X947" s="331"/>
      <c r="Y947" s="331"/>
      <c r="Z947" s="331"/>
    </row>
    <row r="948" spans="1:26" ht="12.75" customHeight="1">
      <c r="A948" s="333"/>
      <c r="B948" s="332"/>
      <c r="C948" s="332"/>
      <c r="D948" s="332"/>
      <c r="E948" s="332"/>
      <c r="F948" s="332"/>
      <c r="G948" s="332"/>
      <c r="H948" s="332"/>
      <c r="I948" s="332"/>
      <c r="J948" s="332"/>
      <c r="K948" s="332"/>
      <c r="L948" s="332"/>
      <c r="M948" s="331"/>
      <c r="N948" s="331"/>
      <c r="O948" s="331"/>
      <c r="P948" s="331"/>
      <c r="Q948" s="331"/>
      <c r="R948" s="331"/>
      <c r="S948" s="331"/>
      <c r="T948" s="331"/>
      <c r="U948" s="331"/>
      <c r="V948" s="331"/>
      <c r="W948" s="331"/>
      <c r="X948" s="331"/>
      <c r="Y948" s="331"/>
      <c r="Z948" s="331"/>
    </row>
    <row r="949" spans="1:26" ht="12.75" customHeight="1">
      <c r="A949" s="333"/>
      <c r="B949" s="332"/>
      <c r="C949" s="332"/>
      <c r="D949" s="332"/>
      <c r="E949" s="332"/>
      <c r="F949" s="332"/>
      <c r="G949" s="332"/>
      <c r="H949" s="332"/>
      <c r="I949" s="332"/>
      <c r="J949" s="332"/>
      <c r="K949" s="332"/>
      <c r="L949" s="332"/>
      <c r="M949" s="331"/>
      <c r="N949" s="331"/>
      <c r="O949" s="331"/>
      <c r="P949" s="331"/>
      <c r="Q949" s="331"/>
      <c r="R949" s="331"/>
      <c r="S949" s="331"/>
      <c r="T949" s="331"/>
      <c r="U949" s="331"/>
      <c r="V949" s="331"/>
      <c r="W949" s="331"/>
      <c r="X949" s="331"/>
      <c r="Y949" s="331"/>
      <c r="Z949" s="331"/>
    </row>
    <row r="950" spans="1:26" ht="12.75" customHeight="1">
      <c r="A950" s="333"/>
      <c r="B950" s="332"/>
      <c r="C950" s="332"/>
      <c r="D950" s="332"/>
      <c r="E950" s="332"/>
      <c r="F950" s="332"/>
      <c r="G950" s="332"/>
      <c r="H950" s="332"/>
      <c r="I950" s="332"/>
      <c r="J950" s="332"/>
      <c r="K950" s="332"/>
      <c r="L950" s="332"/>
      <c r="M950" s="331"/>
      <c r="N950" s="331"/>
      <c r="O950" s="331"/>
      <c r="P950" s="331"/>
      <c r="Q950" s="331"/>
      <c r="R950" s="331"/>
      <c r="S950" s="331"/>
      <c r="T950" s="331"/>
      <c r="U950" s="331"/>
      <c r="V950" s="331"/>
      <c r="W950" s="331"/>
      <c r="X950" s="331"/>
      <c r="Y950" s="331"/>
      <c r="Z950" s="331"/>
    </row>
    <row r="951" spans="1:26" ht="12.75" customHeight="1">
      <c r="A951" s="333"/>
      <c r="B951" s="332"/>
      <c r="C951" s="332"/>
      <c r="D951" s="332"/>
      <c r="E951" s="332"/>
      <c r="F951" s="332"/>
      <c r="G951" s="332"/>
      <c r="H951" s="332"/>
      <c r="I951" s="332"/>
      <c r="J951" s="332"/>
      <c r="K951" s="332"/>
      <c r="L951" s="332"/>
      <c r="M951" s="331"/>
      <c r="N951" s="331"/>
      <c r="O951" s="331"/>
      <c r="P951" s="331"/>
      <c r="Q951" s="331"/>
      <c r="R951" s="331"/>
      <c r="S951" s="331"/>
      <c r="T951" s="331"/>
      <c r="U951" s="331"/>
      <c r="V951" s="331"/>
      <c r="W951" s="331"/>
      <c r="X951" s="331"/>
      <c r="Y951" s="331"/>
      <c r="Z951" s="331"/>
    </row>
    <row r="952" spans="1:26" ht="12.75" customHeight="1">
      <c r="A952" s="333"/>
      <c r="B952" s="332"/>
      <c r="C952" s="332"/>
      <c r="D952" s="332"/>
      <c r="E952" s="332"/>
      <c r="F952" s="332"/>
      <c r="G952" s="332"/>
      <c r="H952" s="332"/>
      <c r="I952" s="332"/>
      <c r="J952" s="332"/>
      <c r="K952" s="332"/>
      <c r="L952" s="332"/>
      <c r="M952" s="331"/>
      <c r="N952" s="331"/>
      <c r="O952" s="331"/>
      <c r="P952" s="331"/>
      <c r="Q952" s="331"/>
      <c r="R952" s="331"/>
      <c r="S952" s="331"/>
      <c r="T952" s="331"/>
      <c r="U952" s="331"/>
      <c r="V952" s="331"/>
      <c r="W952" s="331"/>
      <c r="X952" s="331"/>
      <c r="Y952" s="331"/>
      <c r="Z952" s="331"/>
    </row>
    <row r="953" spans="1:26" ht="12.75" customHeight="1">
      <c r="A953" s="333"/>
      <c r="B953" s="332"/>
      <c r="C953" s="332"/>
      <c r="D953" s="332"/>
      <c r="E953" s="332"/>
      <c r="F953" s="332"/>
      <c r="G953" s="332"/>
      <c r="H953" s="332"/>
      <c r="I953" s="332"/>
      <c r="J953" s="332"/>
      <c r="K953" s="332"/>
      <c r="L953" s="332"/>
      <c r="M953" s="331"/>
      <c r="N953" s="331"/>
      <c r="O953" s="331"/>
      <c r="P953" s="331"/>
      <c r="Q953" s="331"/>
      <c r="R953" s="331"/>
      <c r="S953" s="331"/>
      <c r="T953" s="331"/>
      <c r="U953" s="331"/>
      <c r="V953" s="331"/>
      <c r="W953" s="331"/>
      <c r="X953" s="331"/>
      <c r="Y953" s="331"/>
      <c r="Z953" s="331"/>
    </row>
    <row r="954" spans="1:26" ht="12.75" customHeight="1">
      <c r="A954" s="333"/>
      <c r="B954" s="332"/>
      <c r="C954" s="332"/>
      <c r="D954" s="332"/>
      <c r="E954" s="332"/>
      <c r="F954" s="332"/>
      <c r="G954" s="332"/>
      <c r="H954" s="332"/>
      <c r="I954" s="332"/>
      <c r="J954" s="332"/>
      <c r="K954" s="332"/>
      <c r="L954" s="332"/>
      <c r="M954" s="331"/>
      <c r="N954" s="331"/>
      <c r="O954" s="331"/>
      <c r="P954" s="331"/>
      <c r="Q954" s="331"/>
      <c r="R954" s="331"/>
      <c r="S954" s="331"/>
      <c r="T954" s="331"/>
      <c r="U954" s="331"/>
      <c r="V954" s="331"/>
      <c r="W954" s="331"/>
      <c r="X954" s="331"/>
      <c r="Y954" s="331"/>
      <c r="Z954" s="331"/>
    </row>
    <row r="955" spans="1:26" ht="12.75" customHeight="1">
      <c r="A955" s="333"/>
      <c r="B955" s="332"/>
      <c r="C955" s="332"/>
      <c r="D955" s="332"/>
      <c r="E955" s="332"/>
      <c r="F955" s="332"/>
      <c r="G955" s="332"/>
      <c r="H955" s="332"/>
      <c r="I955" s="332"/>
      <c r="J955" s="332"/>
      <c r="K955" s="332"/>
      <c r="L955" s="332"/>
      <c r="M955" s="331"/>
      <c r="N955" s="331"/>
      <c r="O955" s="331"/>
      <c r="P955" s="331"/>
      <c r="Q955" s="331"/>
      <c r="R955" s="331"/>
      <c r="S955" s="331"/>
      <c r="T955" s="331"/>
      <c r="U955" s="331"/>
      <c r="V955" s="331"/>
      <c r="W955" s="331"/>
      <c r="X955" s="331"/>
      <c r="Y955" s="331"/>
      <c r="Z955" s="331"/>
    </row>
    <row r="956" spans="1:26" ht="12.75" customHeight="1">
      <c r="A956" s="333"/>
      <c r="B956" s="332"/>
      <c r="C956" s="332"/>
      <c r="D956" s="332"/>
      <c r="E956" s="332"/>
      <c r="F956" s="332"/>
      <c r="G956" s="332"/>
      <c r="H956" s="332"/>
      <c r="I956" s="332"/>
      <c r="J956" s="332"/>
      <c r="K956" s="332"/>
      <c r="L956" s="332"/>
      <c r="M956" s="331"/>
      <c r="N956" s="331"/>
      <c r="O956" s="331"/>
      <c r="P956" s="331"/>
      <c r="Q956" s="331"/>
      <c r="R956" s="331"/>
      <c r="S956" s="331"/>
      <c r="T956" s="331"/>
      <c r="U956" s="331"/>
      <c r="V956" s="331"/>
      <c r="W956" s="331"/>
      <c r="X956" s="331"/>
      <c r="Y956" s="331"/>
      <c r="Z956" s="331"/>
    </row>
    <row r="957" spans="1:26" ht="12.75" customHeight="1">
      <c r="A957" s="333"/>
      <c r="B957" s="332"/>
      <c r="C957" s="332"/>
      <c r="D957" s="332"/>
      <c r="E957" s="332"/>
      <c r="F957" s="332"/>
      <c r="G957" s="332"/>
      <c r="H957" s="332"/>
      <c r="I957" s="332"/>
      <c r="J957" s="332"/>
      <c r="K957" s="332"/>
      <c r="L957" s="332"/>
      <c r="M957" s="331"/>
      <c r="N957" s="331"/>
      <c r="O957" s="331"/>
      <c r="P957" s="331"/>
      <c r="Q957" s="331"/>
      <c r="R957" s="331"/>
      <c r="S957" s="331"/>
      <c r="T957" s="331"/>
      <c r="U957" s="331"/>
      <c r="V957" s="331"/>
      <c r="W957" s="331"/>
      <c r="X957" s="331"/>
      <c r="Y957" s="331"/>
      <c r="Z957" s="331"/>
    </row>
    <row r="958" spans="1:26" ht="12.75" customHeight="1">
      <c r="A958" s="333"/>
      <c r="B958" s="332"/>
      <c r="C958" s="332"/>
      <c r="D958" s="332"/>
      <c r="E958" s="332"/>
      <c r="F958" s="332"/>
      <c r="G958" s="332"/>
      <c r="H958" s="332"/>
      <c r="I958" s="332"/>
      <c r="J958" s="332"/>
      <c r="K958" s="332"/>
      <c r="L958" s="332"/>
      <c r="M958" s="331"/>
      <c r="N958" s="331"/>
      <c r="O958" s="331"/>
      <c r="P958" s="331"/>
      <c r="Q958" s="331"/>
      <c r="R958" s="331"/>
      <c r="S958" s="331"/>
      <c r="T958" s="331"/>
      <c r="U958" s="331"/>
      <c r="V958" s="331"/>
      <c r="W958" s="331"/>
      <c r="X958" s="331"/>
      <c r="Y958" s="331"/>
      <c r="Z958" s="331"/>
    </row>
    <row r="959" spans="1:26" ht="12.75" customHeight="1">
      <c r="A959" s="333"/>
      <c r="B959" s="332"/>
      <c r="C959" s="332"/>
      <c r="D959" s="332"/>
      <c r="E959" s="332"/>
      <c r="F959" s="332"/>
      <c r="G959" s="332"/>
      <c r="H959" s="332"/>
      <c r="I959" s="332"/>
      <c r="J959" s="332"/>
      <c r="K959" s="332"/>
      <c r="L959" s="332"/>
      <c r="M959" s="331"/>
      <c r="N959" s="331"/>
      <c r="O959" s="331"/>
      <c r="P959" s="331"/>
      <c r="Q959" s="331"/>
      <c r="R959" s="331"/>
      <c r="S959" s="331"/>
      <c r="T959" s="331"/>
      <c r="U959" s="331"/>
      <c r="V959" s="331"/>
      <c r="W959" s="331"/>
      <c r="X959" s="331"/>
      <c r="Y959" s="331"/>
      <c r="Z959" s="331"/>
    </row>
    <row r="960" spans="1:26" ht="12.75" customHeight="1">
      <c r="A960" s="333"/>
      <c r="B960" s="332"/>
      <c r="C960" s="332"/>
      <c r="D960" s="332"/>
      <c r="E960" s="332"/>
      <c r="F960" s="332"/>
      <c r="G960" s="332"/>
      <c r="H960" s="332"/>
      <c r="I960" s="332"/>
      <c r="J960" s="332"/>
      <c r="K960" s="332"/>
      <c r="L960" s="332"/>
      <c r="M960" s="331"/>
      <c r="N960" s="331"/>
      <c r="O960" s="331"/>
      <c r="P960" s="331"/>
      <c r="Q960" s="331"/>
      <c r="R960" s="331"/>
      <c r="S960" s="331"/>
      <c r="T960" s="331"/>
      <c r="U960" s="331"/>
      <c r="V960" s="331"/>
      <c r="W960" s="331"/>
      <c r="X960" s="331"/>
      <c r="Y960" s="331"/>
      <c r="Z960" s="331"/>
    </row>
    <row r="961" spans="1:26" ht="12.75" customHeight="1">
      <c r="A961" s="333"/>
      <c r="B961" s="332"/>
      <c r="C961" s="332"/>
      <c r="D961" s="332"/>
      <c r="E961" s="332"/>
      <c r="F961" s="332"/>
      <c r="G961" s="332"/>
      <c r="H961" s="332"/>
      <c r="I961" s="332"/>
      <c r="J961" s="332"/>
      <c r="K961" s="332"/>
      <c r="L961" s="332"/>
      <c r="M961" s="331"/>
      <c r="N961" s="331"/>
      <c r="O961" s="331"/>
      <c r="P961" s="331"/>
      <c r="Q961" s="331"/>
      <c r="R961" s="331"/>
      <c r="S961" s="331"/>
      <c r="T961" s="331"/>
      <c r="U961" s="331"/>
      <c r="V961" s="331"/>
      <c r="W961" s="331"/>
      <c r="X961" s="331"/>
      <c r="Y961" s="331"/>
      <c r="Z961" s="331"/>
    </row>
    <row r="962" spans="1:26" ht="12.75" customHeight="1">
      <c r="A962" s="333"/>
      <c r="B962" s="332"/>
      <c r="C962" s="332"/>
      <c r="D962" s="332"/>
      <c r="E962" s="332"/>
      <c r="F962" s="332"/>
      <c r="G962" s="332"/>
      <c r="H962" s="332"/>
      <c r="I962" s="332"/>
      <c r="J962" s="332"/>
      <c r="K962" s="332"/>
      <c r="L962" s="332"/>
      <c r="M962" s="331"/>
      <c r="N962" s="331"/>
      <c r="O962" s="331"/>
      <c r="P962" s="331"/>
      <c r="Q962" s="331"/>
      <c r="R962" s="331"/>
      <c r="S962" s="331"/>
      <c r="T962" s="331"/>
      <c r="U962" s="331"/>
      <c r="V962" s="331"/>
      <c r="W962" s="331"/>
      <c r="X962" s="331"/>
      <c r="Y962" s="331"/>
      <c r="Z962" s="331"/>
    </row>
    <row r="963" spans="1:26" ht="12.75" customHeight="1">
      <c r="A963" s="333"/>
      <c r="B963" s="332"/>
      <c r="C963" s="332"/>
      <c r="D963" s="332"/>
      <c r="E963" s="332"/>
      <c r="F963" s="332"/>
      <c r="G963" s="332"/>
      <c r="H963" s="332"/>
      <c r="I963" s="332"/>
      <c r="J963" s="332"/>
      <c r="K963" s="332"/>
      <c r="L963" s="332"/>
      <c r="M963" s="331"/>
      <c r="N963" s="331"/>
      <c r="O963" s="331"/>
      <c r="P963" s="331"/>
      <c r="Q963" s="331"/>
      <c r="R963" s="331"/>
      <c r="S963" s="331"/>
      <c r="T963" s="331"/>
      <c r="U963" s="331"/>
      <c r="V963" s="331"/>
      <c r="W963" s="331"/>
      <c r="X963" s="331"/>
      <c r="Y963" s="331"/>
      <c r="Z963" s="331"/>
    </row>
    <row r="964" spans="1:26" ht="12.75" customHeight="1">
      <c r="A964" s="333"/>
      <c r="B964" s="332"/>
      <c r="C964" s="332"/>
      <c r="D964" s="332"/>
      <c r="E964" s="332"/>
      <c r="F964" s="332"/>
      <c r="G964" s="332"/>
      <c r="H964" s="332"/>
      <c r="I964" s="332"/>
      <c r="J964" s="332"/>
      <c r="K964" s="332"/>
      <c r="L964" s="332"/>
      <c r="M964" s="331"/>
      <c r="N964" s="331"/>
      <c r="O964" s="331"/>
      <c r="P964" s="331"/>
      <c r="Q964" s="331"/>
      <c r="R964" s="331"/>
      <c r="S964" s="331"/>
      <c r="T964" s="331"/>
      <c r="U964" s="331"/>
      <c r="V964" s="331"/>
      <c r="W964" s="331"/>
      <c r="X964" s="331"/>
      <c r="Y964" s="331"/>
      <c r="Z964" s="331"/>
    </row>
    <row r="965" spans="1:26" ht="12.75" customHeight="1">
      <c r="A965" s="333"/>
      <c r="B965" s="332"/>
      <c r="C965" s="332"/>
      <c r="D965" s="332"/>
      <c r="E965" s="332"/>
      <c r="F965" s="332"/>
      <c r="G965" s="332"/>
      <c r="H965" s="332"/>
      <c r="I965" s="332"/>
      <c r="J965" s="332"/>
      <c r="K965" s="332"/>
      <c r="L965" s="332"/>
      <c r="M965" s="331"/>
      <c r="N965" s="331"/>
      <c r="O965" s="331"/>
      <c r="P965" s="331"/>
      <c r="Q965" s="331"/>
      <c r="R965" s="331"/>
      <c r="S965" s="331"/>
      <c r="T965" s="331"/>
      <c r="U965" s="331"/>
      <c r="V965" s="331"/>
      <c r="W965" s="331"/>
      <c r="X965" s="331"/>
      <c r="Y965" s="331"/>
      <c r="Z965" s="331"/>
    </row>
    <row r="966" spans="1:26" ht="12.75" customHeight="1">
      <c r="A966" s="333"/>
      <c r="B966" s="332"/>
      <c r="C966" s="332"/>
      <c r="D966" s="332"/>
      <c r="E966" s="332"/>
      <c r="F966" s="332"/>
      <c r="G966" s="332"/>
      <c r="H966" s="332"/>
      <c r="I966" s="332"/>
      <c r="J966" s="332"/>
      <c r="K966" s="332"/>
      <c r="L966" s="332"/>
      <c r="M966" s="331"/>
      <c r="N966" s="331"/>
      <c r="O966" s="331"/>
      <c r="P966" s="331"/>
      <c r="Q966" s="331"/>
      <c r="R966" s="331"/>
      <c r="S966" s="331"/>
      <c r="T966" s="331"/>
      <c r="U966" s="331"/>
      <c r="V966" s="331"/>
      <c r="W966" s="331"/>
      <c r="X966" s="331"/>
      <c r="Y966" s="331"/>
      <c r="Z966" s="331"/>
    </row>
    <row r="967" spans="1:26" ht="12.75" customHeight="1">
      <c r="A967" s="333"/>
      <c r="B967" s="332"/>
      <c r="C967" s="332"/>
      <c r="D967" s="332"/>
      <c r="E967" s="332"/>
      <c r="F967" s="332"/>
      <c r="G967" s="332"/>
      <c r="H967" s="332"/>
      <c r="I967" s="332"/>
      <c r="J967" s="332"/>
      <c r="K967" s="332"/>
      <c r="L967" s="332"/>
      <c r="M967" s="331"/>
      <c r="N967" s="331"/>
      <c r="O967" s="331"/>
      <c r="P967" s="331"/>
      <c r="Q967" s="331"/>
      <c r="R967" s="331"/>
      <c r="S967" s="331"/>
      <c r="T967" s="331"/>
      <c r="U967" s="331"/>
      <c r="V967" s="331"/>
      <c r="W967" s="331"/>
      <c r="X967" s="331"/>
      <c r="Y967" s="331"/>
      <c r="Z967" s="331"/>
    </row>
    <row r="968" spans="1:26" ht="12.75" customHeight="1">
      <c r="A968" s="333"/>
      <c r="B968" s="332"/>
      <c r="C968" s="332"/>
      <c r="D968" s="332"/>
      <c r="E968" s="332"/>
      <c r="F968" s="332"/>
      <c r="G968" s="332"/>
      <c r="H968" s="332"/>
      <c r="I968" s="332"/>
      <c r="J968" s="332"/>
      <c r="K968" s="332"/>
      <c r="L968" s="332"/>
      <c r="M968" s="331"/>
      <c r="N968" s="331"/>
      <c r="O968" s="331"/>
      <c r="P968" s="331"/>
      <c r="Q968" s="331"/>
      <c r="R968" s="331"/>
      <c r="S968" s="331"/>
      <c r="T968" s="331"/>
      <c r="U968" s="331"/>
      <c r="V968" s="331"/>
      <c r="W968" s="331"/>
      <c r="X968" s="331"/>
      <c r="Y968" s="331"/>
      <c r="Z968" s="331"/>
    </row>
    <row r="969" spans="1:26" ht="12.75" customHeight="1">
      <c r="A969" s="333"/>
      <c r="B969" s="332"/>
      <c r="C969" s="332"/>
      <c r="D969" s="332"/>
      <c r="E969" s="332"/>
      <c r="F969" s="332"/>
      <c r="G969" s="332"/>
      <c r="H969" s="332"/>
      <c r="I969" s="332"/>
      <c r="J969" s="332"/>
      <c r="K969" s="332"/>
      <c r="L969" s="332"/>
      <c r="M969" s="331"/>
      <c r="N969" s="331"/>
      <c r="O969" s="331"/>
      <c r="P969" s="331"/>
      <c r="Q969" s="331"/>
      <c r="R969" s="331"/>
      <c r="S969" s="331"/>
      <c r="T969" s="331"/>
      <c r="U969" s="331"/>
      <c r="V969" s="331"/>
      <c r="W969" s="331"/>
      <c r="X969" s="331"/>
      <c r="Y969" s="331"/>
      <c r="Z969" s="331"/>
    </row>
    <row r="970" spans="1:26" ht="12.75" customHeight="1">
      <c r="A970" s="333"/>
      <c r="B970" s="332"/>
      <c r="C970" s="332"/>
      <c r="D970" s="332"/>
      <c r="E970" s="332"/>
      <c r="F970" s="332"/>
      <c r="G970" s="332"/>
      <c r="H970" s="332"/>
      <c r="I970" s="332"/>
      <c r="J970" s="332"/>
      <c r="K970" s="332"/>
      <c r="L970" s="332"/>
      <c r="M970" s="331"/>
      <c r="N970" s="331"/>
      <c r="O970" s="331"/>
      <c r="P970" s="331"/>
      <c r="Q970" s="331"/>
      <c r="R970" s="331"/>
      <c r="S970" s="331"/>
      <c r="T970" s="331"/>
      <c r="U970" s="331"/>
      <c r="V970" s="331"/>
      <c r="W970" s="331"/>
      <c r="X970" s="331"/>
      <c r="Y970" s="331"/>
      <c r="Z970" s="331"/>
    </row>
    <row r="971" spans="1:26" ht="12.75" customHeight="1">
      <c r="A971" s="333"/>
      <c r="B971" s="332"/>
      <c r="C971" s="332"/>
      <c r="D971" s="332"/>
      <c r="E971" s="332"/>
      <c r="F971" s="332"/>
      <c r="G971" s="332"/>
      <c r="H971" s="332"/>
      <c r="I971" s="332"/>
      <c r="J971" s="332"/>
      <c r="K971" s="332"/>
      <c r="L971" s="332"/>
      <c r="M971" s="331"/>
      <c r="N971" s="331"/>
      <c r="O971" s="331"/>
      <c r="P971" s="331"/>
      <c r="Q971" s="331"/>
      <c r="R971" s="331"/>
      <c r="S971" s="331"/>
      <c r="T971" s="331"/>
      <c r="U971" s="331"/>
      <c r="V971" s="331"/>
      <c r="W971" s="331"/>
      <c r="X971" s="331"/>
      <c r="Y971" s="331"/>
      <c r="Z971" s="331"/>
    </row>
    <row r="972" spans="1:26" ht="12.75" customHeight="1">
      <c r="A972" s="333"/>
      <c r="B972" s="332"/>
      <c r="C972" s="332"/>
      <c r="D972" s="332"/>
      <c r="E972" s="332"/>
      <c r="F972" s="332"/>
      <c r="G972" s="332"/>
      <c r="H972" s="332"/>
      <c r="I972" s="332"/>
      <c r="J972" s="332"/>
      <c r="K972" s="332"/>
      <c r="L972" s="332"/>
      <c r="M972" s="331"/>
      <c r="N972" s="331"/>
      <c r="O972" s="331"/>
      <c r="P972" s="331"/>
      <c r="Q972" s="331"/>
      <c r="R972" s="331"/>
      <c r="S972" s="331"/>
      <c r="T972" s="331"/>
      <c r="U972" s="331"/>
      <c r="V972" s="331"/>
      <c r="W972" s="331"/>
      <c r="X972" s="331"/>
      <c r="Y972" s="331"/>
      <c r="Z972" s="331"/>
    </row>
    <row r="973" spans="1:26" ht="12.75" customHeight="1">
      <c r="A973" s="333"/>
      <c r="B973" s="332"/>
      <c r="C973" s="332"/>
      <c r="D973" s="332"/>
      <c r="E973" s="332"/>
      <c r="F973" s="332"/>
      <c r="G973" s="332"/>
      <c r="H973" s="332"/>
      <c r="I973" s="332"/>
      <c r="J973" s="332"/>
      <c r="K973" s="332"/>
      <c r="L973" s="332"/>
      <c r="M973" s="331"/>
      <c r="N973" s="331"/>
      <c r="O973" s="331"/>
      <c r="P973" s="331"/>
      <c r="Q973" s="331"/>
      <c r="R973" s="331"/>
      <c r="S973" s="331"/>
      <c r="T973" s="331"/>
      <c r="U973" s="331"/>
      <c r="V973" s="331"/>
      <c r="W973" s="331"/>
      <c r="X973" s="331"/>
      <c r="Y973" s="331"/>
      <c r="Z973" s="331"/>
    </row>
    <row r="974" spans="1:26" ht="12.75" customHeight="1">
      <c r="A974" s="333"/>
      <c r="B974" s="332"/>
      <c r="C974" s="332"/>
      <c r="D974" s="332"/>
      <c r="E974" s="332"/>
      <c r="F974" s="332"/>
      <c r="G974" s="332"/>
      <c r="H974" s="332"/>
      <c r="I974" s="332"/>
      <c r="J974" s="332"/>
      <c r="K974" s="332"/>
      <c r="L974" s="332"/>
      <c r="M974" s="331"/>
      <c r="N974" s="331"/>
      <c r="O974" s="331"/>
      <c r="P974" s="331"/>
      <c r="Q974" s="331"/>
      <c r="R974" s="331"/>
      <c r="S974" s="331"/>
      <c r="T974" s="331"/>
      <c r="U974" s="331"/>
      <c r="V974" s="331"/>
      <c r="W974" s="331"/>
      <c r="X974" s="331"/>
      <c r="Y974" s="331"/>
      <c r="Z974" s="331"/>
    </row>
    <row r="975" spans="1:26" ht="12.75" customHeight="1">
      <c r="A975" s="333"/>
      <c r="B975" s="332"/>
      <c r="C975" s="332"/>
      <c r="D975" s="332"/>
      <c r="E975" s="332"/>
      <c r="F975" s="332"/>
      <c r="G975" s="332"/>
      <c r="H975" s="332"/>
      <c r="I975" s="332"/>
      <c r="J975" s="332"/>
      <c r="K975" s="332"/>
      <c r="L975" s="332"/>
      <c r="M975" s="331"/>
      <c r="N975" s="331"/>
      <c r="O975" s="331"/>
      <c r="P975" s="331"/>
      <c r="Q975" s="331"/>
      <c r="R975" s="331"/>
      <c r="S975" s="331"/>
      <c r="T975" s="331"/>
      <c r="U975" s="331"/>
      <c r="V975" s="331"/>
      <c r="W975" s="331"/>
      <c r="X975" s="331"/>
      <c r="Y975" s="331"/>
      <c r="Z975" s="331"/>
    </row>
    <row r="976" spans="1:26" ht="12.75" customHeight="1">
      <c r="A976" s="333"/>
      <c r="B976" s="332"/>
      <c r="C976" s="332"/>
      <c r="D976" s="332"/>
      <c r="E976" s="332"/>
      <c r="F976" s="332"/>
      <c r="G976" s="332"/>
      <c r="H976" s="332"/>
      <c r="I976" s="332"/>
      <c r="J976" s="332"/>
      <c r="K976" s="332"/>
      <c r="L976" s="332"/>
      <c r="M976" s="331"/>
      <c r="N976" s="331"/>
      <c r="O976" s="331"/>
      <c r="P976" s="331"/>
      <c r="Q976" s="331"/>
      <c r="R976" s="331"/>
      <c r="S976" s="331"/>
      <c r="T976" s="331"/>
      <c r="U976" s="331"/>
      <c r="V976" s="331"/>
      <c r="W976" s="331"/>
      <c r="X976" s="331"/>
      <c r="Y976" s="331"/>
      <c r="Z976" s="331"/>
    </row>
    <row r="977" spans="1:26" ht="12.75" customHeight="1">
      <c r="A977" s="333"/>
      <c r="B977" s="332"/>
      <c r="C977" s="332"/>
      <c r="D977" s="332"/>
      <c r="E977" s="332"/>
      <c r="F977" s="332"/>
      <c r="G977" s="332"/>
      <c r="H977" s="332"/>
      <c r="I977" s="332"/>
      <c r="J977" s="332"/>
      <c r="K977" s="332"/>
      <c r="L977" s="332"/>
      <c r="M977" s="331"/>
      <c r="N977" s="331"/>
      <c r="O977" s="331"/>
      <c r="P977" s="331"/>
      <c r="Q977" s="331"/>
      <c r="R977" s="331"/>
      <c r="S977" s="331"/>
      <c r="T977" s="331"/>
      <c r="U977" s="331"/>
      <c r="V977" s="331"/>
      <c r="W977" s="331"/>
      <c r="X977" s="331"/>
      <c r="Y977" s="331"/>
      <c r="Z977" s="331"/>
    </row>
    <row r="978" spans="1:26" ht="12.75" customHeight="1">
      <c r="A978" s="333"/>
      <c r="B978" s="332"/>
      <c r="C978" s="332"/>
      <c r="D978" s="332"/>
      <c r="E978" s="332"/>
      <c r="F978" s="332"/>
      <c r="G978" s="332"/>
      <c r="H978" s="332"/>
      <c r="I978" s="332"/>
      <c r="J978" s="332"/>
      <c r="K978" s="332"/>
      <c r="L978" s="332"/>
      <c r="M978" s="331"/>
      <c r="N978" s="331"/>
      <c r="O978" s="331"/>
      <c r="P978" s="331"/>
      <c r="Q978" s="331"/>
      <c r="R978" s="331"/>
      <c r="S978" s="331"/>
      <c r="T978" s="331"/>
      <c r="U978" s="331"/>
      <c r="V978" s="331"/>
      <c r="W978" s="331"/>
      <c r="X978" s="331"/>
      <c r="Y978" s="331"/>
      <c r="Z978" s="331"/>
    </row>
    <row r="979" spans="1:26" ht="12.75" customHeight="1">
      <c r="A979" s="333"/>
      <c r="B979" s="332"/>
      <c r="C979" s="332"/>
      <c r="D979" s="332"/>
      <c r="E979" s="332"/>
      <c r="F979" s="332"/>
      <c r="G979" s="332"/>
      <c r="H979" s="332"/>
      <c r="I979" s="332"/>
      <c r="J979" s="332"/>
      <c r="K979" s="332"/>
      <c r="L979" s="332"/>
      <c r="M979" s="331"/>
      <c r="N979" s="331"/>
      <c r="O979" s="331"/>
      <c r="P979" s="331"/>
      <c r="Q979" s="331"/>
      <c r="R979" s="331"/>
      <c r="S979" s="331"/>
      <c r="T979" s="331"/>
      <c r="U979" s="331"/>
      <c r="V979" s="331"/>
      <c r="W979" s="331"/>
      <c r="X979" s="331"/>
      <c r="Y979" s="331"/>
      <c r="Z979" s="331"/>
    </row>
    <row r="980" spans="1:26" ht="12.75" customHeight="1">
      <c r="A980" s="333"/>
      <c r="B980" s="332"/>
      <c r="C980" s="332"/>
      <c r="D980" s="332"/>
      <c r="E980" s="332"/>
      <c r="F980" s="332"/>
      <c r="G980" s="332"/>
      <c r="H980" s="332"/>
      <c r="I980" s="332"/>
      <c r="J980" s="332"/>
      <c r="K980" s="332"/>
      <c r="L980" s="332"/>
      <c r="M980" s="331"/>
      <c r="N980" s="331"/>
      <c r="O980" s="331"/>
      <c r="P980" s="331"/>
      <c r="Q980" s="331"/>
      <c r="R980" s="331"/>
      <c r="S980" s="331"/>
      <c r="T980" s="331"/>
      <c r="U980" s="331"/>
      <c r="V980" s="331"/>
      <c r="W980" s="331"/>
      <c r="X980" s="331"/>
      <c r="Y980" s="331"/>
      <c r="Z980" s="331"/>
    </row>
    <row r="981" spans="1:26" ht="12.75" customHeight="1">
      <c r="A981" s="333"/>
      <c r="B981" s="332"/>
      <c r="C981" s="332"/>
      <c r="D981" s="332"/>
      <c r="E981" s="332"/>
      <c r="F981" s="332"/>
      <c r="G981" s="332"/>
      <c r="H981" s="332"/>
      <c r="I981" s="332"/>
      <c r="J981" s="332"/>
      <c r="K981" s="332"/>
      <c r="L981" s="332"/>
      <c r="M981" s="331"/>
      <c r="N981" s="331"/>
      <c r="O981" s="331"/>
      <c r="P981" s="331"/>
      <c r="Q981" s="331"/>
      <c r="R981" s="331"/>
      <c r="S981" s="331"/>
      <c r="T981" s="331"/>
      <c r="U981" s="331"/>
      <c r="V981" s="331"/>
      <c r="W981" s="331"/>
      <c r="X981" s="331"/>
      <c r="Y981" s="331"/>
      <c r="Z981" s="331"/>
    </row>
    <row r="982" spans="1:26" ht="12.75" customHeight="1">
      <c r="A982" s="333"/>
      <c r="B982" s="332"/>
      <c r="C982" s="332"/>
      <c r="D982" s="332"/>
      <c r="E982" s="332"/>
      <c r="F982" s="332"/>
      <c r="G982" s="332"/>
      <c r="H982" s="332"/>
      <c r="I982" s="332"/>
      <c r="J982" s="332"/>
      <c r="K982" s="332"/>
      <c r="L982" s="332"/>
      <c r="M982" s="331"/>
      <c r="N982" s="331"/>
      <c r="O982" s="331"/>
      <c r="P982" s="331"/>
      <c r="Q982" s="331"/>
      <c r="R982" s="331"/>
      <c r="S982" s="331"/>
      <c r="T982" s="331"/>
      <c r="U982" s="331"/>
      <c r="V982" s="331"/>
      <c r="W982" s="331"/>
      <c r="X982" s="331"/>
      <c r="Y982" s="331"/>
      <c r="Z982" s="331"/>
    </row>
    <row r="983" spans="1:26" ht="12.75" customHeight="1">
      <c r="A983" s="333"/>
      <c r="B983" s="332"/>
      <c r="C983" s="332"/>
      <c r="D983" s="332"/>
      <c r="E983" s="332"/>
      <c r="F983" s="332"/>
      <c r="G983" s="332"/>
      <c r="H983" s="332"/>
      <c r="I983" s="332"/>
      <c r="J983" s="332"/>
      <c r="K983" s="332"/>
      <c r="L983" s="332"/>
      <c r="M983" s="331"/>
      <c r="N983" s="331"/>
      <c r="O983" s="331"/>
      <c r="P983" s="331"/>
      <c r="Q983" s="331"/>
      <c r="R983" s="331"/>
      <c r="S983" s="331"/>
      <c r="T983" s="331"/>
      <c r="U983" s="331"/>
      <c r="V983" s="331"/>
      <c r="W983" s="331"/>
      <c r="X983" s="331"/>
      <c r="Y983" s="331"/>
      <c r="Z983" s="331"/>
    </row>
    <row r="984" spans="1:26" ht="12.75" customHeight="1">
      <c r="A984" s="333"/>
      <c r="B984" s="332"/>
      <c r="C984" s="332"/>
      <c r="D984" s="332"/>
      <c r="E984" s="332"/>
      <c r="F984" s="332"/>
      <c r="G984" s="332"/>
      <c r="H984" s="332"/>
      <c r="I984" s="332"/>
      <c r="J984" s="332"/>
      <c r="K984" s="332"/>
      <c r="L984" s="332"/>
      <c r="M984" s="331"/>
      <c r="N984" s="331"/>
      <c r="O984" s="331"/>
      <c r="P984" s="331"/>
      <c r="Q984" s="331"/>
      <c r="R984" s="331"/>
      <c r="S984" s="331"/>
      <c r="T984" s="331"/>
      <c r="U984" s="331"/>
      <c r="V984" s="331"/>
      <c r="W984" s="331"/>
      <c r="X984" s="331"/>
      <c r="Y984" s="331"/>
      <c r="Z984" s="331"/>
    </row>
    <row r="985" spans="1:26" ht="12.75" customHeight="1">
      <c r="A985" s="333"/>
      <c r="B985" s="332"/>
      <c r="C985" s="332"/>
      <c r="D985" s="332"/>
      <c r="E985" s="332"/>
      <c r="F985" s="332"/>
      <c r="G985" s="332"/>
      <c r="H985" s="332"/>
      <c r="I985" s="332"/>
      <c r="J985" s="332"/>
      <c r="K985" s="332"/>
      <c r="L985" s="332"/>
      <c r="M985" s="331"/>
      <c r="N985" s="331"/>
      <c r="O985" s="331"/>
      <c r="P985" s="331"/>
      <c r="Q985" s="331"/>
      <c r="R985" s="331"/>
      <c r="S985" s="331"/>
      <c r="T985" s="331"/>
      <c r="U985" s="331"/>
      <c r="V985" s="331"/>
      <c r="W985" s="331"/>
      <c r="X985" s="331"/>
      <c r="Y985" s="331"/>
      <c r="Z985" s="331"/>
    </row>
    <row r="986" spans="1:26" ht="12.75" customHeight="1">
      <c r="A986" s="333"/>
      <c r="B986" s="332"/>
      <c r="C986" s="332"/>
      <c r="D986" s="332"/>
      <c r="E986" s="332"/>
      <c r="F986" s="332"/>
      <c r="G986" s="332"/>
      <c r="H986" s="332"/>
      <c r="I986" s="332"/>
      <c r="J986" s="332"/>
      <c r="K986" s="332"/>
      <c r="L986" s="332"/>
      <c r="M986" s="331"/>
      <c r="N986" s="331"/>
      <c r="O986" s="331"/>
      <c r="P986" s="331"/>
      <c r="Q986" s="331"/>
      <c r="R986" s="331"/>
      <c r="S986" s="331"/>
      <c r="T986" s="331"/>
      <c r="U986" s="331"/>
      <c r="V986" s="331"/>
      <c r="W986" s="331"/>
      <c r="X986" s="331"/>
      <c r="Y986" s="331"/>
      <c r="Z986" s="331"/>
    </row>
    <row r="987" spans="1:26" ht="12.75" customHeight="1">
      <c r="A987" s="333"/>
      <c r="B987" s="332"/>
      <c r="C987" s="332"/>
      <c r="D987" s="332"/>
      <c r="E987" s="332"/>
      <c r="F987" s="332"/>
      <c r="G987" s="332"/>
      <c r="H987" s="332"/>
      <c r="I987" s="332"/>
      <c r="J987" s="332"/>
      <c r="K987" s="332"/>
      <c r="L987" s="332"/>
      <c r="M987" s="331"/>
      <c r="N987" s="331"/>
      <c r="O987" s="331"/>
      <c r="P987" s="331"/>
      <c r="Q987" s="331"/>
      <c r="R987" s="331"/>
      <c r="S987" s="331"/>
      <c r="T987" s="331"/>
      <c r="U987" s="331"/>
      <c r="V987" s="331"/>
      <c r="W987" s="331"/>
      <c r="X987" s="331"/>
      <c r="Y987" s="331"/>
      <c r="Z987" s="331"/>
    </row>
    <row r="988" spans="1:26" ht="12.75" customHeight="1">
      <c r="A988" s="333"/>
      <c r="B988" s="332"/>
      <c r="C988" s="332"/>
      <c r="D988" s="332"/>
      <c r="E988" s="332"/>
      <c r="F988" s="332"/>
      <c r="G988" s="332"/>
      <c r="H988" s="332"/>
      <c r="I988" s="332"/>
      <c r="J988" s="332"/>
      <c r="K988" s="332"/>
      <c r="L988" s="332"/>
      <c r="M988" s="331"/>
      <c r="N988" s="331"/>
      <c r="O988" s="331"/>
      <c r="P988" s="331"/>
      <c r="Q988" s="331"/>
      <c r="R988" s="331"/>
      <c r="S988" s="331"/>
      <c r="T988" s="331"/>
      <c r="U988" s="331"/>
      <c r="V988" s="331"/>
      <c r="W988" s="331"/>
      <c r="X988" s="331"/>
      <c r="Y988" s="331"/>
      <c r="Z988" s="331"/>
    </row>
    <row r="989" spans="1:26" ht="12.75" customHeight="1">
      <c r="A989" s="333"/>
      <c r="B989" s="332"/>
      <c r="C989" s="332"/>
      <c r="D989" s="332"/>
      <c r="E989" s="332"/>
      <c r="F989" s="332"/>
      <c r="G989" s="332"/>
      <c r="H989" s="332"/>
      <c r="I989" s="332"/>
      <c r="J989" s="332"/>
      <c r="K989" s="332"/>
      <c r="L989" s="332"/>
      <c r="M989" s="331"/>
      <c r="N989" s="331"/>
      <c r="O989" s="331"/>
      <c r="P989" s="331"/>
      <c r="Q989" s="331"/>
      <c r="R989" s="331"/>
      <c r="S989" s="331"/>
      <c r="T989" s="331"/>
      <c r="U989" s="331"/>
      <c r="V989" s="331"/>
      <c r="W989" s="331"/>
      <c r="X989" s="331"/>
      <c r="Y989" s="331"/>
      <c r="Z989" s="331"/>
    </row>
    <row r="990" spans="1:26" ht="12.75" customHeight="1">
      <c r="A990" s="333"/>
      <c r="B990" s="332"/>
      <c r="C990" s="332"/>
      <c r="D990" s="332"/>
      <c r="E990" s="332"/>
      <c r="F990" s="332"/>
      <c r="G990" s="332"/>
      <c r="H990" s="332"/>
      <c r="I990" s="332"/>
      <c r="J990" s="332"/>
      <c r="K990" s="332"/>
      <c r="L990" s="332"/>
      <c r="M990" s="331"/>
      <c r="N990" s="331"/>
      <c r="O990" s="331"/>
      <c r="P990" s="331"/>
      <c r="Q990" s="331"/>
      <c r="R990" s="331"/>
      <c r="S990" s="331"/>
      <c r="T990" s="331"/>
      <c r="U990" s="331"/>
      <c r="V990" s="331"/>
      <c r="W990" s="331"/>
      <c r="X990" s="331"/>
      <c r="Y990" s="331"/>
      <c r="Z990" s="331"/>
    </row>
    <row r="991" spans="1:26" ht="12.75" customHeight="1">
      <c r="A991" s="333"/>
      <c r="B991" s="332"/>
      <c r="C991" s="332"/>
      <c r="D991" s="332"/>
      <c r="E991" s="332"/>
      <c r="F991" s="332"/>
      <c r="G991" s="332"/>
      <c r="H991" s="332"/>
      <c r="I991" s="332"/>
      <c r="J991" s="332"/>
      <c r="K991" s="332"/>
      <c r="L991" s="332"/>
      <c r="M991" s="331"/>
      <c r="N991" s="331"/>
      <c r="O991" s="331"/>
      <c r="P991" s="331"/>
      <c r="Q991" s="331"/>
      <c r="R991" s="331"/>
      <c r="S991" s="331"/>
      <c r="T991" s="331"/>
      <c r="U991" s="331"/>
      <c r="V991" s="331"/>
      <c r="W991" s="331"/>
      <c r="X991" s="331"/>
      <c r="Y991" s="331"/>
      <c r="Z991" s="331"/>
    </row>
    <row r="992" spans="1:26" ht="12.75" customHeight="1">
      <c r="A992" s="333"/>
      <c r="B992" s="332"/>
      <c r="C992" s="332"/>
      <c r="D992" s="332"/>
      <c r="E992" s="332"/>
      <c r="F992" s="332"/>
      <c r="G992" s="332"/>
      <c r="H992" s="332"/>
      <c r="I992" s="332"/>
      <c r="J992" s="332"/>
      <c r="K992" s="332"/>
      <c r="L992" s="332"/>
      <c r="M992" s="331"/>
      <c r="N992" s="331"/>
      <c r="O992" s="331"/>
      <c r="P992" s="331"/>
      <c r="Q992" s="331"/>
      <c r="R992" s="331"/>
      <c r="S992" s="331"/>
      <c r="T992" s="331"/>
      <c r="U992" s="331"/>
      <c r="V992" s="331"/>
      <c r="W992" s="331"/>
      <c r="X992" s="331"/>
      <c r="Y992" s="331"/>
      <c r="Z992" s="331"/>
    </row>
    <row r="993" spans="1:26" ht="12.75" customHeight="1">
      <c r="A993" s="333"/>
      <c r="B993" s="332"/>
      <c r="C993" s="332"/>
      <c r="D993" s="332"/>
      <c r="E993" s="332"/>
      <c r="F993" s="332"/>
      <c r="G993" s="332"/>
      <c r="H993" s="332"/>
      <c r="I993" s="332"/>
      <c r="J993" s="332"/>
      <c r="K993" s="332"/>
      <c r="L993" s="332"/>
      <c r="M993" s="331"/>
      <c r="N993" s="331"/>
      <c r="O993" s="331"/>
      <c r="P993" s="331"/>
      <c r="Q993" s="331"/>
      <c r="R993" s="331"/>
      <c r="S993" s="331"/>
      <c r="T993" s="331"/>
      <c r="U993" s="331"/>
      <c r="V993" s="331"/>
      <c r="W993" s="331"/>
      <c r="X993" s="331"/>
      <c r="Y993" s="331"/>
      <c r="Z993" s="331"/>
    </row>
    <row r="994" spans="1:26" ht="12.75" customHeight="1">
      <c r="A994" s="333"/>
      <c r="B994" s="332"/>
      <c r="C994" s="332"/>
      <c r="D994" s="332"/>
      <c r="E994" s="332"/>
      <c r="F994" s="332"/>
      <c r="G994" s="332"/>
      <c r="H994" s="332"/>
      <c r="I994" s="332"/>
      <c r="J994" s="332"/>
      <c r="K994" s="332"/>
      <c r="L994" s="332"/>
      <c r="M994" s="331"/>
      <c r="N994" s="331"/>
      <c r="O994" s="331"/>
      <c r="P994" s="331"/>
      <c r="Q994" s="331"/>
      <c r="R994" s="331"/>
      <c r="S994" s="331"/>
      <c r="T994" s="331"/>
      <c r="U994" s="331"/>
      <c r="V994" s="331"/>
      <c r="W994" s="331"/>
      <c r="X994" s="331"/>
      <c r="Y994" s="331"/>
      <c r="Z994" s="331"/>
    </row>
    <row r="995" spans="1:26" ht="12.75" customHeight="1">
      <c r="A995" s="333"/>
      <c r="B995" s="332"/>
      <c r="C995" s="332"/>
      <c r="D995" s="332"/>
      <c r="E995" s="332"/>
      <c r="F995" s="332"/>
      <c r="G995" s="332"/>
      <c r="H995" s="332"/>
      <c r="I995" s="332"/>
      <c r="J995" s="332"/>
      <c r="K995" s="332"/>
      <c r="L995" s="332"/>
      <c r="M995" s="331"/>
      <c r="N995" s="331"/>
      <c r="O995" s="331"/>
      <c r="P995" s="331"/>
      <c r="Q995" s="331"/>
      <c r="R995" s="331"/>
      <c r="S995" s="331"/>
      <c r="T995" s="331"/>
      <c r="U995" s="331"/>
      <c r="V995" s="331"/>
      <c r="W995" s="331"/>
      <c r="X995" s="331"/>
      <c r="Y995" s="331"/>
      <c r="Z995" s="331"/>
    </row>
    <row r="996" spans="1:26" ht="12.75" customHeight="1">
      <c r="A996" s="333"/>
      <c r="B996" s="332"/>
      <c r="C996" s="332"/>
      <c r="D996" s="332"/>
      <c r="E996" s="332"/>
      <c r="F996" s="332"/>
      <c r="G996" s="332"/>
      <c r="H996" s="332"/>
      <c r="I996" s="332"/>
      <c r="J996" s="332"/>
      <c r="K996" s="332"/>
      <c r="L996" s="332"/>
      <c r="M996" s="331"/>
      <c r="N996" s="331"/>
      <c r="O996" s="331"/>
      <c r="P996" s="331"/>
      <c r="Q996" s="331"/>
      <c r="R996" s="331"/>
      <c r="S996" s="331"/>
      <c r="T996" s="331"/>
      <c r="U996" s="331"/>
      <c r="V996" s="331"/>
      <c r="W996" s="331"/>
      <c r="X996" s="331"/>
      <c r="Y996" s="331"/>
      <c r="Z996" s="331"/>
    </row>
    <row r="997" spans="1:26" ht="12.75" customHeight="1">
      <c r="A997" s="333"/>
      <c r="B997" s="332"/>
      <c r="C997" s="332"/>
      <c r="D997" s="332"/>
      <c r="E997" s="332"/>
      <c r="F997" s="332"/>
      <c r="G997" s="332"/>
      <c r="H997" s="332"/>
      <c r="I997" s="332"/>
      <c r="J997" s="332"/>
      <c r="K997" s="332"/>
      <c r="L997" s="332"/>
      <c r="M997" s="331"/>
      <c r="N997" s="331"/>
      <c r="O997" s="331"/>
      <c r="P997" s="331"/>
      <c r="Q997" s="331"/>
      <c r="R997" s="331"/>
      <c r="S997" s="331"/>
      <c r="T997" s="331"/>
      <c r="U997" s="331"/>
      <c r="V997" s="331"/>
      <c r="W997" s="331"/>
      <c r="X997" s="331"/>
      <c r="Y997" s="331"/>
      <c r="Z997" s="331"/>
    </row>
    <row r="998" spans="1:26" ht="12.75" customHeight="1">
      <c r="A998" s="333"/>
      <c r="B998" s="332"/>
      <c r="C998" s="332"/>
      <c r="D998" s="332"/>
      <c r="E998" s="332"/>
      <c r="F998" s="332"/>
      <c r="G998" s="332"/>
      <c r="H998" s="332"/>
      <c r="I998" s="332"/>
      <c r="J998" s="332"/>
      <c r="K998" s="332"/>
      <c r="L998" s="332"/>
      <c r="M998" s="331"/>
      <c r="N998" s="331"/>
      <c r="O998" s="331"/>
      <c r="P998" s="331"/>
      <c r="Q998" s="331"/>
      <c r="R998" s="331"/>
      <c r="S998" s="331"/>
      <c r="T998" s="331"/>
      <c r="U998" s="331"/>
      <c r="V998" s="331"/>
      <c r="W998" s="331"/>
      <c r="X998" s="331"/>
      <c r="Y998" s="331"/>
      <c r="Z998" s="331"/>
    </row>
    <row r="999" spans="1:26" ht="12.75" customHeight="1">
      <c r="A999" s="333"/>
      <c r="B999" s="332"/>
      <c r="C999" s="332"/>
      <c r="D999" s="332"/>
      <c r="E999" s="332"/>
      <c r="F999" s="332"/>
      <c r="G999" s="332"/>
      <c r="H999" s="332"/>
      <c r="I999" s="332"/>
      <c r="J999" s="332"/>
      <c r="K999" s="332"/>
      <c r="L999" s="332"/>
      <c r="M999" s="331"/>
      <c r="N999" s="331"/>
      <c r="O999" s="331"/>
      <c r="P999" s="331"/>
      <c r="Q999" s="331"/>
      <c r="R999" s="331"/>
      <c r="S999" s="331"/>
      <c r="T999" s="331"/>
      <c r="U999" s="331"/>
      <c r="V999" s="331"/>
      <c r="W999" s="331"/>
      <c r="X999" s="331"/>
      <c r="Y999" s="331"/>
      <c r="Z999" s="331"/>
    </row>
    <row r="1000" spans="1:26" ht="12.75" customHeight="1">
      <c r="A1000" s="333"/>
      <c r="B1000" s="332"/>
      <c r="C1000" s="332"/>
      <c r="D1000" s="332"/>
      <c r="E1000" s="332"/>
      <c r="F1000" s="332"/>
      <c r="G1000" s="332"/>
      <c r="H1000" s="332"/>
      <c r="I1000" s="332"/>
      <c r="J1000" s="332"/>
      <c r="K1000" s="332"/>
      <c r="L1000" s="332"/>
      <c r="M1000" s="331"/>
      <c r="N1000" s="331"/>
      <c r="O1000" s="331"/>
      <c r="P1000" s="331"/>
      <c r="Q1000" s="331"/>
      <c r="R1000" s="331"/>
      <c r="S1000" s="331"/>
      <c r="T1000" s="331"/>
      <c r="U1000" s="331"/>
      <c r="V1000" s="331"/>
      <c r="W1000" s="331"/>
      <c r="X1000" s="331"/>
      <c r="Y1000" s="331"/>
      <c r="Z1000" s="331"/>
    </row>
  </sheetData>
  <mergeCells count="41">
    <mergeCell ref="U9:V9"/>
    <mergeCell ref="Q26:R26"/>
    <mergeCell ref="B1:V1"/>
    <mergeCell ref="B2:V2"/>
    <mergeCell ref="B3:V3"/>
    <mergeCell ref="B4:V4"/>
    <mergeCell ref="B5:V5"/>
    <mergeCell ref="Q8:R8"/>
    <mergeCell ref="S8:T8"/>
    <mergeCell ref="U8:V8"/>
    <mergeCell ref="K8:L8"/>
    <mergeCell ref="M8:N8"/>
    <mergeCell ref="O8:P8"/>
    <mergeCell ref="C9:D9"/>
    <mergeCell ref="I9:J9"/>
    <mergeCell ref="K9:L9"/>
    <mergeCell ref="M9:N9"/>
    <mergeCell ref="Q9:R9"/>
    <mergeCell ref="S9:T9"/>
    <mergeCell ref="B11:V11"/>
    <mergeCell ref="S26:T26"/>
    <mergeCell ref="U26:V26"/>
    <mergeCell ref="B6:V6"/>
    <mergeCell ref="B7:V7"/>
    <mergeCell ref="O9:P9"/>
    <mergeCell ref="I8:J8"/>
    <mergeCell ref="A26:B26"/>
    <mergeCell ref="C26:D26"/>
    <mergeCell ref="E26:F26"/>
    <mergeCell ref="G26:H26"/>
    <mergeCell ref="I26:J26"/>
    <mergeCell ref="K26:L26"/>
    <mergeCell ref="M26:N26"/>
    <mergeCell ref="O26:P26"/>
    <mergeCell ref="E9:F9"/>
    <mergeCell ref="A8:A10"/>
    <mergeCell ref="B8:B9"/>
    <mergeCell ref="C8:D8"/>
    <mergeCell ref="E8:F8"/>
    <mergeCell ref="G8:H8"/>
    <mergeCell ref="G9:H9"/>
  </mergeCells>
  <conditionalFormatting sqref="C26">
    <cfRule type="cellIs" dxfId="197" priority="13" operator="equal">
      <formula>"NO HABIL"</formula>
    </cfRule>
  </conditionalFormatting>
  <conditionalFormatting sqref="E26">
    <cfRule type="cellIs" dxfId="196" priority="12" operator="equal">
      <formula>"NO HABIL"</formula>
    </cfRule>
  </conditionalFormatting>
  <conditionalFormatting sqref="G26">
    <cfRule type="cellIs" dxfId="195" priority="11" operator="equal">
      <formula>"NO HABIL"</formula>
    </cfRule>
  </conditionalFormatting>
  <conditionalFormatting sqref="I26">
    <cfRule type="cellIs" dxfId="194" priority="7" operator="equal">
      <formula>"NO HABIL"</formula>
    </cfRule>
  </conditionalFormatting>
  <conditionalFormatting sqref="K26">
    <cfRule type="cellIs" dxfId="193" priority="6" operator="equal">
      <formula>"NO HABIL"</formula>
    </cfRule>
  </conditionalFormatting>
  <conditionalFormatting sqref="M26">
    <cfRule type="cellIs" dxfId="192" priority="5" operator="equal">
      <formula>"NO HABIL"</formula>
    </cfRule>
  </conditionalFormatting>
  <conditionalFormatting sqref="O26">
    <cfRule type="cellIs" dxfId="191" priority="4" operator="equal">
      <formula>"NO HABIL"</formula>
    </cfRule>
  </conditionalFormatting>
  <conditionalFormatting sqref="Q26">
    <cfRule type="cellIs" dxfId="190" priority="3" operator="equal">
      <formula>"NO HABIL"</formula>
    </cfRule>
  </conditionalFormatting>
  <conditionalFormatting sqref="S26">
    <cfRule type="cellIs" dxfId="189" priority="2" operator="equal">
      <formula>"NO HABIL"</formula>
    </cfRule>
  </conditionalFormatting>
  <conditionalFormatting sqref="U26">
    <cfRule type="cellIs" dxfId="188" priority="1" operator="equal">
      <formula>"NO HABIL"</formula>
    </cfRule>
  </conditionalFormatting>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view="pageBreakPreview" topLeftCell="A43" zoomScale="90" zoomScaleNormal="90" zoomScaleSheetLayoutView="90" workbookViewId="0">
      <selection activeCell="B64" sqref="B64"/>
    </sheetView>
  </sheetViews>
  <sheetFormatPr baseColWidth="10" defaultColWidth="10" defaultRowHeight="18"/>
  <cols>
    <col min="1" max="1" width="8.75" style="467" customWidth="1"/>
    <col min="2" max="2" width="72.875" style="465" customWidth="1"/>
    <col min="3" max="3" width="8.25" style="466" bestFit="1" customWidth="1"/>
    <col min="4" max="4" width="27.5" style="465" customWidth="1"/>
    <col min="5" max="5" width="8.25" style="466" bestFit="1" customWidth="1"/>
    <col min="6" max="6" width="36.375" style="465" customWidth="1"/>
    <col min="7" max="16384" width="10" style="464"/>
  </cols>
  <sheetData>
    <row r="1" spans="1:6" s="518" customFormat="1" ht="84" customHeight="1" thickBot="1">
      <c r="A1" s="524"/>
      <c r="B1" s="526" t="s">
        <v>1759</v>
      </c>
      <c r="C1" s="526"/>
      <c r="D1" s="526"/>
      <c r="E1" s="526"/>
      <c r="F1" s="525"/>
    </row>
    <row r="2" spans="1:6" s="518" customFormat="1" ht="30.75" customHeight="1">
      <c r="A2" s="524"/>
      <c r="B2" s="523" t="s">
        <v>1758</v>
      </c>
      <c r="C2" s="523"/>
      <c r="D2" s="523"/>
      <c r="E2" s="523"/>
      <c r="F2" s="522"/>
    </row>
    <row r="3" spans="1:6" s="518" customFormat="1" ht="58.5" customHeight="1" thickBot="1">
      <c r="A3" s="521"/>
      <c r="B3" s="520" t="str">
        <f>+[1]EVALUACION!B7</f>
        <v>OBJETO: OBRAS CIVILES COMPLEMENTARIAS Y DE ACABADOS ARQUITECTÓNICOS EN LAS RESIDENCIAS UNIVERSITARIAS DEL CAMPUS DE INGENIERÍAS Y CIENCIAS CONTABLES, ECONÓMICAS Y ADMINISTRATIVAS DE LA UNIVERSIDAD DEL CAUCA.</v>
      </c>
      <c r="C3" s="520"/>
      <c r="D3" s="520"/>
      <c r="E3" s="520"/>
      <c r="F3" s="519"/>
    </row>
    <row r="4" spans="1:6" s="518" customFormat="1" ht="20.25" customHeight="1" thickBot="1">
      <c r="A4" s="512"/>
      <c r="B4" s="511"/>
      <c r="C4" s="510" t="s">
        <v>1755</v>
      </c>
      <c r="D4" s="509"/>
      <c r="E4" s="510" t="s">
        <v>1755</v>
      </c>
      <c r="F4" s="509"/>
    </row>
    <row r="5" spans="1:6" ht="26.25" customHeight="1">
      <c r="A5" s="507" t="s">
        <v>376</v>
      </c>
      <c r="B5" s="508" t="s">
        <v>6</v>
      </c>
      <c r="C5" s="507">
        <v>1</v>
      </c>
      <c r="D5" s="506"/>
      <c r="E5" s="507">
        <v>2</v>
      </c>
      <c r="F5" s="506"/>
    </row>
    <row r="6" spans="1:6" ht="108" customHeight="1">
      <c r="A6" s="502"/>
      <c r="B6" s="505"/>
      <c r="C6" s="504" t="str">
        <f>+[1]EVALUACION!B11</f>
        <v>MANUEL JURADO HERRERA 
NIT. 13.017.649-1</v>
      </c>
      <c r="D6" s="503"/>
      <c r="E6" s="504" t="s">
        <v>1757</v>
      </c>
      <c r="F6" s="503"/>
    </row>
    <row r="7" spans="1:6" ht="33" customHeight="1" thickBot="1">
      <c r="A7" s="502"/>
      <c r="B7" s="501" t="s">
        <v>17</v>
      </c>
      <c r="C7" s="486" t="s">
        <v>18</v>
      </c>
      <c r="D7" s="500" t="s">
        <v>1734</v>
      </c>
      <c r="E7" s="486" t="s">
        <v>18</v>
      </c>
      <c r="F7" s="500" t="s">
        <v>1734</v>
      </c>
    </row>
    <row r="8" spans="1:6" ht="33" customHeight="1" thickBot="1">
      <c r="A8" s="499"/>
      <c r="B8" s="498" t="s">
        <v>1753</v>
      </c>
      <c r="C8" s="497"/>
      <c r="D8" s="497"/>
      <c r="E8" s="497"/>
      <c r="F8" s="496"/>
    </row>
    <row r="9" spans="1:6" ht="59.25" customHeight="1">
      <c r="A9" s="495">
        <v>1</v>
      </c>
      <c r="B9" s="494" t="s">
        <v>1752</v>
      </c>
      <c r="C9" s="493" t="s">
        <v>26</v>
      </c>
      <c r="D9" s="492">
        <f>+[1]EVALUACION!F15</f>
        <v>12.345454545454546</v>
      </c>
      <c r="E9" s="493" t="s">
        <v>26</v>
      </c>
      <c r="F9" s="492">
        <f>+[1]EVALUACION!N24</f>
        <v>16.116091402239011</v>
      </c>
    </row>
    <row r="10" spans="1:6" ht="45" customHeight="1">
      <c r="A10" s="491">
        <v>2</v>
      </c>
      <c r="B10" s="490" t="s">
        <v>1751</v>
      </c>
      <c r="C10" s="488" t="s">
        <v>26</v>
      </c>
      <c r="D10" s="489">
        <f>+[1]EVALUACION!F16</f>
        <v>9.0653266331658294E-2</v>
      </c>
      <c r="E10" s="488" t="s">
        <v>26</v>
      </c>
      <c r="F10" s="487">
        <f>+[1]EVALUACION!N25</f>
        <v>9.9976346109271655E-2</v>
      </c>
    </row>
    <row r="11" spans="1:6" ht="52.5" customHeight="1" thickBot="1">
      <c r="A11" s="486">
        <v>3</v>
      </c>
      <c r="B11" s="485" t="s">
        <v>1750</v>
      </c>
      <c r="C11" s="484" t="s">
        <v>26</v>
      </c>
      <c r="D11" s="483">
        <f>+[1]EVALUACION!F17</f>
        <v>624000000</v>
      </c>
      <c r="E11" s="484" t="s">
        <v>26</v>
      </c>
      <c r="F11" s="483">
        <f>+[1]EVALUACION!N26</f>
        <v>666106500</v>
      </c>
    </row>
    <row r="12" spans="1:6" s="517" customFormat="1" ht="23.25" customHeight="1" thickBot="1">
      <c r="A12" s="482" t="s">
        <v>1713</v>
      </c>
      <c r="B12" s="481"/>
      <c r="C12" s="480" t="s">
        <v>1749</v>
      </c>
      <c r="D12" s="479"/>
      <c r="E12" s="480" t="s">
        <v>1749</v>
      </c>
      <c r="F12" s="479"/>
    </row>
    <row r="13" spans="1:6">
      <c r="A13" s="516"/>
      <c r="B13" s="515"/>
      <c r="C13" s="514"/>
      <c r="D13" s="515"/>
      <c r="E13" s="514"/>
      <c r="F13" s="513"/>
    </row>
    <row r="14" spans="1:6" ht="18.75" thickBot="1">
      <c r="A14" s="516"/>
      <c r="B14" s="515"/>
      <c r="C14" s="514"/>
      <c r="D14" s="515"/>
      <c r="E14" s="514"/>
      <c r="F14" s="513"/>
    </row>
    <row r="15" spans="1:6" ht="18.75" thickBot="1">
      <c r="A15" s="512"/>
      <c r="B15" s="511"/>
      <c r="C15" s="510" t="s">
        <v>1755</v>
      </c>
      <c r="D15" s="509"/>
      <c r="E15" s="510" t="s">
        <v>1755</v>
      </c>
      <c r="F15" s="509"/>
    </row>
    <row r="16" spans="1:6">
      <c r="A16" s="507" t="s">
        <v>376</v>
      </c>
      <c r="B16" s="508" t="s">
        <v>6</v>
      </c>
      <c r="C16" s="507">
        <v>3</v>
      </c>
      <c r="D16" s="506"/>
      <c r="E16" s="507">
        <v>4</v>
      </c>
      <c r="F16" s="506"/>
    </row>
    <row r="17" spans="1:6" ht="85.5" customHeight="1">
      <c r="A17" s="502"/>
      <c r="B17" s="505"/>
      <c r="C17" s="504" t="str">
        <f>+[1]EVALUACION!B39</f>
        <v>OSCAR EDUARDO RUIZ VIDAL
NIT 10.302.003-5</v>
      </c>
      <c r="D17" s="503"/>
      <c r="E17" s="504" t="str">
        <f>+[1]EVALUACION!B48</f>
        <v>JAIRO EDUARDO MUÑOZ LEDEZMA
NIT 10.529.407-2</v>
      </c>
      <c r="F17" s="503"/>
    </row>
    <row r="18" spans="1:6" ht="18.75" thickBot="1">
      <c r="A18" s="502"/>
      <c r="B18" s="501" t="s">
        <v>17</v>
      </c>
      <c r="C18" s="486" t="s">
        <v>18</v>
      </c>
      <c r="D18" s="500" t="s">
        <v>1734</v>
      </c>
      <c r="E18" s="486" t="s">
        <v>18</v>
      </c>
      <c r="F18" s="500" t="s">
        <v>1734</v>
      </c>
    </row>
    <row r="19" spans="1:6" ht="18.75" thickBot="1">
      <c r="A19" s="499"/>
      <c r="B19" s="498" t="s">
        <v>1753</v>
      </c>
      <c r="C19" s="497"/>
      <c r="D19" s="497"/>
      <c r="E19" s="497"/>
      <c r="F19" s="496"/>
    </row>
    <row r="20" spans="1:6">
      <c r="A20" s="495">
        <v>1</v>
      </c>
      <c r="B20" s="494" t="s">
        <v>1752</v>
      </c>
      <c r="C20" s="493" t="s">
        <v>26</v>
      </c>
      <c r="D20" s="492">
        <f>+[1]EVALUACION!F43</f>
        <v>430.97049377759936</v>
      </c>
      <c r="E20" s="493" t="s">
        <v>26</v>
      </c>
      <c r="F20" s="492">
        <f>+[1]EVALUACION!F52</f>
        <v>145.91621021465582</v>
      </c>
    </row>
    <row r="21" spans="1:6">
      <c r="A21" s="491">
        <v>2</v>
      </c>
      <c r="B21" s="490" t="s">
        <v>1751</v>
      </c>
      <c r="C21" s="488" t="s">
        <v>26</v>
      </c>
      <c r="D21" s="489">
        <f>+[1]EVALUACION!F44</f>
        <v>2.3463775588663645E-2</v>
      </c>
      <c r="E21" s="488" t="s">
        <v>26</v>
      </c>
      <c r="F21" s="487">
        <f>+[1]EVALUACION!F53</f>
        <v>5.2333346762072691E-3</v>
      </c>
    </row>
    <row r="22" spans="1:6" ht="36.75" thickBot="1">
      <c r="A22" s="486">
        <v>3</v>
      </c>
      <c r="B22" s="485" t="s">
        <v>1750</v>
      </c>
      <c r="C22" s="484" t="s">
        <v>26</v>
      </c>
      <c r="D22" s="483">
        <f>+[1]EVALUACION!F45</f>
        <v>2142113000</v>
      </c>
      <c r="E22" s="484" t="s">
        <v>26</v>
      </c>
      <c r="F22" s="483">
        <f>+[1]EVALUACION!F54</f>
        <v>978909000</v>
      </c>
    </row>
    <row r="23" spans="1:6" ht="18.75" thickBot="1">
      <c r="A23" s="482" t="s">
        <v>1713</v>
      </c>
      <c r="B23" s="481"/>
      <c r="C23" s="480" t="s">
        <v>1749</v>
      </c>
      <c r="D23" s="479"/>
      <c r="E23" s="480" t="s">
        <v>1749</v>
      </c>
      <c r="F23" s="479"/>
    </row>
    <row r="24" spans="1:6">
      <c r="A24" s="516"/>
      <c r="B24" s="515"/>
      <c r="C24" s="514"/>
      <c r="D24" s="515"/>
      <c r="E24" s="514"/>
      <c r="F24" s="513"/>
    </row>
    <row r="25" spans="1:6" ht="18.75" thickBot="1">
      <c r="A25" s="516"/>
      <c r="B25" s="515"/>
      <c r="C25" s="514"/>
      <c r="D25" s="515"/>
      <c r="E25" s="514"/>
      <c r="F25" s="513"/>
    </row>
    <row r="26" spans="1:6" ht="18.75" thickBot="1">
      <c r="A26" s="512"/>
      <c r="B26" s="511"/>
      <c r="C26" s="510" t="s">
        <v>1755</v>
      </c>
      <c r="D26" s="509"/>
      <c r="E26" s="510" t="s">
        <v>1755</v>
      </c>
      <c r="F26" s="509"/>
    </row>
    <row r="27" spans="1:6">
      <c r="A27" s="507" t="s">
        <v>376</v>
      </c>
      <c r="B27" s="508" t="s">
        <v>6</v>
      </c>
      <c r="C27" s="507">
        <v>5</v>
      </c>
      <c r="D27" s="506"/>
      <c r="E27" s="507">
        <v>6</v>
      </c>
      <c r="F27" s="506"/>
    </row>
    <row r="28" spans="1:6" ht="96.75" customHeight="1">
      <c r="A28" s="502"/>
      <c r="B28" s="505"/>
      <c r="C28" s="504" t="str">
        <f>+[1]EVALUACION!B57</f>
        <v>JAIRO ARIAS MENDEZ
CC. 14.429.082-1</v>
      </c>
      <c r="D28" s="503"/>
      <c r="E28" s="504" t="s">
        <v>1756</v>
      </c>
      <c r="F28" s="503"/>
    </row>
    <row r="29" spans="1:6" ht="18.75" thickBot="1">
      <c r="A29" s="502"/>
      <c r="B29" s="501" t="s">
        <v>17</v>
      </c>
      <c r="C29" s="486" t="s">
        <v>18</v>
      </c>
      <c r="D29" s="500" t="s">
        <v>1734</v>
      </c>
      <c r="E29" s="486" t="s">
        <v>18</v>
      </c>
      <c r="F29" s="500" t="s">
        <v>1734</v>
      </c>
    </row>
    <row r="30" spans="1:6" ht="18.75" thickBot="1">
      <c r="A30" s="499"/>
      <c r="B30" s="498" t="s">
        <v>1753</v>
      </c>
      <c r="C30" s="497"/>
      <c r="D30" s="497"/>
      <c r="E30" s="497"/>
      <c r="F30" s="496"/>
    </row>
    <row r="31" spans="1:6">
      <c r="A31" s="495">
        <v>1</v>
      </c>
      <c r="B31" s="494" t="s">
        <v>1752</v>
      </c>
      <c r="C31" s="493" t="s">
        <v>26</v>
      </c>
      <c r="D31" s="492">
        <f>+[1]EVALUACION!F61</f>
        <v>4.0037001833118335</v>
      </c>
      <c r="E31" s="493" t="s">
        <v>26</v>
      </c>
      <c r="F31" s="492">
        <f>+[1]EVALUACION!O70</f>
        <v>27.150495626229823</v>
      </c>
    </row>
    <row r="32" spans="1:6">
      <c r="A32" s="491">
        <v>2</v>
      </c>
      <c r="B32" s="490" t="s">
        <v>1751</v>
      </c>
      <c r="C32" s="488" t="s">
        <v>26</v>
      </c>
      <c r="D32" s="489">
        <f>+[1]EVALUACION!F62</f>
        <v>0.40573494474517974</v>
      </c>
      <c r="E32" s="488" t="s">
        <v>26</v>
      </c>
      <c r="F32" s="487">
        <f>+[1]EVALUACION!O71</f>
        <v>2.9307431170862683E-2</v>
      </c>
    </row>
    <row r="33" spans="1:6" ht="36.75" thickBot="1">
      <c r="A33" s="486">
        <v>3</v>
      </c>
      <c r="B33" s="485" t="s">
        <v>1750</v>
      </c>
      <c r="C33" s="484" t="s">
        <v>26</v>
      </c>
      <c r="D33" s="483">
        <f>+[1]EVALUACION!F63</f>
        <v>265449000</v>
      </c>
      <c r="E33" s="484" t="s">
        <v>26</v>
      </c>
      <c r="F33" s="483">
        <f>+[1]EVALUACION!O72</f>
        <v>1287115627</v>
      </c>
    </row>
    <row r="34" spans="1:6" ht="18.75" thickBot="1">
      <c r="A34" s="482" t="s">
        <v>1713</v>
      </c>
      <c r="B34" s="481"/>
      <c r="C34" s="480" t="s">
        <v>1749</v>
      </c>
      <c r="D34" s="479"/>
      <c r="E34" s="480" t="s">
        <v>1749</v>
      </c>
      <c r="F34" s="479"/>
    </row>
    <row r="35" spans="1:6" ht="18.75" thickBot="1">
      <c r="A35" s="516"/>
      <c r="B35" s="515"/>
      <c r="C35" s="514"/>
      <c r="D35" s="515"/>
      <c r="E35" s="514"/>
      <c r="F35" s="513"/>
    </row>
    <row r="36" spans="1:6" ht="18.75" thickBot="1">
      <c r="A36" s="512"/>
      <c r="B36" s="511"/>
      <c r="C36" s="510" t="s">
        <v>1755</v>
      </c>
      <c r="D36" s="509"/>
      <c r="E36" s="510" t="s">
        <v>1755</v>
      </c>
      <c r="F36" s="509"/>
    </row>
    <row r="37" spans="1:6">
      <c r="A37" s="507" t="s">
        <v>376</v>
      </c>
      <c r="B37" s="508" t="s">
        <v>6</v>
      </c>
      <c r="C37" s="507">
        <v>7</v>
      </c>
      <c r="D37" s="506"/>
      <c r="E37" s="507">
        <v>8</v>
      </c>
      <c r="F37" s="506"/>
    </row>
    <row r="38" spans="1:6" ht="53.25" customHeight="1">
      <c r="A38" s="502"/>
      <c r="B38" s="505"/>
      <c r="C38" s="504" t="str">
        <f>+[1]EVALUACION!B83</f>
        <v>HAROLD ALBERTO MUÑOZ MUÑOZ
NIT 10.548.685-4</v>
      </c>
      <c r="D38" s="503"/>
      <c r="E38" s="504" t="str">
        <f>+[1]EVALUACION!B92</f>
        <v>MAURICIO CASTILLO ESCOBEDO
NIT 76.309.198-4</v>
      </c>
      <c r="F38" s="503"/>
    </row>
    <row r="39" spans="1:6" ht="18.75" thickBot="1">
      <c r="A39" s="502"/>
      <c r="B39" s="501" t="s">
        <v>17</v>
      </c>
      <c r="C39" s="486" t="s">
        <v>18</v>
      </c>
      <c r="D39" s="500" t="s">
        <v>1734</v>
      </c>
      <c r="E39" s="486" t="s">
        <v>18</v>
      </c>
      <c r="F39" s="500" t="s">
        <v>1734</v>
      </c>
    </row>
    <row r="40" spans="1:6" ht="18.75" thickBot="1">
      <c r="A40" s="499"/>
      <c r="B40" s="498" t="s">
        <v>1753</v>
      </c>
      <c r="C40" s="497"/>
      <c r="D40" s="497"/>
      <c r="E40" s="497"/>
      <c r="F40" s="496"/>
    </row>
    <row r="41" spans="1:6">
      <c r="A41" s="495">
        <v>1</v>
      </c>
      <c r="B41" s="494" t="s">
        <v>1752</v>
      </c>
      <c r="C41" s="493" t="s">
        <v>26</v>
      </c>
      <c r="D41" s="492">
        <f>+[1]EVALUACION!F87</f>
        <v>254.2951303155007</v>
      </c>
      <c r="E41" s="493" t="s">
        <v>26</v>
      </c>
      <c r="F41" s="492">
        <f>+[1]EVALUACION!F96</f>
        <v>322.3284594342793</v>
      </c>
    </row>
    <row r="42" spans="1:6">
      <c r="A42" s="491">
        <v>2</v>
      </c>
      <c r="B42" s="490" t="s">
        <v>1751</v>
      </c>
      <c r="C42" s="488" t="s">
        <v>26</v>
      </c>
      <c r="D42" s="489">
        <f>+[1]EVALUACION!F88</f>
        <v>3.841677151103725E-2</v>
      </c>
      <c r="E42" s="488" t="s">
        <v>26</v>
      </c>
      <c r="F42" s="487">
        <f>+[1]EVALUACION!F97</f>
        <v>8.7565854935345064E-2</v>
      </c>
    </row>
    <row r="43" spans="1:6" ht="36.75" thickBot="1">
      <c r="A43" s="486">
        <v>3</v>
      </c>
      <c r="B43" s="485" t="s">
        <v>1750</v>
      </c>
      <c r="C43" s="484" t="s">
        <v>26</v>
      </c>
      <c r="D43" s="483">
        <f>+[1]EVALUACION!F89</f>
        <v>3693043000</v>
      </c>
      <c r="E43" s="484" t="s">
        <v>26</v>
      </c>
      <c r="F43" s="483">
        <f>+[1]EVALUACION!F98</f>
        <v>1100565076</v>
      </c>
    </row>
    <row r="44" spans="1:6" ht="18.75" thickBot="1">
      <c r="A44" s="482" t="s">
        <v>1713</v>
      </c>
      <c r="B44" s="481"/>
      <c r="C44" s="480" t="s">
        <v>1749</v>
      </c>
      <c r="D44" s="479"/>
      <c r="E44" s="480" t="s">
        <v>1749</v>
      </c>
      <c r="F44" s="479"/>
    </row>
    <row r="45" spans="1:6" ht="18.75" thickBot="1">
      <c r="A45" s="516"/>
      <c r="B45" s="515"/>
      <c r="C45" s="514"/>
      <c r="D45" s="515"/>
      <c r="E45" s="514"/>
      <c r="F45" s="513"/>
    </row>
    <row r="46" spans="1:6" ht="18.75" thickBot="1">
      <c r="A46" s="512"/>
      <c r="B46" s="511"/>
      <c r="C46" s="510" t="s">
        <v>1755</v>
      </c>
      <c r="D46" s="509"/>
      <c r="E46" s="510" t="s">
        <v>1755</v>
      </c>
      <c r="F46" s="509"/>
    </row>
    <row r="47" spans="1:6">
      <c r="A47" s="507" t="s">
        <v>376</v>
      </c>
      <c r="B47" s="508" t="s">
        <v>6</v>
      </c>
      <c r="C47" s="507">
        <v>9</v>
      </c>
      <c r="D47" s="506"/>
      <c r="E47" s="507">
        <v>10</v>
      </c>
      <c r="F47" s="506"/>
    </row>
    <row r="48" spans="1:6" ht="114.75" customHeight="1">
      <c r="A48" s="502"/>
      <c r="B48" s="505"/>
      <c r="C48" s="504" t="s">
        <v>1754</v>
      </c>
      <c r="D48" s="503"/>
      <c r="E48" s="504" t="str">
        <f>+[1]EVALUACION!B118</f>
        <v>JESUS FRANCISCO CASTRO GUERRERO
NIT 4.679.615-9</v>
      </c>
      <c r="F48" s="503"/>
    </row>
    <row r="49" spans="1:6" ht="27" customHeight="1" thickBot="1">
      <c r="A49" s="502"/>
      <c r="B49" s="501" t="s">
        <v>17</v>
      </c>
      <c r="C49" s="486" t="s">
        <v>18</v>
      </c>
      <c r="D49" s="500" t="s">
        <v>1734</v>
      </c>
      <c r="E49" s="486" t="s">
        <v>18</v>
      </c>
      <c r="F49" s="500" t="s">
        <v>1734</v>
      </c>
    </row>
    <row r="50" spans="1:6" ht="18.75" thickBot="1">
      <c r="A50" s="499"/>
      <c r="B50" s="498" t="s">
        <v>1753</v>
      </c>
      <c r="C50" s="497"/>
      <c r="D50" s="497"/>
      <c r="E50" s="497"/>
      <c r="F50" s="496"/>
    </row>
    <row r="51" spans="1:6">
      <c r="A51" s="495">
        <v>1</v>
      </c>
      <c r="B51" s="494" t="s">
        <v>1752</v>
      </c>
      <c r="C51" s="493" t="s">
        <v>26</v>
      </c>
      <c r="D51" s="492">
        <f>+[1]EVALUACION!O105</f>
        <v>190.92266187050359</v>
      </c>
      <c r="E51" s="493" t="s">
        <v>26</v>
      </c>
      <c r="F51" s="492">
        <f>+[1]EVALUACION!F122</f>
        <v>816.42424045155508</v>
      </c>
    </row>
    <row r="52" spans="1:6">
      <c r="A52" s="491">
        <v>2</v>
      </c>
      <c r="B52" s="490" t="s">
        <v>1751</v>
      </c>
      <c r="C52" s="488" t="s">
        <v>26</v>
      </c>
      <c r="D52" s="489">
        <f>+[1]EVALUACION!O106</f>
        <v>1.0749540684458008E-2</v>
      </c>
      <c r="E52" s="488" t="s">
        <v>26</v>
      </c>
      <c r="F52" s="487">
        <f>+[1]EVALUACION!F123</f>
        <v>0.45703026151730647</v>
      </c>
    </row>
    <row r="53" spans="1:6" ht="36.75" thickBot="1">
      <c r="A53" s="486">
        <v>3</v>
      </c>
      <c r="B53" s="485" t="s">
        <v>1750</v>
      </c>
      <c r="C53" s="484" t="s">
        <v>26</v>
      </c>
      <c r="D53" s="483">
        <f>+[1]EVALUACION!O107</f>
        <v>422388000</v>
      </c>
      <c r="E53" s="484" t="s">
        <v>26</v>
      </c>
      <c r="F53" s="483">
        <f>+[1]EVALUACION!F124</f>
        <v>1703532136</v>
      </c>
    </row>
    <row r="54" spans="1:6" ht="18.75" thickBot="1">
      <c r="A54" s="482" t="s">
        <v>1713</v>
      </c>
      <c r="B54" s="481"/>
      <c r="C54" s="480" t="s">
        <v>1749</v>
      </c>
      <c r="D54" s="479"/>
      <c r="E54" s="480" t="s">
        <v>1749</v>
      </c>
      <c r="F54" s="479"/>
    </row>
    <row r="59" spans="1:6">
      <c r="B59" s="478"/>
    </row>
    <row r="60" spans="1:6">
      <c r="B60" s="478" t="s">
        <v>1748</v>
      </c>
    </row>
    <row r="61" spans="1:6">
      <c r="B61" s="477"/>
    </row>
    <row r="62" spans="1:6">
      <c r="B62" s="477"/>
    </row>
    <row r="63" spans="1:6">
      <c r="B63" s="477"/>
    </row>
    <row r="66" spans="2:6">
      <c r="B66" s="471" t="s">
        <v>1747</v>
      </c>
      <c r="C66" s="471"/>
      <c r="E66" s="471"/>
      <c r="F66" s="471"/>
    </row>
    <row r="67" spans="2:6">
      <c r="B67" s="471" t="s">
        <v>1746</v>
      </c>
      <c r="C67" s="476"/>
      <c r="D67" s="476"/>
      <c r="E67" s="471"/>
      <c r="F67" s="471"/>
    </row>
    <row r="68" spans="2:6">
      <c r="B68" s="471" t="s">
        <v>1745</v>
      </c>
      <c r="C68" s="475"/>
      <c r="D68" s="475"/>
      <c r="E68" s="474"/>
      <c r="F68" s="474"/>
    </row>
    <row r="71" spans="2:6">
      <c r="B71" s="472"/>
      <c r="C71" s="473"/>
      <c r="D71" s="472"/>
      <c r="E71" s="473"/>
      <c r="F71" s="472"/>
    </row>
    <row r="73" spans="2:6">
      <c r="B73" s="469"/>
      <c r="C73" s="470"/>
      <c r="D73" s="469"/>
      <c r="E73" s="470"/>
      <c r="F73" s="469"/>
    </row>
    <row r="74" spans="2:6">
      <c r="C74" s="464"/>
      <c r="D74" s="464"/>
      <c r="E74" s="464"/>
      <c r="F74" s="471"/>
    </row>
    <row r="75" spans="2:6">
      <c r="C75" s="464"/>
      <c r="D75" s="464"/>
      <c r="E75" s="464"/>
      <c r="F75" s="471"/>
    </row>
    <row r="76" spans="2:6">
      <c r="B76" s="471"/>
      <c r="C76" s="464"/>
      <c r="D76" s="464"/>
      <c r="E76" s="464"/>
    </row>
    <row r="77" spans="2:6">
      <c r="B77" s="464"/>
      <c r="C77" s="468"/>
      <c r="D77" s="464"/>
      <c r="E77" s="468"/>
      <c r="F77" s="464"/>
    </row>
    <row r="78" spans="2:6">
      <c r="B78" s="464"/>
      <c r="C78" s="468"/>
      <c r="D78" s="464"/>
      <c r="E78" s="468"/>
      <c r="F78" s="464"/>
    </row>
    <row r="79" spans="2:6">
      <c r="B79" s="469"/>
      <c r="C79" s="470"/>
      <c r="D79" s="469"/>
      <c r="E79" s="470"/>
      <c r="F79" s="469"/>
    </row>
    <row r="80" spans="2:6">
      <c r="B80" s="464"/>
      <c r="C80" s="468"/>
      <c r="D80" s="464"/>
      <c r="E80" s="468"/>
      <c r="F80" s="464"/>
    </row>
    <row r="81" spans="1:6">
      <c r="B81" s="464"/>
      <c r="C81" s="468"/>
      <c r="D81" s="464"/>
      <c r="E81" s="468"/>
      <c r="F81" s="464"/>
    </row>
    <row r="82" spans="1:6">
      <c r="B82" s="464"/>
      <c r="C82" s="468"/>
      <c r="D82" s="464"/>
      <c r="E82" s="468"/>
      <c r="F82" s="464"/>
    </row>
    <row r="88" spans="1:6" s="465" customFormat="1">
      <c r="A88" s="467"/>
      <c r="C88" s="466"/>
      <c r="E88" s="466"/>
    </row>
    <row r="89" spans="1:6" s="465" customFormat="1">
      <c r="A89" s="467"/>
      <c r="C89" s="466"/>
      <c r="E89" s="466"/>
    </row>
    <row r="90" spans="1:6" s="465" customFormat="1">
      <c r="A90" s="467"/>
      <c r="C90" s="466"/>
      <c r="E90" s="466"/>
    </row>
    <row r="91" spans="1:6" s="465" customFormat="1">
      <c r="A91" s="467"/>
      <c r="C91" s="466"/>
      <c r="E91" s="466"/>
    </row>
    <row r="92" spans="1:6" s="465" customFormat="1">
      <c r="A92" s="467"/>
      <c r="C92" s="466"/>
      <c r="E92" s="466"/>
    </row>
  </sheetData>
  <mergeCells count="66">
    <mergeCell ref="C48:D48"/>
    <mergeCell ref="E48:F48"/>
    <mergeCell ref="B50:F50"/>
    <mergeCell ref="A54:B54"/>
    <mergeCell ref="C54:D54"/>
    <mergeCell ref="E54:F54"/>
    <mergeCell ref="C46:D46"/>
    <mergeCell ref="E46:F46"/>
    <mergeCell ref="A47:A49"/>
    <mergeCell ref="B47:B48"/>
    <mergeCell ref="C47:D47"/>
    <mergeCell ref="E47:F47"/>
    <mergeCell ref="B40:F40"/>
    <mergeCell ref="A44:B44"/>
    <mergeCell ref="C44:D44"/>
    <mergeCell ref="E44:F44"/>
    <mergeCell ref="A37:A39"/>
    <mergeCell ref="B37:B38"/>
    <mergeCell ref="C37:D37"/>
    <mergeCell ref="E37:F37"/>
    <mergeCell ref="C38:D38"/>
    <mergeCell ref="E38:F38"/>
    <mergeCell ref="B30:F30"/>
    <mergeCell ref="A34:B34"/>
    <mergeCell ref="C34:D34"/>
    <mergeCell ref="E34:F34"/>
    <mergeCell ref="C36:D36"/>
    <mergeCell ref="E36:F36"/>
    <mergeCell ref="A27:A29"/>
    <mergeCell ref="B27:B28"/>
    <mergeCell ref="C27:D27"/>
    <mergeCell ref="E27:F27"/>
    <mergeCell ref="C28:D28"/>
    <mergeCell ref="E28:F28"/>
    <mergeCell ref="B19:F19"/>
    <mergeCell ref="A23:B23"/>
    <mergeCell ref="C23:D23"/>
    <mergeCell ref="E23:F23"/>
    <mergeCell ref="C26:D26"/>
    <mergeCell ref="E26:F26"/>
    <mergeCell ref="B1:F1"/>
    <mergeCell ref="B2:F2"/>
    <mergeCell ref="B3:F3"/>
    <mergeCell ref="C4:D4"/>
    <mergeCell ref="E4:F4"/>
    <mergeCell ref="B16:B17"/>
    <mergeCell ref="C16:D16"/>
    <mergeCell ref="E16:F16"/>
    <mergeCell ref="C17:D17"/>
    <mergeCell ref="E17:F17"/>
    <mergeCell ref="C5:D5"/>
    <mergeCell ref="E5:F5"/>
    <mergeCell ref="C6:D6"/>
    <mergeCell ref="C15:D15"/>
    <mergeCell ref="E15:F15"/>
    <mergeCell ref="A16:A18"/>
    <mergeCell ref="C68:D68"/>
    <mergeCell ref="E68:F68"/>
    <mergeCell ref="E6:F6"/>
    <mergeCell ref="B8:F8"/>
    <mergeCell ref="A12:B12"/>
    <mergeCell ref="C12:D12"/>
    <mergeCell ref="E12:F12"/>
    <mergeCell ref="C67:D67"/>
    <mergeCell ref="A5:A7"/>
    <mergeCell ref="B5:B6"/>
  </mergeCells>
  <printOptions horizontalCentered="1"/>
  <pageMargins left="0.51181102362204722" right="0.51181102362204722" top="0.94488188976377963" bottom="0.74803149606299213" header="0.31496062992125984" footer="0.31496062992125984"/>
  <pageSetup scale="51" orientation="portrait" r:id="rId1"/>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A1004"/>
  <sheetViews>
    <sheetView workbookViewId="0">
      <pane ySplit="12" topLeftCell="A22" activePane="bottomLeft" state="frozen"/>
      <selection pane="bottomLeft" activeCell="C12" sqref="C12"/>
    </sheetView>
  </sheetViews>
  <sheetFormatPr baseColWidth="10" defaultColWidth="12.625" defaultRowHeight="15" customHeight="1"/>
  <cols>
    <col min="1" max="1" width="6.875" customWidth="1"/>
    <col min="2" max="2" width="100.125" customWidth="1"/>
    <col min="3" max="3" width="13.75" customWidth="1"/>
    <col min="4" max="4" width="102.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116.75" customWidth="1"/>
    <col min="13" max="13" width="13.75" customWidth="1"/>
    <col min="14" max="14" width="128" customWidth="1"/>
    <col min="15" max="15" width="13.75" customWidth="1"/>
    <col min="16" max="16" width="128" customWidth="1"/>
    <col min="17" max="17" width="13.75" customWidth="1"/>
    <col min="18" max="18" width="128" customWidth="1"/>
    <col min="19" max="19" width="13.75" customWidth="1"/>
    <col min="20" max="20" width="128" customWidth="1"/>
    <col min="21" max="21" width="13.75" customWidth="1"/>
    <col min="22" max="22" width="128" customWidth="1"/>
    <col min="23" max="27" width="10" customWidth="1"/>
  </cols>
  <sheetData>
    <row r="1" spans="1:27" ht="29.25" customHeight="1">
      <c r="A1" s="1" t="s">
        <v>0</v>
      </c>
      <c r="B1" s="2"/>
      <c r="C1" s="1"/>
      <c r="D1" s="1"/>
      <c r="E1" s="1"/>
      <c r="F1" s="1"/>
      <c r="G1" s="1"/>
      <c r="H1" s="1"/>
      <c r="I1" s="1"/>
      <c r="J1" s="1"/>
      <c r="K1" s="1"/>
      <c r="L1" s="1"/>
      <c r="M1" s="1"/>
      <c r="N1" s="1"/>
      <c r="O1" s="1"/>
      <c r="P1" s="1"/>
      <c r="Q1" s="1"/>
      <c r="R1" s="1"/>
      <c r="S1" s="1"/>
      <c r="T1" s="1"/>
      <c r="U1" s="1"/>
      <c r="V1" s="1"/>
    </row>
    <row r="2" spans="1:27" ht="18.75" customHeight="1">
      <c r="A2" s="1" t="s">
        <v>1</v>
      </c>
      <c r="B2" s="2"/>
      <c r="C2" s="1"/>
      <c r="D2" s="1"/>
      <c r="E2" s="1"/>
      <c r="F2" s="1"/>
      <c r="G2" s="1"/>
      <c r="H2" s="1"/>
      <c r="I2" s="1"/>
      <c r="J2" s="1"/>
      <c r="K2" s="1"/>
      <c r="L2" s="1"/>
      <c r="M2" s="1"/>
      <c r="N2" s="1"/>
      <c r="O2" s="1"/>
      <c r="P2" s="1"/>
      <c r="Q2" s="1"/>
      <c r="R2" s="1"/>
      <c r="S2" s="1"/>
      <c r="T2" s="1"/>
      <c r="U2" s="1"/>
      <c r="V2" s="1"/>
    </row>
    <row r="3" spans="1:27" ht="17.25" customHeight="1">
      <c r="A3" s="3"/>
      <c r="B3" s="3"/>
      <c r="C3" s="3"/>
      <c r="D3" s="3"/>
      <c r="E3" s="3"/>
      <c r="F3" s="3"/>
      <c r="G3" s="3"/>
      <c r="H3" s="3"/>
      <c r="I3" s="3"/>
      <c r="J3" s="3"/>
      <c r="K3" s="3"/>
      <c r="L3" s="3"/>
      <c r="M3" s="3"/>
      <c r="N3" s="3"/>
      <c r="O3" s="3"/>
      <c r="P3" s="3"/>
      <c r="Q3" s="3"/>
      <c r="R3" s="3"/>
      <c r="S3" s="3"/>
      <c r="T3" s="3"/>
      <c r="U3" s="3"/>
      <c r="V3" s="3"/>
    </row>
    <row r="4" spans="1:27" ht="17.25" customHeight="1">
      <c r="A4" s="1" t="s">
        <v>2</v>
      </c>
      <c r="B4" s="2"/>
      <c r="C4" s="1"/>
      <c r="D4" s="1"/>
      <c r="E4" s="1"/>
      <c r="F4" s="1"/>
      <c r="G4" s="1"/>
      <c r="H4" s="1"/>
      <c r="I4" s="1"/>
      <c r="J4" s="1"/>
      <c r="K4" s="1"/>
      <c r="L4" s="1"/>
      <c r="M4" s="1"/>
      <c r="N4" s="1"/>
      <c r="O4" s="1"/>
      <c r="P4" s="1"/>
      <c r="Q4" s="1"/>
      <c r="R4" s="1"/>
      <c r="S4" s="1"/>
      <c r="T4" s="1"/>
      <c r="U4" s="1"/>
      <c r="V4" s="1"/>
    </row>
    <row r="5" spans="1:27" ht="27" customHeight="1">
      <c r="A5" s="1" t="s">
        <v>3</v>
      </c>
      <c r="B5" s="2"/>
      <c r="C5" s="1"/>
      <c r="D5" s="1"/>
      <c r="E5" s="1"/>
      <c r="F5" s="1"/>
      <c r="G5" s="1"/>
      <c r="H5" s="1"/>
      <c r="I5" s="1"/>
      <c r="J5" s="1"/>
      <c r="K5" s="1"/>
      <c r="L5" s="1"/>
      <c r="M5" s="1"/>
      <c r="N5" s="1"/>
      <c r="O5" s="1"/>
      <c r="P5" s="1"/>
      <c r="Q5" s="1"/>
      <c r="R5" s="1"/>
      <c r="S5" s="1"/>
      <c r="T5" s="1"/>
      <c r="U5" s="1"/>
      <c r="V5" s="1"/>
    </row>
    <row r="6" spans="1:27" ht="12" customHeight="1">
      <c r="A6" s="3"/>
      <c r="B6" s="3"/>
      <c r="C6" s="3"/>
      <c r="D6" s="3"/>
      <c r="E6" s="3"/>
      <c r="F6" s="3"/>
      <c r="G6" s="3"/>
      <c r="H6" s="3"/>
      <c r="I6" s="3"/>
      <c r="J6" s="3"/>
      <c r="K6" s="3"/>
      <c r="L6" s="3"/>
      <c r="M6" s="3"/>
      <c r="N6" s="3"/>
      <c r="O6" s="3"/>
      <c r="P6" s="3"/>
      <c r="Q6" s="3"/>
      <c r="R6" s="3"/>
      <c r="S6" s="3"/>
      <c r="T6" s="3"/>
      <c r="U6" s="3"/>
      <c r="V6" s="3"/>
    </row>
    <row r="7" spans="1:27" ht="31.5" customHeight="1">
      <c r="A7" s="430" t="s">
        <v>4</v>
      </c>
      <c r="B7" s="430"/>
      <c r="C7" s="430"/>
      <c r="D7" s="4"/>
      <c r="E7" s="4"/>
      <c r="F7" s="4"/>
      <c r="G7" s="4"/>
      <c r="H7" s="4"/>
      <c r="I7" s="4"/>
      <c r="J7" s="4"/>
      <c r="K7" s="4"/>
      <c r="L7" s="4"/>
      <c r="M7" s="4"/>
      <c r="N7" s="4"/>
      <c r="O7" s="4"/>
      <c r="P7" s="4"/>
      <c r="Q7" s="4"/>
      <c r="R7" s="4"/>
      <c r="S7" s="4"/>
      <c r="T7" s="4"/>
      <c r="U7" s="4"/>
      <c r="V7" s="4"/>
    </row>
    <row r="8" spans="1:27" ht="24" customHeight="1">
      <c r="A8" s="1"/>
      <c r="B8" s="2"/>
      <c r="C8" s="5"/>
      <c r="D8" s="5"/>
      <c r="E8" s="5"/>
      <c r="F8" s="5"/>
      <c r="G8" s="5"/>
      <c r="H8" s="5"/>
      <c r="I8" s="5"/>
      <c r="J8" s="5"/>
      <c r="K8" s="5"/>
      <c r="L8" s="5"/>
      <c r="M8" s="5"/>
      <c r="N8" s="5"/>
      <c r="O8" s="5"/>
      <c r="P8" s="5"/>
      <c r="Q8" s="5"/>
      <c r="R8" s="5"/>
      <c r="S8" s="5"/>
      <c r="T8" s="5"/>
      <c r="U8" s="5"/>
      <c r="V8" s="5"/>
    </row>
    <row r="9" spans="1:27" ht="14.25">
      <c r="A9" s="428" t="s">
        <v>5</v>
      </c>
      <c r="B9" s="428" t="s">
        <v>6</v>
      </c>
      <c r="C9" s="429">
        <v>1</v>
      </c>
      <c r="D9" s="423"/>
      <c r="E9" s="429">
        <v>2</v>
      </c>
      <c r="F9" s="423"/>
      <c r="G9" s="429">
        <v>3</v>
      </c>
      <c r="H9" s="423"/>
      <c r="I9" s="429">
        <v>4</v>
      </c>
      <c r="J9" s="423"/>
      <c r="K9" s="429">
        <v>5</v>
      </c>
      <c r="L9" s="423"/>
      <c r="M9" s="429">
        <v>6</v>
      </c>
      <c r="N9" s="423"/>
      <c r="O9" s="429">
        <v>7</v>
      </c>
      <c r="P9" s="423"/>
      <c r="Q9" s="429">
        <v>8</v>
      </c>
      <c r="R9" s="423"/>
      <c r="S9" s="429">
        <v>9</v>
      </c>
      <c r="T9" s="423"/>
      <c r="U9" s="429">
        <v>10</v>
      </c>
      <c r="V9" s="423"/>
      <c r="W9" s="7"/>
      <c r="X9" s="7"/>
      <c r="Y9" s="7"/>
      <c r="Z9" s="7"/>
      <c r="AA9" s="7"/>
    </row>
    <row r="10" spans="1:27" ht="14.25">
      <c r="A10" s="425"/>
      <c r="B10" s="426"/>
      <c r="C10" s="422" t="s">
        <v>7</v>
      </c>
      <c r="D10" s="423"/>
      <c r="E10" s="422" t="s">
        <v>8</v>
      </c>
      <c r="F10" s="423"/>
      <c r="G10" s="422" t="s">
        <v>9</v>
      </c>
      <c r="H10" s="423"/>
      <c r="I10" s="422" t="s">
        <v>10</v>
      </c>
      <c r="J10" s="423"/>
      <c r="K10" s="422" t="s">
        <v>11</v>
      </c>
      <c r="L10" s="423"/>
      <c r="M10" s="422" t="s">
        <v>12</v>
      </c>
      <c r="N10" s="423"/>
      <c r="O10" s="422" t="s">
        <v>13</v>
      </c>
      <c r="P10" s="423"/>
      <c r="Q10" s="422" t="s">
        <v>14</v>
      </c>
      <c r="R10" s="423"/>
      <c r="S10" s="422" t="s">
        <v>15</v>
      </c>
      <c r="T10" s="423"/>
      <c r="U10" s="422" t="s">
        <v>16</v>
      </c>
      <c r="V10" s="423"/>
      <c r="W10" s="7"/>
      <c r="X10" s="7"/>
      <c r="Y10" s="7"/>
      <c r="Z10" s="7"/>
      <c r="AA10" s="7"/>
    </row>
    <row r="11" spans="1:27" ht="14.25">
      <c r="A11" s="426"/>
      <c r="B11" s="8" t="s">
        <v>17</v>
      </c>
      <c r="C11" s="8" t="s">
        <v>18</v>
      </c>
      <c r="D11" s="9" t="s">
        <v>19</v>
      </c>
      <c r="E11" s="8" t="s">
        <v>18</v>
      </c>
      <c r="F11" s="9" t="s">
        <v>19</v>
      </c>
      <c r="G11" s="8" t="s">
        <v>18</v>
      </c>
      <c r="H11" s="9" t="s">
        <v>19</v>
      </c>
      <c r="I11" s="8" t="s">
        <v>18</v>
      </c>
      <c r="J11" s="9" t="s">
        <v>19</v>
      </c>
      <c r="K11" s="8" t="s">
        <v>18</v>
      </c>
      <c r="L11" s="9" t="s">
        <v>19</v>
      </c>
      <c r="M11" s="8" t="s">
        <v>18</v>
      </c>
      <c r="N11" s="9" t="s">
        <v>19</v>
      </c>
      <c r="O11" s="8" t="s">
        <v>18</v>
      </c>
      <c r="P11" s="9" t="s">
        <v>19</v>
      </c>
      <c r="Q11" s="8" t="s">
        <v>18</v>
      </c>
      <c r="R11" s="9" t="s">
        <v>19</v>
      </c>
      <c r="S11" s="8" t="s">
        <v>18</v>
      </c>
      <c r="T11" s="9" t="s">
        <v>19</v>
      </c>
      <c r="U11" s="8" t="s">
        <v>18</v>
      </c>
      <c r="V11" s="9" t="s">
        <v>19</v>
      </c>
      <c r="W11" s="7"/>
      <c r="X11" s="7"/>
      <c r="Y11" s="7"/>
      <c r="Z11" s="7"/>
      <c r="AA11" s="7"/>
    </row>
    <row r="12" spans="1:27" ht="24.75" customHeight="1">
      <c r="A12" s="10" t="s">
        <v>20</v>
      </c>
      <c r="B12" s="11" t="s">
        <v>21</v>
      </c>
      <c r="C12" s="12"/>
      <c r="D12" s="12"/>
      <c r="E12" s="12"/>
      <c r="F12" s="12"/>
      <c r="G12" s="12"/>
      <c r="H12" s="12"/>
      <c r="I12" s="12"/>
      <c r="J12" s="12"/>
      <c r="K12" s="12"/>
      <c r="L12" s="12"/>
      <c r="M12" s="12"/>
      <c r="N12" s="12"/>
      <c r="O12" s="12"/>
      <c r="P12" s="12"/>
      <c r="Q12" s="12"/>
      <c r="R12" s="12"/>
      <c r="S12" s="12"/>
      <c r="T12" s="12"/>
      <c r="U12" s="12"/>
      <c r="V12" s="12"/>
      <c r="W12" s="7"/>
      <c r="X12" s="7"/>
      <c r="Y12" s="7"/>
      <c r="Z12" s="7"/>
      <c r="AA12" s="7"/>
    </row>
    <row r="13" spans="1:27" ht="409.5" customHeight="1">
      <c r="A13" s="424" t="s">
        <v>22</v>
      </c>
      <c r="B13" s="13" t="s">
        <v>23</v>
      </c>
      <c r="C13" s="14" t="str">
        <f>+C14</f>
        <v>SI</v>
      </c>
      <c r="D13" s="15" t="s">
        <v>24</v>
      </c>
      <c r="E13" s="14" t="str">
        <f>+E14</f>
        <v>SI</v>
      </c>
      <c r="F13" s="15" t="s">
        <v>25</v>
      </c>
      <c r="G13" s="14" t="s">
        <v>26</v>
      </c>
      <c r="H13" s="15" t="s">
        <v>27</v>
      </c>
      <c r="I13" s="14" t="s">
        <v>26</v>
      </c>
      <c r="J13" s="15" t="s">
        <v>28</v>
      </c>
      <c r="K13" s="14" t="s">
        <v>26</v>
      </c>
      <c r="L13" s="15" t="s">
        <v>29</v>
      </c>
      <c r="M13" s="16" t="s">
        <v>26</v>
      </c>
      <c r="N13" s="15" t="s">
        <v>30</v>
      </c>
      <c r="O13" s="16" t="s">
        <v>26</v>
      </c>
      <c r="P13" s="17" t="s">
        <v>31</v>
      </c>
      <c r="Q13" s="16" t="s">
        <v>26</v>
      </c>
      <c r="R13" s="15" t="s">
        <v>32</v>
      </c>
      <c r="S13" s="16" t="s">
        <v>26</v>
      </c>
      <c r="T13" s="15" t="s">
        <v>33</v>
      </c>
      <c r="U13" s="14" t="s">
        <v>34</v>
      </c>
      <c r="V13" s="15" t="s">
        <v>35</v>
      </c>
      <c r="W13" s="7"/>
      <c r="X13" s="7"/>
      <c r="Y13" s="7"/>
      <c r="Z13" s="7"/>
      <c r="AA13" s="7"/>
    </row>
    <row r="14" spans="1:27" ht="48.75" customHeight="1">
      <c r="A14" s="425"/>
      <c r="B14" s="18" t="s">
        <v>36</v>
      </c>
      <c r="C14" s="14" t="str">
        <f>+IF(D14&gt;=VTEE!$D$6,"SI","NO")</f>
        <v>SI</v>
      </c>
      <c r="D14" s="19">
        <f>+VTEE!G6</f>
        <v>1056479032</v>
      </c>
      <c r="E14" s="14" t="str">
        <f>+IF(F14&gt;=VTEE!$D$6,"SI","NO")</f>
        <v>SI</v>
      </c>
      <c r="F14" s="20">
        <f>+VTEE!K6</f>
        <v>357308651</v>
      </c>
      <c r="G14" s="14" t="str">
        <f>+IF(H14&gt;=VTEE!$D$6,"SI","NO")</f>
        <v>SI</v>
      </c>
      <c r="H14" s="20">
        <f>+VTEE!O6</f>
        <v>1588806917</v>
      </c>
      <c r="I14" s="14" t="str">
        <f>+IF(J14&gt;=VTEE!$D$6,"SI","NO")</f>
        <v>SI</v>
      </c>
      <c r="J14" s="20">
        <f>+VTEE!S6</f>
        <v>644333733</v>
      </c>
      <c r="K14" s="14" t="str">
        <f>+IF(L14&gt;=VTEE!$D$6,"SI","NO")</f>
        <v>SI</v>
      </c>
      <c r="L14" s="20">
        <f>+VTEE!W6</f>
        <v>1568461143</v>
      </c>
      <c r="M14" s="14" t="str">
        <f>+IF(N14&gt;=VTEE!$D$6,"SI","NO")</f>
        <v>SI</v>
      </c>
      <c r="N14" s="20">
        <f>+VTEE!AA6</f>
        <v>591999340</v>
      </c>
      <c r="O14" s="14" t="str">
        <f>+IF(P14&gt;=VTEE!$D$6,"SI","NO")</f>
        <v>SI</v>
      </c>
      <c r="P14" s="20">
        <f>VTEE!AE6</f>
        <v>3802585280</v>
      </c>
      <c r="Q14" s="16" t="s">
        <v>26</v>
      </c>
      <c r="R14" s="20">
        <f>VTEE!AI6</f>
        <v>3565346500</v>
      </c>
      <c r="S14" s="14" t="str">
        <f>+IF(T14&gt;=VTEE!$D$6,"SI","NO")</f>
        <v>SI</v>
      </c>
      <c r="T14" s="20">
        <f>VTEE!AM6</f>
        <v>294449571</v>
      </c>
      <c r="U14" s="16" t="s">
        <v>34</v>
      </c>
      <c r="V14" s="20">
        <f>VTEE!AQ6</f>
        <v>106675740</v>
      </c>
      <c r="W14" s="21"/>
      <c r="X14" s="21"/>
      <c r="Y14" s="21"/>
      <c r="Z14" s="21"/>
      <c r="AA14" s="21"/>
    </row>
    <row r="15" spans="1:27" ht="69.75" customHeight="1">
      <c r="A15" s="426"/>
      <c r="B15" s="13" t="s">
        <v>37</v>
      </c>
      <c r="C15" s="22" t="s">
        <v>38</v>
      </c>
      <c r="D15" s="22" t="s">
        <v>38</v>
      </c>
      <c r="E15" s="22" t="s">
        <v>38</v>
      </c>
      <c r="F15" s="20" t="s">
        <v>38</v>
      </c>
      <c r="G15" s="22" t="s">
        <v>38</v>
      </c>
      <c r="H15" s="20" t="s">
        <v>38</v>
      </c>
      <c r="I15" s="22" t="s">
        <v>38</v>
      </c>
      <c r="J15" s="22" t="s">
        <v>38</v>
      </c>
      <c r="K15" s="22" t="s">
        <v>38</v>
      </c>
      <c r="L15" s="22" t="s">
        <v>38</v>
      </c>
      <c r="M15" s="22" t="s">
        <v>26</v>
      </c>
      <c r="N15" s="20">
        <f>+VTEE!AA12</f>
        <v>591999340</v>
      </c>
      <c r="O15" s="23" t="s">
        <v>26</v>
      </c>
      <c r="P15" s="20">
        <f>VTEE!AE12</f>
        <v>3717234538</v>
      </c>
      <c r="Q15" s="22" t="s">
        <v>26</v>
      </c>
      <c r="R15" s="20">
        <f>+VTEE!AU12</f>
        <v>0</v>
      </c>
      <c r="S15" s="22" t="s">
        <v>26</v>
      </c>
      <c r="T15" s="20">
        <f>+VTEE!AW12</f>
        <v>0</v>
      </c>
      <c r="U15" s="23" t="s">
        <v>34</v>
      </c>
      <c r="V15" s="20">
        <f>VTEE!AQ13</f>
        <v>0</v>
      </c>
      <c r="W15" s="21"/>
      <c r="X15" s="21"/>
      <c r="Y15" s="21"/>
      <c r="Z15" s="21"/>
      <c r="AA15" s="21"/>
    </row>
    <row r="16" spans="1:27" ht="24.75" customHeight="1">
      <c r="A16" s="10" t="s">
        <v>39</v>
      </c>
      <c r="B16" s="11" t="s">
        <v>40</v>
      </c>
      <c r="C16" s="24"/>
      <c r="D16" s="24"/>
      <c r="E16" s="24"/>
      <c r="F16" s="24"/>
      <c r="G16" s="24"/>
      <c r="H16" s="24"/>
      <c r="I16" s="24"/>
      <c r="J16" s="24"/>
      <c r="K16" s="24"/>
      <c r="L16" s="24"/>
      <c r="M16" s="24"/>
      <c r="N16" s="24"/>
      <c r="O16" s="24"/>
      <c r="P16" s="24"/>
      <c r="Q16" s="24"/>
      <c r="R16" s="24"/>
      <c r="S16" s="24"/>
      <c r="T16" s="24"/>
      <c r="U16" s="24"/>
      <c r="V16" s="24"/>
      <c r="W16" s="7"/>
      <c r="X16" s="7"/>
      <c r="Y16" s="7"/>
      <c r="Z16" s="7"/>
      <c r="AA16" s="7"/>
    </row>
    <row r="17" spans="1:27" ht="350.25" customHeight="1">
      <c r="A17" s="25"/>
      <c r="B17" s="13" t="s">
        <v>41</v>
      </c>
      <c r="C17" s="14" t="s">
        <v>26</v>
      </c>
      <c r="D17" s="15" t="s">
        <v>42</v>
      </c>
      <c r="E17" s="14" t="s">
        <v>26</v>
      </c>
      <c r="F17" s="15" t="s">
        <v>43</v>
      </c>
      <c r="G17" s="14" t="s">
        <v>26</v>
      </c>
      <c r="H17" s="17" t="s">
        <v>44</v>
      </c>
      <c r="I17" s="14" t="s">
        <v>26</v>
      </c>
      <c r="J17" s="15" t="s">
        <v>45</v>
      </c>
      <c r="K17" s="14" t="s">
        <v>26</v>
      </c>
      <c r="L17" s="15" t="s">
        <v>46</v>
      </c>
      <c r="M17" s="14" t="s">
        <v>26</v>
      </c>
      <c r="N17" s="15" t="s">
        <v>47</v>
      </c>
      <c r="O17" s="14" t="s">
        <v>26</v>
      </c>
      <c r="P17" s="15" t="s">
        <v>48</v>
      </c>
      <c r="Q17" s="14" t="s">
        <v>26</v>
      </c>
      <c r="R17" s="15" t="s">
        <v>49</v>
      </c>
      <c r="S17" s="14" t="s">
        <v>26</v>
      </c>
      <c r="T17" s="15" t="s">
        <v>50</v>
      </c>
      <c r="U17" s="14" t="s">
        <v>26</v>
      </c>
      <c r="V17" s="15" t="s">
        <v>51</v>
      </c>
      <c r="W17" s="7"/>
      <c r="X17" s="7"/>
      <c r="Y17" s="7"/>
      <c r="Z17" s="7"/>
      <c r="AA17" s="7"/>
    </row>
    <row r="18" spans="1:27" ht="331.5" customHeight="1">
      <c r="A18" s="26"/>
      <c r="B18" s="13" t="s">
        <v>52</v>
      </c>
      <c r="C18" s="14" t="s">
        <v>26</v>
      </c>
      <c r="D18" s="15" t="s">
        <v>53</v>
      </c>
      <c r="E18" s="16" t="s">
        <v>26</v>
      </c>
      <c r="F18" s="15" t="s">
        <v>54</v>
      </c>
      <c r="G18" s="14" t="s">
        <v>26</v>
      </c>
      <c r="H18" s="27" t="s">
        <v>55</v>
      </c>
      <c r="I18" s="14" t="s">
        <v>26</v>
      </c>
      <c r="J18" s="15" t="s">
        <v>56</v>
      </c>
      <c r="K18" s="14" t="s">
        <v>26</v>
      </c>
      <c r="L18" s="15" t="s">
        <v>57</v>
      </c>
      <c r="M18" s="16" t="s">
        <v>26</v>
      </c>
      <c r="N18" s="15" t="s">
        <v>58</v>
      </c>
      <c r="O18" s="16" t="s">
        <v>26</v>
      </c>
      <c r="P18" s="15" t="s">
        <v>59</v>
      </c>
      <c r="Q18" s="16" t="s">
        <v>26</v>
      </c>
      <c r="R18" s="15" t="s">
        <v>60</v>
      </c>
      <c r="S18" s="16" t="s">
        <v>26</v>
      </c>
      <c r="T18" s="15" t="s">
        <v>61</v>
      </c>
      <c r="U18" s="16" t="s">
        <v>26</v>
      </c>
      <c r="V18" s="15" t="s">
        <v>62</v>
      </c>
      <c r="W18" s="7"/>
      <c r="X18" s="7"/>
      <c r="Y18" s="7"/>
      <c r="Z18" s="7"/>
      <c r="AA18" s="7"/>
    </row>
    <row r="19" spans="1:27" ht="229.5">
      <c r="A19" s="28"/>
      <c r="B19" s="13" t="s">
        <v>63</v>
      </c>
      <c r="C19" s="14" t="s">
        <v>26</v>
      </c>
      <c r="D19" s="15" t="s">
        <v>64</v>
      </c>
      <c r="E19" s="14" t="s">
        <v>26</v>
      </c>
      <c r="F19" s="15" t="s">
        <v>65</v>
      </c>
      <c r="G19" s="14" t="s">
        <v>26</v>
      </c>
      <c r="H19" s="17" t="s">
        <v>66</v>
      </c>
      <c r="I19" s="14" t="s">
        <v>26</v>
      </c>
      <c r="J19" s="15" t="s">
        <v>67</v>
      </c>
      <c r="K19" s="14" t="s">
        <v>26</v>
      </c>
      <c r="L19" s="15" t="s">
        <v>68</v>
      </c>
      <c r="M19" s="14" t="s">
        <v>26</v>
      </c>
      <c r="N19" s="15" t="s">
        <v>69</v>
      </c>
      <c r="O19" s="14" t="s">
        <v>26</v>
      </c>
      <c r="P19" s="15" t="s">
        <v>70</v>
      </c>
      <c r="Q19" s="14" t="s">
        <v>26</v>
      </c>
      <c r="R19" s="15" t="s">
        <v>71</v>
      </c>
      <c r="S19" s="14" t="s">
        <v>26</v>
      </c>
      <c r="T19" s="15" t="s">
        <v>72</v>
      </c>
      <c r="U19" s="14" t="s">
        <v>26</v>
      </c>
      <c r="V19" s="15" t="s">
        <v>73</v>
      </c>
      <c r="W19" s="7"/>
      <c r="X19" s="7"/>
      <c r="Y19" s="7"/>
      <c r="Z19" s="7"/>
      <c r="AA19" s="7"/>
    </row>
    <row r="20" spans="1:27" ht="124.5" customHeight="1">
      <c r="A20" s="28"/>
      <c r="B20" s="18" t="s">
        <v>74</v>
      </c>
      <c r="C20" s="14" t="s">
        <v>26</v>
      </c>
      <c r="D20" s="29" t="s">
        <v>75</v>
      </c>
      <c r="E20" s="14" t="s">
        <v>26</v>
      </c>
      <c r="F20" s="29" t="s">
        <v>76</v>
      </c>
      <c r="G20" s="14" t="s">
        <v>26</v>
      </c>
      <c r="H20" s="17" t="s">
        <v>77</v>
      </c>
      <c r="I20" s="14" t="s">
        <v>26</v>
      </c>
      <c r="J20" s="29" t="s">
        <v>78</v>
      </c>
      <c r="K20" s="14" t="s">
        <v>26</v>
      </c>
      <c r="L20" s="29" t="s">
        <v>79</v>
      </c>
      <c r="M20" s="14" t="s">
        <v>26</v>
      </c>
      <c r="N20" s="29" t="s">
        <v>80</v>
      </c>
      <c r="O20" s="14" t="s">
        <v>26</v>
      </c>
      <c r="P20" s="15" t="s">
        <v>81</v>
      </c>
      <c r="Q20" s="14" t="s">
        <v>26</v>
      </c>
      <c r="R20" s="15" t="s">
        <v>82</v>
      </c>
      <c r="S20" s="14" t="s">
        <v>26</v>
      </c>
      <c r="T20" s="15" t="s">
        <v>83</v>
      </c>
      <c r="U20" s="14" t="s">
        <v>26</v>
      </c>
      <c r="V20" s="15" t="s">
        <v>84</v>
      </c>
      <c r="W20" s="7"/>
      <c r="X20" s="7"/>
      <c r="Y20" s="7"/>
      <c r="Z20" s="7"/>
      <c r="AA20" s="7"/>
    </row>
    <row r="21" spans="1:27" ht="24.75" customHeight="1">
      <c r="A21" s="6" t="s">
        <v>85</v>
      </c>
      <c r="B21" s="11" t="s">
        <v>86</v>
      </c>
      <c r="C21" s="24"/>
      <c r="D21" s="24"/>
      <c r="E21" s="24"/>
      <c r="F21" s="24"/>
      <c r="G21" s="24"/>
      <c r="H21" s="24"/>
      <c r="I21" s="24"/>
      <c r="J21" s="24"/>
      <c r="K21" s="24"/>
      <c r="L21" s="24"/>
      <c r="M21" s="24"/>
      <c r="N21" s="24"/>
      <c r="O21" s="24"/>
      <c r="P21" s="24"/>
      <c r="Q21" s="24"/>
      <c r="R21" s="24"/>
      <c r="S21" s="24"/>
      <c r="T21" s="24"/>
      <c r="U21" s="24"/>
      <c r="V21" s="24"/>
      <c r="W21" s="7"/>
      <c r="X21" s="7"/>
      <c r="Y21" s="7"/>
      <c r="Z21" s="7"/>
      <c r="AA21" s="7"/>
    </row>
    <row r="22" spans="1:27" ht="243.75" customHeight="1">
      <c r="A22" s="30"/>
      <c r="B22" s="31" t="s">
        <v>87</v>
      </c>
      <c r="C22" s="32" t="s">
        <v>26</v>
      </c>
      <c r="D22" s="15" t="s">
        <v>88</v>
      </c>
      <c r="E22" s="33" t="s">
        <v>26</v>
      </c>
      <c r="F22" s="15" t="s">
        <v>89</v>
      </c>
      <c r="G22" s="34" t="s">
        <v>26</v>
      </c>
      <c r="H22" s="27" t="s">
        <v>90</v>
      </c>
      <c r="I22" s="32" t="s">
        <v>26</v>
      </c>
      <c r="J22" s="27" t="s">
        <v>91</v>
      </c>
      <c r="K22" s="32" t="s">
        <v>26</v>
      </c>
      <c r="L22" s="15" t="s">
        <v>92</v>
      </c>
      <c r="M22" s="14" t="s">
        <v>26</v>
      </c>
      <c r="N22" s="15" t="s">
        <v>93</v>
      </c>
      <c r="O22" s="14" t="s">
        <v>26</v>
      </c>
      <c r="P22" s="15" t="s">
        <v>94</v>
      </c>
      <c r="Q22" s="16" t="s">
        <v>34</v>
      </c>
      <c r="R22" s="27" t="s">
        <v>95</v>
      </c>
      <c r="S22" s="14" t="s">
        <v>26</v>
      </c>
      <c r="T22" s="15" t="s">
        <v>96</v>
      </c>
      <c r="U22" s="14" t="s">
        <v>26</v>
      </c>
      <c r="V22" s="15" t="s">
        <v>97</v>
      </c>
      <c r="W22" s="35"/>
      <c r="X22" s="35"/>
      <c r="Y22" s="35"/>
      <c r="Z22" s="35"/>
      <c r="AA22" s="35"/>
    </row>
    <row r="23" spans="1:27" ht="24.75" customHeight="1">
      <c r="A23" s="6" t="s">
        <v>98</v>
      </c>
      <c r="B23" s="11" t="s">
        <v>99</v>
      </c>
      <c r="C23" s="24"/>
      <c r="D23" s="24"/>
      <c r="E23" s="24"/>
      <c r="F23" s="24"/>
      <c r="G23" s="24"/>
      <c r="H23" s="24"/>
      <c r="I23" s="24"/>
      <c r="J23" s="24"/>
      <c r="K23" s="24"/>
      <c r="L23" s="24"/>
      <c r="M23" s="24"/>
      <c r="N23" s="24"/>
      <c r="O23" s="24"/>
      <c r="P23" s="24"/>
      <c r="Q23" s="24"/>
      <c r="R23" s="24"/>
      <c r="S23" s="24"/>
      <c r="T23" s="24"/>
      <c r="U23" s="24"/>
      <c r="V23" s="24"/>
      <c r="W23" s="7"/>
      <c r="X23" s="7"/>
      <c r="Y23" s="7"/>
      <c r="Z23" s="7"/>
      <c r="AA23" s="7"/>
    </row>
    <row r="24" spans="1:27" ht="48.75" customHeight="1">
      <c r="A24" s="8"/>
      <c r="B24" s="18" t="s">
        <v>100</v>
      </c>
      <c r="C24" s="14"/>
      <c r="D24" s="36"/>
      <c r="E24" s="14"/>
      <c r="F24" s="36"/>
      <c r="G24" s="14"/>
      <c r="H24" s="36"/>
      <c r="I24" s="14"/>
      <c r="J24" s="36"/>
      <c r="K24" s="14"/>
      <c r="L24" s="36"/>
      <c r="M24" s="14"/>
      <c r="N24" s="36"/>
      <c r="O24" s="14"/>
      <c r="P24" s="36"/>
      <c r="Q24" s="14"/>
      <c r="R24" s="36"/>
      <c r="S24" s="14"/>
      <c r="T24" s="36"/>
      <c r="U24" s="14"/>
      <c r="V24" s="36"/>
      <c r="W24" s="7"/>
      <c r="X24" s="7"/>
      <c r="Y24" s="7"/>
      <c r="Z24" s="7"/>
      <c r="AA24" s="7"/>
    </row>
    <row r="25" spans="1:27" ht="12.75" customHeight="1">
      <c r="A25" s="37"/>
      <c r="B25" s="37"/>
      <c r="C25" s="37"/>
      <c r="D25" s="37"/>
      <c r="E25" s="37"/>
      <c r="F25" s="37"/>
      <c r="G25" s="37"/>
      <c r="H25" s="37"/>
      <c r="I25" s="37"/>
      <c r="J25" s="37"/>
      <c r="K25" s="37"/>
      <c r="L25" s="37"/>
      <c r="M25" s="37"/>
      <c r="N25" s="37"/>
      <c r="O25" s="37"/>
      <c r="P25" s="37"/>
      <c r="Q25" s="37"/>
      <c r="R25" s="37"/>
      <c r="S25" s="37"/>
      <c r="T25" s="37"/>
      <c r="U25" s="37"/>
      <c r="V25" s="37"/>
      <c r="W25" s="7"/>
      <c r="X25" s="7"/>
      <c r="Y25" s="7"/>
      <c r="Z25" s="7"/>
      <c r="AA25" s="7"/>
    </row>
    <row r="26" spans="1:27" ht="19.5" customHeight="1">
      <c r="A26" s="420" t="s">
        <v>101</v>
      </c>
      <c r="B26" s="421"/>
      <c r="C26" s="418" t="s">
        <v>102</v>
      </c>
      <c r="D26" s="419"/>
      <c r="E26" s="418" t="s">
        <v>102</v>
      </c>
      <c r="F26" s="419"/>
      <c r="G26" s="418" t="s">
        <v>102</v>
      </c>
      <c r="H26" s="419"/>
      <c r="I26" s="418" t="s">
        <v>102</v>
      </c>
      <c r="J26" s="419"/>
      <c r="K26" s="427" t="s">
        <v>102</v>
      </c>
      <c r="L26" s="419"/>
      <c r="M26" s="418" t="s">
        <v>102</v>
      </c>
      <c r="N26" s="419"/>
      <c r="O26" s="418" t="s">
        <v>102</v>
      </c>
      <c r="P26" s="419"/>
      <c r="Q26" s="418" t="s">
        <v>103</v>
      </c>
      <c r="R26" s="419"/>
      <c r="S26" s="418" t="s">
        <v>102</v>
      </c>
      <c r="T26" s="419"/>
      <c r="U26" s="418" t="s">
        <v>103</v>
      </c>
      <c r="V26" s="419"/>
      <c r="W26" s="39"/>
      <c r="X26" s="39"/>
      <c r="Y26" s="39"/>
      <c r="Z26" s="39"/>
      <c r="AA26" s="39"/>
    </row>
    <row r="27" spans="1:27" ht="19.5" hidden="1" customHeight="1">
      <c r="A27" s="420" t="s">
        <v>104</v>
      </c>
      <c r="B27" s="421"/>
      <c r="C27" s="418"/>
      <c r="D27" s="419"/>
      <c r="E27" s="418"/>
      <c r="F27" s="419"/>
      <c r="G27" s="418"/>
      <c r="H27" s="419"/>
      <c r="I27" s="418"/>
      <c r="J27" s="419"/>
      <c r="K27" s="418"/>
      <c r="L27" s="419"/>
      <c r="M27" s="418"/>
      <c r="N27" s="419"/>
      <c r="O27" s="418"/>
      <c r="P27" s="419"/>
      <c r="Q27" s="418"/>
      <c r="R27" s="419"/>
      <c r="S27" s="418"/>
      <c r="T27" s="419"/>
      <c r="U27" s="418"/>
      <c r="V27" s="419"/>
      <c r="W27" s="39"/>
      <c r="X27" s="39"/>
      <c r="Y27" s="39"/>
      <c r="Z27" s="39"/>
      <c r="AA27" s="39"/>
    </row>
    <row r="28" spans="1:27" ht="19.5" hidden="1" customHeight="1">
      <c r="A28" s="420" t="s">
        <v>105</v>
      </c>
      <c r="B28" s="421"/>
      <c r="C28" s="418"/>
      <c r="D28" s="419"/>
      <c r="E28" s="418"/>
      <c r="F28" s="419"/>
      <c r="G28" s="418"/>
      <c r="H28" s="419"/>
      <c r="I28" s="418"/>
      <c r="J28" s="419"/>
      <c r="K28" s="418"/>
      <c r="L28" s="419"/>
      <c r="M28" s="418"/>
      <c r="N28" s="419"/>
      <c r="O28" s="418"/>
      <c r="P28" s="419"/>
      <c r="Q28" s="418"/>
      <c r="R28" s="419"/>
      <c r="S28" s="418"/>
      <c r="T28" s="419"/>
      <c r="U28" s="418"/>
      <c r="V28" s="419"/>
      <c r="W28" s="39"/>
      <c r="X28" s="39"/>
      <c r="Y28" s="39"/>
      <c r="Z28" s="39"/>
      <c r="AA28" s="39"/>
    </row>
    <row r="29" spans="1:27" ht="19.5" hidden="1" customHeight="1">
      <c r="A29" s="38"/>
      <c r="B29" s="40"/>
      <c r="C29" s="38"/>
      <c r="D29" s="41"/>
      <c r="E29" s="38"/>
      <c r="F29" s="41"/>
      <c r="G29" s="38"/>
      <c r="H29" s="41"/>
      <c r="I29" s="38"/>
      <c r="J29" s="41"/>
      <c r="K29" s="38"/>
      <c r="L29" s="41"/>
      <c r="M29" s="38"/>
      <c r="N29" s="41"/>
      <c r="O29" s="38"/>
      <c r="P29" s="41"/>
      <c r="Q29" s="38"/>
      <c r="R29" s="41"/>
      <c r="S29" s="38"/>
      <c r="T29" s="41"/>
      <c r="U29" s="38"/>
      <c r="V29" s="41"/>
      <c r="W29" s="39"/>
      <c r="X29" s="39"/>
      <c r="Y29" s="39"/>
      <c r="Z29" s="39"/>
      <c r="AA29" s="39"/>
    </row>
    <row r="30" spans="1:27" ht="19.5" hidden="1" customHeight="1">
      <c r="A30" s="420" t="s">
        <v>106</v>
      </c>
      <c r="B30" s="421"/>
      <c r="C30" s="418"/>
      <c r="D30" s="419"/>
      <c r="E30" s="418"/>
      <c r="F30" s="419"/>
      <c r="G30" s="418"/>
      <c r="H30" s="419"/>
      <c r="I30" s="418"/>
      <c r="J30" s="419"/>
      <c r="K30" s="418"/>
      <c r="L30" s="419"/>
      <c r="M30" s="418"/>
      <c r="N30" s="419"/>
      <c r="O30" s="418"/>
      <c r="P30" s="419"/>
      <c r="Q30" s="418"/>
      <c r="R30" s="419"/>
      <c r="S30" s="418"/>
      <c r="T30" s="419"/>
      <c r="U30" s="418"/>
      <c r="V30" s="419"/>
      <c r="W30" s="39"/>
      <c r="X30" s="39"/>
      <c r="Y30" s="39"/>
      <c r="Z30" s="39"/>
      <c r="AA30" s="39"/>
    </row>
    <row r="31" spans="1:27" ht="12.75" hidden="1" customHeight="1">
      <c r="A31" s="42"/>
      <c r="B31" s="37"/>
      <c r="C31" s="43"/>
      <c r="D31" s="37"/>
      <c r="E31" s="43"/>
      <c r="F31" s="37"/>
      <c r="G31" s="43"/>
      <c r="H31" s="37"/>
      <c r="I31" s="43"/>
      <c r="J31" s="37"/>
      <c r="K31" s="43"/>
      <c r="L31" s="37"/>
      <c r="M31" s="43"/>
      <c r="N31" s="37"/>
      <c r="O31" s="43"/>
      <c r="P31" s="37"/>
      <c r="Q31" s="43"/>
      <c r="R31" s="37"/>
      <c r="S31" s="43"/>
      <c r="T31" s="37"/>
      <c r="U31" s="43"/>
      <c r="V31" s="37"/>
      <c r="W31" s="7"/>
      <c r="X31" s="7"/>
      <c r="Y31" s="7"/>
      <c r="Z31" s="7"/>
      <c r="AA31" s="7"/>
    </row>
    <row r="32" spans="1:27" ht="12.75" hidden="1" customHeight="1">
      <c r="A32" s="44"/>
      <c r="B32" s="45" t="s">
        <v>107</v>
      </c>
      <c r="C32" s="39"/>
      <c r="D32" s="46">
        <f>+D24</f>
        <v>0</v>
      </c>
      <c r="E32" s="39"/>
      <c r="F32" s="46"/>
      <c r="G32" s="39"/>
      <c r="H32" s="46">
        <f>+H24</f>
        <v>0</v>
      </c>
      <c r="I32" s="39"/>
      <c r="J32" s="46"/>
      <c r="K32" s="39"/>
      <c r="L32" s="46">
        <f>+L24</f>
        <v>0</v>
      </c>
      <c r="M32" s="39"/>
      <c r="N32" s="46">
        <f>+N24</f>
        <v>0</v>
      </c>
      <c r="O32" s="39"/>
      <c r="P32" s="46">
        <f>+P24</f>
        <v>0</v>
      </c>
      <c r="Q32" s="39"/>
      <c r="R32" s="46">
        <f>+R24</f>
        <v>0</v>
      </c>
      <c r="S32" s="39"/>
      <c r="T32" s="46">
        <f>+T24</f>
        <v>0</v>
      </c>
      <c r="U32" s="39"/>
      <c r="V32" s="46">
        <f>+V24</f>
        <v>0</v>
      </c>
      <c r="W32" s="47"/>
      <c r="X32" s="47"/>
      <c r="Y32" s="47"/>
      <c r="Z32" s="47"/>
      <c r="AA32" s="47"/>
    </row>
    <row r="33" spans="1:27" ht="12.75" hidden="1" customHeight="1">
      <c r="A33" s="44"/>
      <c r="B33" s="45" t="s">
        <v>108</v>
      </c>
      <c r="C33" s="39"/>
      <c r="D33" s="48" t="e">
        <f>+ROUND(IF(D32&lt;=VLOOKUP($B$52,'VERIFICACION TECNICA'!formula,2,FALSE),700*(1-((VLOOKUP($B$52,'VERIFICACION TECNICA'!formula,2,FALSE)-D32)/VLOOKUP($B$52,'VERIFICACION TECNICA'!formula,2,FALSE))),700*(1-2*(ABS(VLOOKUP($B$52,'VERIFICACION TECNICA'!formula,2,FALSE)-D32)/VLOOKUP($B$52,'VERIFICACION TECNICA'!formula,2,FALSE)))),3)</f>
        <v>#DIV/0!</v>
      </c>
      <c r="E33" s="39"/>
      <c r="F33" s="48" t="e">
        <f>+ROUND(IF(F32&lt;=VLOOKUP($B$52,'VERIFICACION TECNICA'!formula,2,FALSE),700*(1-((VLOOKUP($B$52,'VERIFICACION TECNICA'!formula,2,FALSE)-F32)/VLOOKUP($B$52,'VERIFICACION TECNICA'!formula,2,FALSE))),700*(1-2*(ABS(VLOOKUP($B$52,'VERIFICACION TECNICA'!formula,2,FALSE)-F32)/VLOOKUP($B$52,'VERIFICACION TECNICA'!formula,2,FALSE)))),3)</f>
        <v>#DIV/0!</v>
      </c>
      <c r="G33" s="39"/>
      <c r="H33" s="48" t="e">
        <f>+ROUND(IF(H32&lt;=VLOOKUP($B$52,'VERIFICACION TECNICA'!formula,2,FALSE),700*(1-((VLOOKUP($B$52,'VERIFICACION TECNICA'!formula,2,FALSE)-H32)/VLOOKUP($B$52,'VERIFICACION TECNICA'!formula,2,FALSE))),700*(1-2*(ABS(VLOOKUP($B$52,'VERIFICACION TECNICA'!formula,2,FALSE)-H32)/VLOOKUP($B$52,'VERIFICACION TECNICA'!formula,2,FALSE)))),3)</f>
        <v>#DIV/0!</v>
      </c>
      <c r="I33" s="39"/>
      <c r="J33" s="48" t="e">
        <f>+ROUND(IF(J32&lt;=VLOOKUP($B$52,'VERIFICACION TECNICA'!formula,2,FALSE),700*(1-((VLOOKUP($B$52,'VERIFICACION TECNICA'!formula,2,FALSE)-J32)/VLOOKUP($B$52,'VERIFICACION TECNICA'!formula,2,FALSE))),700*(1-2*(ABS(VLOOKUP($B$52,'VERIFICACION TECNICA'!formula,2,FALSE)-J32)/VLOOKUP($B$52,'VERIFICACION TECNICA'!formula,2,FALSE)))),3)</f>
        <v>#DIV/0!</v>
      </c>
      <c r="K33" s="39"/>
      <c r="L33" s="48" t="e">
        <f>+ROUND(IF(L32&lt;=VLOOKUP($B$52,'VERIFICACION TECNICA'!formula,2,FALSE),700*(1-((VLOOKUP($B$52,'VERIFICACION TECNICA'!formula,2,FALSE)-L32)/VLOOKUP($B$52,'VERIFICACION TECNICA'!formula,2,FALSE))),700*(1-2*(ABS(VLOOKUP($B$52,'VERIFICACION TECNICA'!formula,2,FALSE)-L32)/VLOOKUP($B$52,'VERIFICACION TECNICA'!formula,2,FALSE)))),3)</f>
        <v>#DIV/0!</v>
      </c>
      <c r="M33" s="39"/>
      <c r="N33" s="48" t="e">
        <f>+ROUND(IF(N32&lt;=VLOOKUP($B$52,'VERIFICACION TECNICA'!formula,2,FALSE),700*(1-((VLOOKUP($B$52,'VERIFICACION TECNICA'!formula,2,FALSE)-N32)/VLOOKUP($B$52,'VERIFICACION TECNICA'!formula,2,FALSE))),700*(1-2*(ABS(VLOOKUP($B$52,'VERIFICACION TECNICA'!formula,2,FALSE)-N32)/VLOOKUP($B$52,'VERIFICACION TECNICA'!formula,2,FALSE)))),3)</f>
        <v>#DIV/0!</v>
      </c>
      <c r="O33" s="39"/>
      <c r="P33" s="48" t="e">
        <f>+ROUND(IF(P32&lt;=VLOOKUP($B$52,'VERIFICACION TECNICA'!formula,2,FALSE),700*(1-((VLOOKUP($B$52,'VERIFICACION TECNICA'!formula,2,FALSE)-P32)/VLOOKUP($B$52,'VERIFICACION TECNICA'!formula,2,FALSE))),700*(1-2*(ABS(VLOOKUP($B$52,'VERIFICACION TECNICA'!formula,2,FALSE)-P32)/VLOOKUP($B$52,'VERIFICACION TECNICA'!formula,2,FALSE)))),3)</f>
        <v>#DIV/0!</v>
      </c>
      <c r="Q33" s="39"/>
      <c r="R33" s="48" t="e">
        <f>+ROUND(IF(R32&lt;=VLOOKUP($B$52,'VERIFICACION TECNICA'!formula,2,FALSE),700*(1-((VLOOKUP($B$52,'VERIFICACION TECNICA'!formula,2,FALSE)-R32)/VLOOKUP($B$52,'VERIFICACION TECNICA'!formula,2,FALSE))),700*(1-2*(ABS(VLOOKUP($B$52,'VERIFICACION TECNICA'!formula,2,FALSE)-R32)/VLOOKUP($B$52,'VERIFICACION TECNICA'!formula,2,FALSE)))),3)</f>
        <v>#DIV/0!</v>
      </c>
      <c r="S33" s="39"/>
      <c r="T33" s="48" t="e">
        <f>+ROUND(IF(T32&lt;=VLOOKUP($B$52,'VERIFICACION TECNICA'!formula,2,FALSE),700*(1-((VLOOKUP($B$52,'VERIFICACION TECNICA'!formula,2,FALSE)-T32)/VLOOKUP($B$52,'VERIFICACION TECNICA'!formula,2,FALSE))),700*(1-2*(ABS(VLOOKUP($B$52,'VERIFICACION TECNICA'!formula,2,FALSE)-T32)/VLOOKUP($B$52,'VERIFICACION TECNICA'!formula,2,FALSE)))),3)</f>
        <v>#DIV/0!</v>
      </c>
      <c r="U33" s="39"/>
      <c r="V33" s="48" t="e">
        <f>+ROUND(IF(V32&lt;=VLOOKUP($B$52,'VERIFICACION TECNICA'!formula,2,FALSE),700*(1-((VLOOKUP($B$52,'VERIFICACION TECNICA'!formula,2,FALSE)-V32)/VLOOKUP($B$52,'VERIFICACION TECNICA'!formula,2,FALSE))),700*(1-2*(ABS(VLOOKUP($B$52,'VERIFICACION TECNICA'!formula,2,FALSE)-V32)/VLOOKUP($B$52,'VERIFICACION TECNICA'!formula,2,FALSE)))),3)</f>
        <v>#DIV/0!</v>
      </c>
      <c r="W33" s="47"/>
      <c r="X33" s="47"/>
      <c r="Y33" s="47"/>
      <c r="Z33" s="47"/>
      <c r="AA33" s="47"/>
    </row>
    <row r="34" spans="1:27" ht="12.75" hidden="1" customHeight="1">
      <c r="A34" s="44"/>
      <c r="B34" s="45" t="s">
        <v>109</v>
      </c>
      <c r="C34" s="39"/>
      <c r="D34" s="44">
        <v>0</v>
      </c>
      <c r="E34" s="39"/>
      <c r="F34" s="44">
        <v>0</v>
      </c>
      <c r="G34" s="39"/>
      <c r="H34" s="44">
        <v>0</v>
      </c>
      <c r="I34" s="39"/>
      <c r="J34" s="44">
        <v>0</v>
      </c>
      <c r="K34" s="39"/>
      <c r="L34" s="44">
        <v>0</v>
      </c>
      <c r="M34" s="39"/>
      <c r="N34" s="44">
        <v>0</v>
      </c>
      <c r="O34" s="39"/>
      <c r="P34" s="44">
        <v>0</v>
      </c>
      <c r="Q34" s="39"/>
      <c r="R34" s="44">
        <v>0</v>
      </c>
      <c r="S34" s="39"/>
      <c r="T34" s="44">
        <v>0</v>
      </c>
      <c r="U34" s="39"/>
      <c r="V34" s="44">
        <v>0</v>
      </c>
      <c r="W34" s="47"/>
      <c r="X34" s="47"/>
      <c r="Y34" s="47"/>
      <c r="Z34" s="47"/>
      <c r="AA34" s="47"/>
    </row>
    <row r="35" spans="1:27" ht="12.75" hidden="1" customHeight="1">
      <c r="A35" s="44"/>
      <c r="B35" s="45" t="s">
        <v>110</v>
      </c>
      <c r="C35" s="39"/>
      <c r="D35" s="49" t="e">
        <f>SUM(D33:D34)</f>
        <v>#DIV/0!</v>
      </c>
      <c r="E35" s="39"/>
      <c r="F35" s="49" t="e">
        <f>SUM(F33:F34)</f>
        <v>#DIV/0!</v>
      </c>
      <c r="G35" s="39"/>
      <c r="H35" s="49" t="e">
        <f>SUM(H33:H34)</f>
        <v>#DIV/0!</v>
      </c>
      <c r="I35" s="39"/>
      <c r="J35" s="49" t="e">
        <f>SUM(J33:J34)</f>
        <v>#DIV/0!</v>
      </c>
      <c r="K35" s="39"/>
      <c r="L35" s="49" t="e">
        <f>SUM(L33:L34)</f>
        <v>#DIV/0!</v>
      </c>
      <c r="M35" s="39"/>
      <c r="N35" s="49" t="e">
        <f>SUM(N33:N34)</f>
        <v>#DIV/0!</v>
      </c>
      <c r="O35" s="39"/>
      <c r="P35" s="49" t="e">
        <f>SUM(P33:P34)</f>
        <v>#DIV/0!</v>
      </c>
      <c r="Q35" s="39"/>
      <c r="R35" s="49" t="e">
        <f>SUM(R33:R34)</f>
        <v>#DIV/0!</v>
      </c>
      <c r="S35" s="39"/>
      <c r="T35" s="49" t="e">
        <f>SUM(T33:T34)</f>
        <v>#DIV/0!</v>
      </c>
      <c r="U35" s="39"/>
      <c r="V35" s="49" t="e">
        <f>SUM(V33:V34)</f>
        <v>#DIV/0!</v>
      </c>
      <c r="W35" s="47"/>
      <c r="X35" s="47"/>
      <c r="Y35" s="47"/>
      <c r="Z35" s="47"/>
      <c r="AA35" s="47"/>
    </row>
    <row r="36" spans="1:27" ht="12.75" hidden="1" customHeight="1">
      <c r="A36" s="44"/>
      <c r="B36" s="45" t="s">
        <v>111</v>
      </c>
      <c r="C36" s="50"/>
      <c r="D36" s="51"/>
      <c r="E36" s="50"/>
      <c r="F36" s="51"/>
      <c r="G36" s="50"/>
      <c r="H36" s="51"/>
      <c r="I36" s="50"/>
      <c r="J36" s="51"/>
      <c r="K36" s="50"/>
      <c r="L36" s="51"/>
      <c r="M36" s="50"/>
      <c r="N36" s="51"/>
      <c r="O36" s="50"/>
      <c r="P36" s="51"/>
      <c r="Q36" s="50"/>
      <c r="R36" s="51"/>
      <c r="S36" s="50"/>
      <c r="T36" s="51"/>
      <c r="U36" s="50"/>
      <c r="V36" s="51"/>
      <c r="W36" s="47"/>
      <c r="X36" s="47"/>
      <c r="Y36" s="47"/>
      <c r="Z36" s="47"/>
      <c r="AA36" s="47"/>
    </row>
    <row r="37" spans="1:27" ht="12.75" hidden="1" customHeight="1">
      <c r="A37" s="44"/>
      <c r="B37" s="45"/>
      <c r="C37" s="52"/>
      <c r="D37" s="53"/>
      <c r="E37" s="52"/>
      <c r="F37" s="53"/>
      <c r="G37" s="52"/>
      <c r="H37" s="53"/>
      <c r="I37" s="52"/>
      <c r="J37" s="53"/>
      <c r="K37" s="52"/>
      <c r="L37" s="53"/>
      <c r="M37" s="52"/>
      <c r="N37" s="53"/>
      <c r="O37" s="52"/>
      <c r="P37" s="53"/>
      <c r="Q37" s="52"/>
      <c r="R37" s="53"/>
      <c r="S37" s="52"/>
      <c r="T37" s="53"/>
      <c r="U37" s="52"/>
      <c r="V37" s="53"/>
      <c r="W37" s="47"/>
      <c r="X37" s="47"/>
      <c r="Y37" s="47"/>
      <c r="Z37" s="47"/>
      <c r="AA37" s="47"/>
    </row>
    <row r="38" spans="1:27" ht="12.75" hidden="1" customHeight="1">
      <c r="A38" s="22" t="s">
        <v>112</v>
      </c>
      <c r="B38" s="54">
        <f>VTEE!D6</f>
        <v>254722263</v>
      </c>
      <c r="C38" s="52"/>
      <c r="D38" s="52"/>
      <c r="E38" s="52"/>
      <c r="F38" s="52"/>
      <c r="G38" s="52"/>
      <c r="H38" s="52"/>
      <c r="I38" s="52"/>
      <c r="J38" s="52"/>
      <c r="K38" s="52"/>
      <c r="L38" s="52"/>
      <c r="M38" s="52"/>
      <c r="N38" s="52"/>
      <c r="O38" s="52"/>
      <c r="P38" s="52"/>
      <c r="Q38" s="52"/>
      <c r="R38" s="52"/>
      <c r="S38" s="52"/>
      <c r="T38" s="52"/>
      <c r="U38" s="52"/>
      <c r="V38" s="52"/>
      <c r="W38" s="47"/>
      <c r="X38" s="47"/>
      <c r="Y38" s="55"/>
      <c r="Z38" s="47"/>
      <c r="AA38" s="47"/>
    </row>
    <row r="39" spans="1:27" ht="12.75" hidden="1" customHeight="1">
      <c r="A39" s="56"/>
      <c r="B39" s="57"/>
      <c r="C39" s="52"/>
      <c r="D39" s="52"/>
      <c r="E39" s="52"/>
      <c r="F39" s="52"/>
      <c r="G39" s="52"/>
      <c r="H39" s="52"/>
      <c r="I39" s="52"/>
      <c r="J39" s="52"/>
      <c r="K39" s="52"/>
      <c r="L39" s="52"/>
      <c r="M39" s="52"/>
      <c r="N39" s="52"/>
      <c r="O39" s="52"/>
      <c r="P39" s="52"/>
      <c r="Q39" s="52"/>
      <c r="R39" s="52"/>
      <c r="S39" s="52"/>
      <c r="T39" s="52"/>
      <c r="U39" s="52"/>
      <c r="V39" s="52"/>
      <c r="W39" s="47"/>
      <c r="X39" s="47"/>
      <c r="Y39" s="47"/>
      <c r="Z39" s="47"/>
      <c r="AA39" s="47"/>
    </row>
    <row r="40" spans="1:27" ht="12.75" hidden="1" customHeight="1">
      <c r="A40" s="22" t="s">
        <v>113</v>
      </c>
      <c r="B40" s="58">
        <f>+MAX(C32:L32)</f>
        <v>0</v>
      </c>
      <c r="C40" s="52"/>
      <c r="D40" s="52"/>
      <c r="E40" s="52"/>
      <c r="F40" s="52"/>
      <c r="G40" s="52"/>
      <c r="H40" s="52"/>
      <c r="I40" s="52"/>
      <c r="J40" s="52"/>
      <c r="K40" s="52"/>
      <c r="L40" s="52"/>
      <c r="M40" s="52"/>
      <c r="N40" s="52"/>
      <c r="O40" s="52"/>
      <c r="P40" s="52"/>
      <c r="Q40" s="52"/>
      <c r="R40" s="52"/>
      <c r="S40" s="52"/>
      <c r="T40" s="52"/>
      <c r="U40" s="52"/>
      <c r="V40" s="52"/>
      <c r="W40" s="47"/>
      <c r="X40" s="47"/>
      <c r="Y40" s="55"/>
      <c r="Z40" s="47"/>
      <c r="AA40" s="47"/>
    </row>
    <row r="41" spans="1:27" ht="12.75" hidden="1" customHeight="1">
      <c r="A41" s="56"/>
      <c r="B41" s="57"/>
      <c r="C41" s="52"/>
      <c r="D41" s="52"/>
      <c r="E41" s="52"/>
      <c r="F41" s="52"/>
      <c r="G41" s="52"/>
      <c r="H41" s="52"/>
      <c r="I41" s="52"/>
      <c r="J41" s="52"/>
      <c r="K41" s="52"/>
      <c r="L41" s="52"/>
      <c r="M41" s="52"/>
      <c r="N41" s="52"/>
      <c r="O41" s="52"/>
      <c r="P41" s="52"/>
      <c r="Q41" s="52"/>
      <c r="R41" s="52"/>
      <c r="S41" s="52"/>
      <c r="T41" s="52"/>
      <c r="U41" s="52"/>
      <c r="V41" s="52"/>
      <c r="W41" s="47"/>
      <c r="X41" s="47"/>
      <c r="Y41" s="47"/>
      <c r="Z41" s="47"/>
      <c r="AA41" s="47"/>
    </row>
    <row r="42" spans="1:27" ht="12.75" hidden="1" customHeight="1">
      <c r="A42" s="22" t="s">
        <v>114</v>
      </c>
      <c r="B42" s="58" t="s">
        <v>115</v>
      </c>
      <c r="C42" s="52"/>
      <c r="D42" s="59"/>
      <c r="E42" s="52"/>
      <c r="F42" s="59"/>
      <c r="G42" s="52"/>
      <c r="H42" s="59"/>
      <c r="I42" s="52"/>
      <c r="J42" s="59"/>
      <c r="K42" s="52"/>
      <c r="L42" s="59"/>
      <c r="M42" s="52"/>
      <c r="N42" s="59"/>
      <c r="O42" s="52"/>
      <c r="P42" s="59"/>
      <c r="Q42" s="52"/>
      <c r="R42" s="59"/>
      <c r="S42" s="52"/>
      <c r="T42" s="59"/>
      <c r="U42" s="52"/>
      <c r="V42" s="59"/>
      <c r="W42" s="47"/>
      <c r="X42" s="47"/>
      <c r="Y42" s="47"/>
      <c r="Z42" s="47"/>
      <c r="AA42" s="47"/>
    </row>
    <row r="43" spans="1:27" ht="12.75" hidden="1" customHeight="1">
      <c r="A43" s="60">
        <v>1</v>
      </c>
      <c r="B43" s="61">
        <f>+AVERAGE(D32:L32)</f>
        <v>0</v>
      </c>
      <c r="C43" s="52"/>
      <c r="D43" s="52"/>
      <c r="E43" s="52"/>
      <c r="F43" s="52"/>
      <c r="G43" s="52"/>
      <c r="H43" s="52"/>
      <c r="I43" s="52"/>
      <c r="J43" s="52"/>
      <c r="K43" s="52"/>
      <c r="L43" s="52"/>
      <c r="M43" s="52"/>
      <c r="N43" s="52"/>
      <c r="O43" s="52"/>
      <c r="P43" s="52"/>
      <c r="Q43" s="52"/>
      <c r="R43" s="52"/>
      <c r="S43" s="52"/>
      <c r="T43" s="52"/>
      <c r="U43" s="52"/>
      <c r="V43" s="52"/>
      <c r="W43" s="47"/>
      <c r="X43" s="47"/>
      <c r="Y43" s="47"/>
      <c r="Z43" s="47"/>
      <c r="AA43" s="47"/>
    </row>
    <row r="44" spans="1:27" ht="12.75" hidden="1" customHeight="1">
      <c r="A44" s="60">
        <v>2</v>
      </c>
      <c r="B44" s="61">
        <f>+(B43+B40)/2</f>
        <v>0</v>
      </c>
      <c r="C44" s="52"/>
      <c r="D44" s="52"/>
      <c r="E44" s="52"/>
      <c r="F44" s="52"/>
      <c r="G44" s="52"/>
      <c r="H44" s="52"/>
      <c r="I44" s="52"/>
      <c r="J44" s="52"/>
      <c r="K44" s="52"/>
      <c r="L44" s="52"/>
      <c r="M44" s="52"/>
      <c r="N44" s="52"/>
      <c r="O44" s="52"/>
      <c r="P44" s="52"/>
      <c r="Q44" s="52"/>
      <c r="R44" s="52"/>
      <c r="S44" s="52"/>
      <c r="T44" s="52"/>
      <c r="U44" s="52"/>
      <c r="V44" s="52"/>
      <c r="W44" s="47"/>
      <c r="X44" s="47"/>
      <c r="Y44" s="47"/>
      <c r="Z44" s="47"/>
      <c r="AA44" s="47"/>
    </row>
    <row r="45" spans="1:27" ht="12.75" hidden="1" customHeight="1">
      <c r="A45" s="60">
        <v>3</v>
      </c>
      <c r="B45" s="61" t="e">
        <f>+GEOMEAN(D32:L32,B38,B38)</f>
        <v>#NUM!</v>
      </c>
      <c r="C45" s="62"/>
      <c r="D45" s="52"/>
      <c r="E45" s="62"/>
      <c r="F45" s="52"/>
      <c r="G45" s="62"/>
      <c r="H45" s="52"/>
      <c r="I45" s="62"/>
      <c r="J45" s="52"/>
      <c r="K45" s="62"/>
      <c r="L45" s="52"/>
      <c r="M45" s="62"/>
      <c r="N45" s="52"/>
      <c r="O45" s="62"/>
      <c r="P45" s="52"/>
      <c r="Q45" s="62"/>
      <c r="R45" s="52"/>
      <c r="S45" s="62"/>
      <c r="T45" s="52"/>
      <c r="U45" s="62"/>
      <c r="V45" s="52"/>
      <c r="W45" s="47"/>
      <c r="X45" s="47"/>
      <c r="Y45" s="47"/>
      <c r="Z45" s="47"/>
      <c r="AA45" s="47"/>
    </row>
    <row r="46" spans="1:27" ht="12.75" hidden="1" customHeight="1">
      <c r="A46" s="52"/>
      <c r="B46" s="57"/>
      <c r="C46" s="62"/>
      <c r="D46" s="52"/>
      <c r="E46" s="62"/>
      <c r="F46" s="52"/>
      <c r="G46" s="62"/>
      <c r="H46" s="52"/>
      <c r="I46" s="62"/>
      <c r="J46" s="52"/>
      <c r="K46" s="62"/>
      <c r="L46" s="52"/>
      <c r="M46" s="62"/>
      <c r="N46" s="52"/>
      <c r="O46" s="62"/>
      <c r="P46" s="52"/>
      <c r="Q46" s="62"/>
      <c r="R46" s="52"/>
      <c r="S46" s="62"/>
      <c r="T46" s="52"/>
      <c r="U46" s="62"/>
      <c r="V46" s="52"/>
      <c r="W46" s="47"/>
      <c r="X46" s="47"/>
      <c r="Y46" s="47"/>
      <c r="Z46" s="47"/>
      <c r="AA46" s="47"/>
    </row>
    <row r="47" spans="1:27" ht="12.75" hidden="1" customHeight="1">
      <c r="A47" s="63" t="s">
        <v>116</v>
      </c>
      <c r="B47" s="64">
        <f>+COUNT(C32:L32)</f>
        <v>3</v>
      </c>
      <c r="C47" s="62"/>
      <c r="D47" s="52"/>
      <c r="E47" s="62"/>
      <c r="F47" s="52"/>
      <c r="G47" s="62"/>
      <c r="H47" s="52"/>
      <c r="I47" s="62"/>
      <c r="J47" s="52"/>
      <c r="K47" s="62"/>
      <c r="L47" s="52"/>
      <c r="M47" s="62"/>
      <c r="N47" s="52"/>
      <c r="O47" s="62"/>
      <c r="P47" s="52"/>
      <c r="Q47" s="62"/>
      <c r="R47" s="52"/>
      <c r="S47" s="62"/>
      <c r="T47" s="52"/>
      <c r="U47" s="62"/>
      <c r="V47" s="52"/>
      <c r="W47" s="47"/>
      <c r="X47" s="47"/>
      <c r="Y47" s="47"/>
      <c r="Z47" s="47"/>
      <c r="AA47" s="47"/>
    </row>
    <row r="48" spans="1:27" ht="12.75" hidden="1" customHeight="1">
      <c r="A48" s="65" t="s">
        <v>117</v>
      </c>
      <c r="B48" s="64">
        <f>+IF(AND(1&lt;=B47,B47&lt;=3),1,IF(AND(4&lt;=B47,B47&lt;=6),2,IF(AND(7&lt;=B47,B47&lt;=10),3,"NO APLICA")))</f>
        <v>1</v>
      </c>
      <c r="C48" s="62"/>
      <c r="D48" s="52"/>
      <c r="E48" s="62"/>
      <c r="F48" s="52"/>
      <c r="G48" s="62"/>
      <c r="H48" s="52"/>
      <c r="I48" s="62"/>
      <c r="J48" s="52"/>
      <c r="K48" s="62"/>
      <c r="L48" s="52"/>
      <c r="M48" s="62"/>
      <c r="N48" s="52"/>
      <c r="O48" s="62"/>
      <c r="P48" s="52"/>
      <c r="Q48" s="62"/>
      <c r="R48" s="52"/>
      <c r="S48" s="62"/>
      <c r="T48" s="52"/>
      <c r="U48" s="62"/>
      <c r="V48" s="52"/>
      <c r="W48" s="47"/>
      <c r="X48" s="47"/>
      <c r="Y48" s="47"/>
      <c r="Z48" s="47"/>
      <c r="AA48" s="47"/>
    </row>
    <row r="49" spans="1:27" ht="12.75" hidden="1" customHeight="1">
      <c r="A49" s="62"/>
      <c r="B49" s="37"/>
      <c r="C49" s="62"/>
      <c r="D49" s="52"/>
      <c r="E49" s="62"/>
      <c r="F49" s="52"/>
      <c r="G49" s="62"/>
      <c r="H49" s="52"/>
      <c r="I49" s="62"/>
      <c r="J49" s="52"/>
      <c r="K49" s="62"/>
      <c r="L49" s="52"/>
      <c r="M49" s="62"/>
      <c r="N49" s="52"/>
      <c r="O49" s="62"/>
      <c r="P49" s="52"/>
      <c r="Q49" s="62"/>
      <c r="R49" s="52"/>
      <c r="S49" s="62"/>
      <c r="T49" s="52"/>
      <c r="U49" s="62"/>
      <c r="V49" s="52"/>
      <c r="W49" s="47"/>
      <c r="X49" s="47"/>
      <c r="Y49" s="47"/>
      <c r="Z49" s="47"/>
      <c r="AA49" s="47"/>
    </row>
    <row r="50" spans="1:27" ht="12.75" hidden="1" customHeight="1">
      <c r="A50" s="63" t="s">
        <v>118</v>
      </c>
      <c r="B50" s="66">
        <v>3257.06</v>
      </c>
      <c r="C50" s="62"/>
      <c r="D50" s="52"/>
      <c r="E50" s="62"/>
      <c r="F50" s="52"/>
      <c r="G50" s="62"/>
      <c r="H50" s="52"/>
      <c r="I50" s="62"/>
      <c r="J50" s="52"/>
      <c r="K50" s="62"/>
      <c r="L50" s="52"/>
      <c r="M50" s="62"/>
      <c r="N50" s="52"/>
      <c r="O50" s="62"/>
      <c r="P50" s="52"/>
      <c r="Q50" s="62"/>
      <c r="R50" s="52"/>
      <c r="S50" s="62"/>
      <c r="T50" s="52"/>
      <c r="U50" s="62"/>
      <c r="V50" s="52"/>
      <c r="W50" s="47"/>
      <c r="X50" s="47"/>
      <c r="Y50" s="47"/>
      <c r="Z50" s="47"/>
      <c r="AA50" s="47"/>
    </row>
    <row r="51" spans="1:27" ht="12.75" hidden="1" customHeight="1">
      <c r="A51" s="63" t="s">
        <v>119</v>
      </c>
      <c r="B51" s="67">
        <f>+MOD(B50,INT(B50))</f>
        <v>5.999999999994543E-2</v>
      </c>
      <c r="C51" s="62"/>
      <c r="D51" s="52"/>
      <c r="E51" s="62"/>
      <c r="F51" s="52"/>
      <c r="G51" s="62"/>
      <c r="H51" s="52"/>
      <c r="I51" s="62"/>
      <c r="J51" s="52"/>
      <c r="K51" s="62"/>
      <c r="L51" s="52"/>
      <c r="M51" s="62"/>
      <c r="N51" s="52"/>
      <c r="O51" s="62"/>
      <c r="P51" s="52"/>
      <c r="Q51" s="62"/>
      <c r="R51" s="52"/>
      <c r="S51" s="62"/>
      <c r="T51" s="52"/>
      <c r="U51" s="62"/>
      <c r="V51" s="52"/>
      <c r="W51" s="47"/>
      <c r="X51" s="47"/>
      <c r="Y51" s="47"/>
      <c r="Z51" s="47"/>
      <c r="AA51" s="47"/>
    </row>
    <row r="52" spans="1:27" ht="32.25" hidden="1" customHeight="1">
      <c r="A52" s="63" t="s">
        <v>114</v>
      </c>
      <c r="B52" s="68">
        <f>+IF(AND(0&lt;=B51,B51&lt;=0.33),1,IF(AND(0.34&lt;=B51,B51&lt;=0.66),2,IF(AND(0.67&lt;=B51,B51&lt;=0.99),3,"NO APLICA")))</f>
        <v>1</v>
      </c>
      <c r="C52" s="62"/>
      <c r="D52" s="52"/>
      <c r="E52" s="62"/>
      <c r="F52" s="52"/>
      <c r="G52" s="62"/>
      <c r="H52" s="52"/>
      <c r="I52" s="62"/>
      <c r="J52" s="52"/>
      <c r="K52" s="62"/>
      <c r="L52" s="52"/>
      <c r="M52" s="62"/>
      <c r="N52" s="52"/>
      <c r="O52" s="62"/>
      <c r="P52" s="52"/>
      <c r="Q52" s="62"/>
      <c r="R52" s="52"/>
      <c r="S52" s="62"/>
      <c r="T52" s="52"/>
      <c r="U52" s="62"/>
      <c r="V52" s="52"/>
      <c r="W52" s="47"/>
      <c r="X52" s="47"/>
      <c r="Y52" s="47"/>
      <c r="Z52" s="47"/>
      <c r="AA52" s="47"/>
    </row>
    <row r="53" spans="1:27" ht="12.75" customHeight="1">
      <c r="A53" s="42"/>
      <c r="B53" s="37"/>
      <c r="C53" s="43"/>
      <c r="D53" s="37"/>
      <c r="E53" s="43"/>
      <c r="F53" s="37"/>
      <c r="G53" s="43"/>
      <c r="H53" s="37"/>
      <c r="I53" s="43"/>
      <c r="J53" s="37"/>
      <c r="K53" s="43"/>
      <c r="L53" s="37"/>
      <c r="M53" s="43"/>
      <c r="N53" s="37"/>
      <c r="O53" s="43"/>
      <c r="P53" s="37"/>
      <c r="Q53" s="43"/>
      <c r="R53" s="37"/>
      <c r="S53" s="43"/>
      <c r="T53" s="37"/>
      <c r="U53" s="43"/>
      <c r="V53" s="37"/>
      <c r="W53" s="7"/>
      <c r="X53" s="7"/>
      <c r="Y53" s="7"/>
      <c r="Z53" s="7"/>
      <c r="AA53" s="7"/>
    </row>
    <row r="54" spans="1:27" ht="12.75" customHeight="1">
      <c r="A54" s="42"/>
      <c r="B54" s="37"/>
      <c r="C54" s="37"/>
      <c r="D54" s="43"/>
      <c r="E54" s="37"/>
      <c r="F54" s="43"/>
      <c r="G54" s="37"/>
      <c r="H54" s="43"/>
      <c r="I54" s="37"/>
      <c r="J54" s="43"/>
      <c r="K54" s="37"/>
      <c r="L54" s="43"/>
      <c r="M54" s="37"/>
      <c r="N54" s="43"/>
      <c r="O54" s="37"/>
      <c r="P54" s="43"/>
      <c r="Q54" s="37"/>
      <c r="R54" s="43"/>
      <c r="S54" s="37"/>
      <c r="T54" s="43"/>
      <c r="U54" s="37"/>
      <c r="V54" s="43"/>
      <c r="W54" s="7"/>
      <c r="X54" s="7"/>
      <c r="Y54" s="7"/>
      <c r="Z54" s="7"/>
      <c r="AA54" s="7"/>
    </row>
    <row r="55" spans="1:27" ht="12.75" customHeight="1">
      <c r="A55" s="42"/>
      <c r="B55" s="69" t="s">
        <v>120</v>
      </c>
      <c r="C55" s="37"/>
      <c r="D55" s="43"/>
      <c r="E55" s="37"/>
      <c r="F55" s="43"/>
      <c r="G55" s="37"/>
      <c r="H55" s="43"/>
      <c r="I55" s="37"/>
      <c r="J55" s="43"/>
      <c r="K55" s="37"/>
      <c r="L55" s="43"/>
      <c r="M55" s="37"/>
      <c r="N55" s="43"/>
      <c r="O55" s="37"/>
      <c r="P55" s="43"/>
      <c r="Q55" s="37"/>
      <c r="R55" s="43"/>
      <c r="S55" s="37"/>
      <c r="T55" s="43"/>
      <c r="U55" s="37"/>
      <c r="V55" s="43"/>
      <c r="W55" s="7"/>
      <c r="X55" s="7"/>
      <c r="Y55" s="7"/>
      <c r="Z55" s="7"/>
      <c r="AA55" s="7"/>
    </row>
    <row r="56" spans="1:27" ht="12.75" customHeight="1">
      <c r="A56" s="42"/>
      <c r="B56" s="37"/>
      <c r="C56" s="37"/>
      <c r="D56" s="43"/>
      <c r="E56" s="37"/>
      <c r="F56" s="43"/>
      <c r="G56" s="37"/>
      <c r="H56" s="43"/>
      <c r="I56" s="37"/>
      <c r="J56" s="43"/>
      <c r="K56" s="37"/>
      <c r="L56" s="43"/>
      <c r="M56" s="37"/>
      <c r="N56" s="43"/>
      <c r="O56" s="37"/>
      <c r="P56" s="43"/>
      <c r="Q56" s="37"/>
      <c r="R56" s="43"/>
      <c r="S56" s="37"/>
      <c r="T56" s="43"/>
      <c r="U56" s="37"/>
      <c r="V56" s="43"/>
      <c r="W56" s="7"/>
      <c r="X56" s="7"/>
      <c r="Y56" s="7"/>
      <c r="Z56" s="7"/>
      <c r="AA56" s="7"/>
    </row>
    <row r="57" spans="1:27" ht="18.75" customHeight="1">
      <c r="A57" s="42"/>
      <c r="B57" s="43"/>
      <c r="C57" s="43"/>
      <c r="D57" s="43"/>
      <c r="E57" s="43"/>
      <c r="F57" s="43"/>
      <c r="G57" s="43"/>
      <c r="H57" s="43"/>
      <c r="I57" s="43"/>
      <c r="J57" s="43"/>
      <c r="K57" s="43"/>
      <c r="L57" s="43"/>
      <c r="M57" s="43"/>
      <c r="N57" s="43"/>
      <c r="O57" s="43"/>
      <c r="P57" s="43"/>
      <c r="Q57" s="43"/>
      <c r="R57" s="43"/>
      <c r="S57" s="43"/>
      <c r="T57" s="43"/>
      <c r="U57" s="43"/>
      <c r="V57" s="43"/>
      <c r="W57" s="7"/>
      <c r="X57" s="7"/>
      <c r="Y57" s="7"/>
      <c r="Z57" s="7"/>
      <c r="AA57" s="7"/>
    </row>
    <row r="58" spans="1:27" ht="12.75" customHeight="1">
      <c r="A58" s="42"/>
      <c r="B58" s="70" t="s">
        <v>121</v>
      </c>
      <c r="C58" s="37"/>
      <c r="D58" s="43"/>
      <c r="E58" s="37"/>
      <c r="F58" s="43"/>
      <c r="G58" s="37"/>
      <c r="H58" s="43"/>
      <c r="I58" s="37"/>
      <c r="J58" s="43"/>
      <c r="K58" s="37"/>
      <c r="L58" s="43"/>
      <c r="M58" s="37"/>
      <c r="N58" s="43"/>
      <c r="O58" s="37"/>
      <c r="P58" s="43"/>
      <c r="Q58" s="37"/>
      <c r="R58" s="43"/>
      <c r="S58" s="37"/>
      <c r="T58" s="43"/>
      <c r="U58" s="37"/>
      <c r="V58" s="43"/>
      <c r="W58" s="7"/>
      <c r="X58" s="7"/>
      <c r="Y58" s="7"/>
      <c r="Z58" s="7"/>
      <c r="AA58" s="7"/>
    </row>
    <row r="59" spans="1:27" ht="12.75" customHeight="1">
      <c r="A59" s="42"/>
      <c r="B59" s="7" t="s">
        <v>122</v>
      </c>
      <c r="C59" s="37"/>
      <c r="D59" s="43"/>
      <c r="E59" s="37"/>
      <c r="F59" s="43"/>
      <c r="G59" s="37"/>
      <c r="H59" s="43"/>
      <c r="I59" s="37"/>
      <c r="J59" s="43"/>
      <c r="K59" s="37"/>
      <c r="L59" s="43"/>
      <c r="M59" s="37"/>
      <c r="N59" s="43"/>
      <c r="O59" s="37"/>
      <c r="P59" s="43"/>
      <c r="Q59" s="37"/>
      <c r="R59" s="43"/>
      <c r="S59" s="37"/>
      <c r="T59" s="43"/>
      <c r="U59" s="37"/>
      <c r="V59" s="43"/>
      <c r="W59" s="7"/>
      <c r="X59" s="7"/>
      <c r="Y59" s="7"/>
      <c r="Z59" s="7"/>
      <c r="AA59" s="7"/>
    </row>
    <row r="60" spans="1:27" ht="12.75" customHeight="1">
      <c r="A60" s="42"/>
      <c r="B60" s="70"/>
      <c r="C60" s="37"/>
      <c r="D60" s="43"/>
      <c r="E60" s="37"/>
      <c r="F60" s="43"/>
      <c r="G60" s="37"/>
      <c r="H60" s="43"/>
      <c r="I60" s="37"/>
      <c r="J60" s="43"/>
      <c r="K60" s="37"/>
      <c r="L60" s="43"/>
      <c r="M60" s="37"/>
      <c r="N60" s="43"/>
      <c r="O60" s="37"/>
      <c r="P60" s="43"/>
      <c r="Q60" s="37"/>
      <c r="R60" s="43"/>
      <c r="S60" s="37"/>
      <c r="T60" s="43"/>
      <c r="U60" s="37"/>
      <c r="V60" s="43"/>
      <c r="W60" s="7"/>
      <c r="X60" s="7"/>
      <c r="Y60" s="7"/>
      <c r="Z60" s="7"/>
      <c r="AA60" s="7"/>
    </row>
    <row r="61" spans="1:27" ht="12.75" customHeight="1">
      <c r="A61" s="42"/>
      <c r="B61" s="70"/>
      <c r="C61" s="37"/>
      <c r="D61" s="43"/>
      <c r="E61" s="37"/>
      <c r="F61" s="43"/>
      <c r="G61" s="37"/>
      <c r="H61" s="43"/>
      <c r="I61" s="37"/>
      <c r="J61" s="43"/>
      <c r="K61" s="37"/>
      <c r="L61" s="43"/>
      <c r="M61" s="37"/>
      <c r="N61" s="43"/>
      <c r="O61" s="37"/>
      <c r="P61" s="43"/>
      <c r="Q61" s="37"/>
      <c r="R61" s="43"/>
      <c r="S61" s="37"/>
      <c r="T61" s="43"/>
      <c r="U61" s="37"/>
      <c r="V61" s="43"/>
      <c r="W61" s="7"/>
      <c r="X61" s="7"/>
      <c r="Y61" s="7"/>
      <c r="Z61" s="7"/>
      <c r="AA61" s="7"/>
    </row>
    <row r="62" spans="1:27" ht="12.75" customHeight="1">
      <c r="A62" s="42"/>
      <c r="B62" s="70" t="s">
        <v>123</v>
      </c>
      <c r="C62" s="37"/>
      <c r="D62" s="43"/>
      <c r="E62" s="37"/>
      <c r="F62" s="43"/>
      <c r="G62" s="37"/>
      <c r="H62" s="43"/>
      <c r="I62" s="37"/>
      <c r="J62" s="43"/>
      <c r="K62" s="37"/>
      <c r="L62" s="43"/>
      <c r="M62" s="37"/>
      <c r="N62" s="43"/>
      <c r="O62" s="37"/>
      <c r="P62" s="43"/>
      <c r="Q62" s="37"/>
      <c r="R62" s="43"/>
      <c r="S62" s="37"/>
      <c r="T62" s="43"/>
      <c r="U62" s="37"/>
      <c r="V62" s="43"/>
      <c r="W62" s="7"/>
      <c r="X62" s="7"/>
      <c r="Y62" s="7"/>
      <c r="Z62" s="7"/>
      <c r="AA62" s="7"/>
    </row>
    <row r="63" spans="1:27" ht="12.75" customHeight="1">
      <c r="A63" s="42"/>
      <c r="B63" s="7" t="s">
        <v>122</v>
      </c>
      <c r="C63" s="37"/>
      <c r="D63" s="43"/>
      <c r="E63" s="37"/>
      <c r="F63" s="43"/>
      <c r="G63" s="37"/>
      <c r="H63" s="43"/>
      <c r="I63" s="37"/>
      <c r="J63" s="43"/>
      <c r="K63" s="37"/>
      <c r="L63" s="43"/>
      <c r="M63" s="37"/>
      <c r="N63" s="43"/>
      <c r="O63" s="37"/>
      <c r="P63" s="43"/>
      <c r="Q63" s="37"/>
      <c r="R63" s="43"/>
      <c r="S63" s="37"/>
      <c r="T63" s="43"/>
      <c r="U63" s="37"/>
      <c r="V63" s="43"/>
      <c r="W63" s="7"/>
      <c r="X63" s="7"/>
      <c r="Y63" s="7"/>
      <c r="Z63" s="7"/>
      <c r="AA63" s="7"/>
    </row>
    <row r="64" spans="1:27" ht="12.75" customHeight="1">
      <c r="A64" s="42"/>
      <c r="B64" s="7"/>
      <c r="C64" s="37"/>
      <c r="D64" s="43"/>
      <c r="E64" s="37"/>
      <c r="F64" s="43"/>
      <c r="G64" s="37"/>
      <c r="H64" s="43"/>
      <c r="I64" s="37"/>
      <c r="J64" s="43"/>
      <c r="K64" s="37"/>
      <c r="L64" s="43"/>
      <c r="M64" s="37"/>
      <c r="N64" s="43"/>
      <c r="O64" s="37"/>
      <c r="P64" s="43"/>
      <c r="Q64" s="37"/>
      <c r="R64" s="43"/>
      <c r="S64" s="37"/>
      <c r="T64" s="43"/>
      <c r="U64" s="37"/>
      <c r="V64" s="43"/>
      <c r="W64" s="7"/>
      <c r="X64" s="7"/>
      <c r="Y64" s="7"/>
      <c r="Z64" s="7"/>
      <c r="AA64" s="7"/>
    </row>
    <row r="65" spans="1:27" ht="12.75" customHeight="1">
      <c r="A65" s="42"/>
      <c r="B65" s="7"/>
      <c r="C65" s="37"/>
      <c r="D65" s="43"/>
      <c r="E65" s="37"/>
      <c r="F65" s="43"/>
      <c r="G65" s="37"/>
      <c r="H65" s="43"/>
      <c r="I65" s="37"/>
      <c r="J65" s="43"/>
      <c r="K65" s="37"/>
      <c r="L65" s="43"/>
      <c r="M65" s="37"/>
      <c r="N65" s="43"/>
      <c r="O65" s="37"/>
      <c r="P65" s="43"/>
      <c r="Q65" s="37"/>
      <c r="R65" s="43"/>
      <c r="S65" s="37"/>
      <c r="T65" s="43"/>
      <c r="U65" s="37"/>
      <c r="V65" s="43"/>
      <c r="W65" s="7"/>
      <c r="X65" s="7"/>
      <c r="Y65" s="7"/>
      <c r="Z65" s="7"/>
      <c r="AA65" s="7"/>
    </row>
    <row r="66" spans="1:27" ht="12.75" customHeight="1">
      <c r="A66" s="42"/>
      <c r="B66" s="71" t="s">
        <v>124</v>
      </c>
      <c r="C66" s="37"/>
      <c r="D66" s="43"/>
      <c r="E66" s="37"/>
      <c r="F66" s="43"/>
      <c r="G66" s="37"/>
      <c r="H66" s="43"/>
      <c r="I66" s="37"/>
      <c r="J66" s="43"/>
      <c r="K66" s="37"/>
      <c r="L66" s="43"/>
      <c r="M66" s="37"/>
      <c r="N66" s="43"/>
      <c r="O66" s="37"/>
      <c r="P66" s="43"/>
      <c r="Q66" s="37"/>
      <c r="R66" s="43"/>
      <c r="S66" s="37"/>
      <c r="T66" s="43"/>
      <c r="U66" s="37"/>
      <c r="V66" s="43"/>
      <c r="W66" s="7"/>
      <c r="X66" s="7"/>
      <c r="Y66" s="7"/>
      <c r="Z66" s="7"/>
      <c r="AA66" s="7"/>
    </row>
    <row r="67" spans="1:27" ht="12.75" customHeight="1">
      <c r="A67" s="42"/>
      <c r="B67" s="7" t="s">
        <v>122</v>
      </c>
      <c r="C67" s="37"/>
      <c r="D67" s="43"/>
      <c r="E67" s="37"/>
      <c r="F67" s="43"/>
      <c r="G67" s="37"/>
      <c r="H67" s="43"/>
      <c r="I67" s="37"/>
      <c r="J67" s="43"/>
      <c r="K67" s="37"/>
      <c r="L67" s="43"/>
      <c r="M67" s="37"/>
      <c r="N67" s="43"/>
      <c r="O67" s="37"/>
      <c r="P67" s="43"/>
      <c r="Q67" s="37"/>
      <c r="R67" s="43"/>
      <c r="S67" s="37"/>
      <c r="T67" s="43"/>
      <c r="U67" s="37"/>
      <c r="V67" s="43"/>
      <c r="W67" s="7"/>
      <c r="X67" s="7"/>
      <c r="Y67" s="7"/>
      <c r="Z67" s="7"/>
      <c r="AA67" s="7"/>
    </row>
    <row r="68" spans="1:27" ht="12.75" customHeight="1">
      <c r="A68" s="42"/>
      <c r="B68" s="7"/>
      <c r="C68" s="37"/>
      <c r="D68" s="43"/>
      <c r="E68" s="37"/>
      <c r="F68" s="43"/>
      <c r="G68" s="37"/>
      <c r="H68" s="43"/>
      <c r="I68" s="37"/>
      <c r="J68" s="43"/>
      <c r="K68" s="37"/>
      <c r="L68" s="43"/>
      <c r="M68" s="37"/>
      <c r="N68" s="43"/>
      <c r="O68" s="37"/>
      <c r="P68" s="43"/>
      <c r="Q68" s="37"/>
      <c r="R68" s="43"/>
      <c r="S68" s="37"/>
      <c r="T68" s="43"/>
      <c r="U68" s="37"/>
      <c r="V68" s="43"/>
      <c r="W68" s="7"/>
      <c r="X68" s="7"/>
      <c r="Y68" s="7"/>
      <c r="Z68" s="7"/>
      <c r="AA68" s="7"/>
    </row>
    <row r="69" spans="1:27" ht="12.75" customHeight="1">
      <c r="A69" s="42"/>
      <c r="B69" s="7"/>
      <c r="C69" s="37"/>
      <c r="D69" s="43"/>
      <c r="E69" s="37"/>
      <c r="F69" s="43"/>
      <c r="G69" s="37"/>
      <c r="H69" s="43"/>
      <c r="I69" s="37"/>
      <c r="J69" s="43"/>
      <c r="K69" s="37"/>
      <c r="L69" s="43"/>
      <c r="M69" s="37"/>
      <c r="N69" s="43"/>
      <c r="O69" s="37"/>
      <c r="P69" s="43"/>
      <c r="Q69" s="37"/>
      <c r="R69" s="43"/>
      <c r="S69" s="37"/>
      <c r="T69" s="43"/>
      <c r="U69" s="37"/>
      <c r="V69" s="43"/>
      <c r="W69" s="7"/>
      <c r="X69" s="7"/>
      <c r="Y69" s="7"/>
      <c r="Z69" s="7"/>
      <c r="AA69" s="7"/>
    </row>
    <row r="70" spans="1:27" ht="12.75" customHeight="1">
      <c r="A70" s="42"/>
      <c r="B70" s="72" t="s">
        <v>125</v>
      </c>
      <c r="C70" s="37"/>
      <c r="D70" s="43"/>
      <c r="E70" s="37"/>
      <c r="F70" s="43"/>
      <c r="G70" s="37"/>
      <c r="H70" s="43"/>
      <c r="I70" s="37"/>
      <c r="J70" s="43"/>
      <c r="K70" s="37"/>
      <c r="L70" s="43"/>
      <c r="M70" s="37"/>
      <c r="N70" s="43"/>
      <c r="O70" s="37"/>
      <c r="P70" s="43"/>
      <c r="Q70" s="37"/>
      <c r="R70" s="43"/>
      <c r="S70" s="37"/>
      <c r="T70" s="43"/>
      <c r="U70" s="37"/>
      <c r="V70" s="43"/>
      <c r="W70" s="7"/>
      <c r="X70" s="7"/>
      <c r="Y70" s="7"/>
      <c r="Z70" s="7"/>
      <c r="AA70" s="7"/>
    </row>
    <row r="71" spans="1:27" ht="12.75" customHeight="1">
      <c r="A71" s="42"/>
      <c r="B71" s="7" t="s">
        <v>122</v>
      </c>
      <c r="C71" s="37"/>
      <c r="D71" s="43"/>
      <c r="E71" s="37"/>
      <c r="F71" s="43"/>
      <c r="G71" s="37"/>
      <c r="H71" s="43"/>
      <c r="I71" s="37"/>
      <c r="J71" s="43"/>
      <c r="K71" s="37"/>
      <c r="L71" s="43"/>
      <c r="M71" s="37"/>
      <c r="N71" s="43"/>
      <c r="O71" s="37"/>
      <c r="P71" s="43"/>
      <c r="Q71" s="37"/>
      <c r="R71" s="43"/>
      <c r="S71" s="37"/>
      <c r="T71" s="43"/>
      <c r="U71" s="37"/>
      <c r="V71" s="43"/>
      <c r="W71" s="7"/>
      <c r="X71" s="7"/>
      <c r="Y71" s="7"/>
      <c r="Z71" s="7"/>
      <c r="AA71" s="7"/>
    </row>
    <row r="72" spans="1:27" ht="14.25" customHeight="1">
      <c r="A72" s="42"/>
      <c r="B72" s="7"/>
      <c r="C72" s="47"/>
      <c r="D72" s="55"/>
      <c r="E72" s="47"/>
      <c r="F72" s="55"/>
      <c r="G72" s="47"/>
      <c r="H72" s="55"/>
      <c r="I72" s="47"/>
      <c r="J72" s="55"/>
      <c r="K72" s="47"/>
      <c r="L72" s="55"/>
      <c r="M72" s="47"/>
      <c r="N72" s="55"/>
      <c r="O72" s="47"/>
      <c r="P72" s="55"/>
      <c r="Q72" s="47"/>
      <c r="R72" s="55"/>
      <c r="S72" s="47"/>
      <c r="T72" s="55"/>
      <c r="U72" s="47"/>
      <c r="V72" s="55"/>
      <c r="W72" s="7"/>
      <c r="X72" s="7"/>
      <c r="Y72" s="7"/>
      <c r="Z72" s="7"/>
      <c r="AA72" s="7"/>
    </row>
    <row r="73" spans="1:27" ht="12.75" customHeight="1">
      <c r="A73" s="42"/>
      <c r="B73" s="7"/>
      <c r="C73" s="37"/>
      <c r="D73" s="43"/>
      <c r="E73" s="37"/>
      <c r="F73" s="43"/>
      <c r="G73" s="37"/>
      <c r="H73" s="43"/>
      <c r="I73" s="37"/>
      <c r="J73" s="43"/>
      <c r="K73" s="37"/>
      <c r="L73" s="43"/>
      <c r="M73" s="37"/>
      <c r="N73" s="43"/>
      <c r="O73" s="37"/>
      <c r="P73" s="43"/>
      <c r="Q73" s="37"/>
      <c r="R73" s="43"/>
      <c r="S73" s="37"/>
      <c r="T73" s="43"/>
      <c r="U73" s="37"/>
      <c r="V73" s="43"/>
      <c r="W73" s="7"/>
      <c r="X73" s="7"/>
      <c r="Y73" s="7"/>
      <c r="Z73" s="7"/>
      <c r="AA73" s="7"/>
    </row>
    <row r="74" spans="1:27" ht="12.75" customHeight="1">
      <c r="A74" s="42"/>
      <c r="B74" s="72" t="s">
        <v>126</v>
      </c>
      <c r="C74" s="37"/>
      <c r="D74" s="43"/>
      <c r="E74" s="37"/>
      <c r="F74" s="43"/>
      <c r="G74" s="37"/>
      <c r="H74" s="43"/>
      <c r="I74" s="37"/>
      <c r="J74" s="43"/>
      <c r="K74" s="37"/>
      <c r="L74" s="43"/>
      <c r="M74" s="37"/>
      <c r="N74" s="43"/>
      <c r="O74" s="37"/>
      <c r="P74" s="43"/>
      <c r="Q74" s="37"/>
      <c r="R74" s="43"/>
      <c r="S74" s="37"/>
      <c r="T74" s="43"/>
      <c r="U74" s="37"/>
      <c r="V74" s="43"/>
      <c r="W74" s="7"/>
      <c r="X74" s="7"/>
      <c r="Y74" s="7"/>
      <c r="Z74" s="7"/>
      <c r="AA74" s="7"/>
    </row>
    <row r="75" spans="1:27" ht="12.75" customHeight="1">
      <c r="A75" s="42"/>
      <c r="B75" s="7" t="s">
        <v>122</v>
      </c>
      <c r="C75" s="37"/>
      <c r="D75" s="43"/>
      <c r="E75" s="37"/>
      <c r="F75" s="43"/>
      <c r="G75" s="37"/>
      <c r="H75" s="43"/>
      <c r="I75" s="37"/>
      <c r="J75" s="43"/>
      <c r="K75" s="37"/>
      <c r="L75" s="43"/>
      <c r="M75" s="37"/>
      <c r="N75" s="43"/>
      <c r="O75" s="37"/>
      <c r="P75" s="43"/>
      <c r="Q75" s="37"/>
      <c r="R75" s="43"/>
      <c r="S75" s="37"/>
      <c r="T75" s="43"/>
      <c r="U75" s="37"/>
      <c r="V75" s="43"/>
      <c r="W75" s="7"/>
      <c r="X75" s="7"/>
      <c r="Y75" s="7"/>
      <c r="Z75" s="7"/>
      <c r="AA75" s="7"/>
    </row>
    <row r="76" spans="1:27" ht="12.75" customHeight="1">
      <c r="A76" s="42"/>
      <c r="B76" s="7"/>
      <c r="C76" s="37"/>
      <c r="D76" s="43"/>
      <c r="E76" s="37"/>
      <c r="F76" s="43"/>
      <c r="G76" s="37"/>
      <c r="H76" s="43"/>
      <c r="I76" s="37"/>
      <c r="J76" s="43"/>
      <c r="K76" s="37"/>
      <c r="L76" s="43"/>
      <c r="M76" s="37"/>
      <c r="N76" s="43"/>
      <c r="O76" s="37"/>
      <c r="P76" s="43"/>
      <c r="Q76" s="37"/>
      <c r="R76" s="43"/>
      <c r="S76" s="37"/>
      <c r="T76" s="43"/>
      <c r="U76" s="37"/>
      <c r="V76" s="43"/>
      <c r="W76" s="7"/>
      <c r="X76" s="7"/>
      <c r="Y76" s="7"/>
      <c r="Z76" s="7"/>
      <c r="AA76" s="7"/>
    </row>
    <row r="77" spans="1:27" ht="12.75" customHeight="1">
      <c r="A77" s="42"/>
      <c r="B77" s="7"/>
      <c r="C77" s="37"/>
      <c r="D77" s="43"/>
      <c r="E77" s="37"/>
      <c r="F77" s="43"/>
      <c r="G77" s="37"/>
      <c r="H77" s="43"/>
      <c r="I77" s="37"/>
      <c r="J77" s="43"/>
      <c r="K77" s="37"/>
      <c r="L77" s="43"/>
      <c r="M77" s="37"/>
      <c r="N77" s="43"/>
      <c r="O77" s="37"/>
      <c r="P77" s="43"/>
      <c r="Q77" s="37"/>
      <c r="R77" s="43"/>
      <c r="S77" s="37"/>
      <c r="T77" s="43"/>
      <c r="U77" s="37"/>
      <c r="V77" s="43"/>
      <c r="W77" s="7"/>
      <c r="X77" s="7"/>
      <c r="Y77" s="7"/>
      <c r="Z77" s="7"/>
      <c r="AA77" s="7"/>
    </row>
    <row r="78" spans="1:27" ht="12.75" customHeight="1">
      <c r="A78" s="42"/>
      <c r="B78" s="71" t="s">
        <v>127</v>
      </c>
      <c r="C78" s="37"/>
      <c r="D78" s="43"/>
      <c r="E78" s="37"/>
      <c r="F78" s="43"/>
      <c r="G78" s="37"/>
      <c r="H78" s="43"/>
      <c r="I78" s="37"/>
      <c r="J78" s="43"/>
      <c r="K78" s="37"/>
      <c r="L78" s="43"/>
      <c r="M78" s="37"/>
      <c r="N78" s="43"/>
      <c r="O78" s="37"/>
      <c r="P78" s="43"/>
      <c r="Q78" s="37"/>
      <c r="R78" s="43"/>
      <c r="S78" s="37"/>
      <c r="T78" s="43"/>
      <c r="U78" s="37"/>
      <c r="V78" s="43"/>
      <c r="W78" s="7"/>
      <c r="X78" s="7"/>
      <c r="Y78" s="7"/>
      <c r="Z78" s="7"/>
      <c r="AA78" s="7"/>
    </row>
    <row r="79" spans="1:27" ht="12.75" customHeight="1">
      <c r="A79" s="42"/>
      <c r="B79" s="7" t="s">
        <v>128</v>
      </c>
      <c r="C79" s="37"/>
      <c r="D79" s="43"/>
      <c r="E79" s="37"/>
      <c r="F79" s="43"/>
      <c r="G79" s="37"/>
      <c r="H79" s="43"/>
      <c r="I79" s="37"/>
      <c r="J79" s="43"/>
      <c r="K79" s="37"/>
      <c r="L79" s="43"/>
      <c r="M79" s="37"/>
      <c r="N79" s="43"/>
      <c r="O79" s="37"/>
      <c r="P79" s="43"/>
      <c r="Q79" s="37"/>
      <c r="R79" s="43"/>
      <c r="S79" s="37"/>
      <c r="T79" s="43"/>
      <c r="U79" s="37"/>
      <c r="V79" s="43"/>
      <c r="W79" s="7"/>
      <c r="X79" s="7"/>
      <c r="Y79" s="7"/>
      <c r="Z79" s="7"/>
      <c r="AA79" s="7"/>
    </row>
    <row r="80" spans="1:27" ht="12.75" customHeight="1">
      <c r="A80" s="42"/>
      <c r="B80" s="7" t="s">
        <v>129</v>
      </c>
      <c r="C80" s="37"/>
      <c r="D80" s="43"/>
      <c r="E80" s="37"/>
      <c r="F80" s="43"/>
      <c r="G80" s="37"/>
      <c r="H80" s="43"/>
      <c r="I80" s="37"/>
      <c r="J80" s="43"/>
      <c r="K80" s="37"/>
      <c r="L80" s="43"/>
      <c r="M80" s="37"/>
      <c r="N80" s="43"/>
      <c r="O80" s="37"/>
      <c r="P80" s="43"/>
      <c r="Q80" s="37"/>
      <c r="R80" s="43"/>
      <c r="S80" s="37"/>
      <c r="T80" s="43"/>
      <c r="U80" s="37"/>
      <c r="V80" s="43"/>
      <c r="W80" s="7"/>
      <c r="X80" s="7"/>
      <c r="Y80" s="7"/>
      <c r="Z80" s="7"/>
      <c r="AA80" s="7"/>
    </row>
    <row r="81" spans="1:27" ht="15.75" customHeight="1">
      <c r="B81" s="73"/>
    </row>
    <row r="82" spans="1:27" ht="14.25" customHeight="1">
      <c r="A82" s="42"/>
      <c r="B82" s="7"/>
      <c r="C82" s="55"/>
      <c r="D82" s="55"/>
      <c r="E82" s="55"/>
      <c r="F82" s="55"/>
      <c r="G82" s="55"/>
      <c r="H82" s="55"/>
      <c r="I82" s="55"/>
      <c r="J82" s="55"/>
      <c r="K82" s="55"/>
      <c r="L82" s="55"/>
      <c r="M82" s="55"/>
      <c r="N82" s="55"/>
      <c r="O82" s="55"/>
      <c r="P82" s="55"/>
      <c r="Q82" s="55"/>
      <c r="R82" s="55"/>
      <c r="S82" s="55"/>
      <c r="T82" s="55"/>
      <c r="U82" s="55"/>
      <c r="V82" s="55"/>
      <c r="W82" s="7"/>
      <c r="X82" s="7"/>
      <c r="Y82" s="7"/>
      <c r="Z82" s="7"/>
      <c r="AA82" s="7"/>
    </row>
    <row r="83" spans="1:27" ht="12.75" customHeight="1">
      <c r="A83" s="42"/>
      <c r="B83" s="37"/>
      <c r="C83" s="43"/>
      <c r="D83" s="43"/>
      <c r="E83" s="43"/>
      <c r="F83" s="43"/>
      <c r="G83" s="43"/>
      <c r="H83" s="43"/>
      <c r="I83" s="43"/>
      <c r="J83" s="43"/>
      <c r="K83" s="43"/>
      <c r="L83" s="43"/>
      <c r="M83" s="43"/>
      <c r="N83" s="43"/>
      <c r="O83" s="43"/>
      <c r="P83" s="43"/>
      <c r="Q83" s="43"/>
      <c r="R83" s="43"/>
      <c r="S83" s="43"/>
      <c r="T83" s="43"/>
      <c r="U83" s="43"/>
      <c r="V83" s="43"/>
      <c r="W83" s="7"/>
      <c r="X83" s="7"/>
      <c r="Y83" s="7"/>
      <c r="Z83" s="7"/>
      <c r="AA83" s="7"/>
    </row>
    <row r="84" spans="1:27" ht="12.75" customHeight="1">
      <c r="A84" s="42"/>
      <c r="B84" s="37"/>
      <c r="C84" s="43"/>
      <c r="D84" s="43"/>
      <c r="E84" s="43"/>
      <c r="F84" s="43"/>
      <c r="G84" s="43"/>
      <c r="H84" s="43"/>
      <c r="I84" s="43"/>
      <c r="J84" s="43"/>
      <c r="K84" s="43"/>
      <c r="L84" s="43"/>
      <c r="M84" s="43"/>
      <c r="N84" s="43"/>
      <c r="O84" s="43"/>
      <c r="P84" s="43"/>
      <c r="Q84" s="43"/>
      <c r="R84" s="43"/>
      <c r="S84" s="43"/>
      <c r="T84" s="43"/>
      <c r="U84" s="43"/>
      <c r="V84" s="43"/>
      <c r="W84" s="7"/>
      <c r="X84" s="7"/>
      <c r="Y84" s="7"/>
      <c r="Z84" s="7"/>
      <c r="AA84" s="7"/>
    </row>
    <row r="85" spans="1:27" ht="12.75" customHeight="1">
      <c r="A85" s="42"/>
      <c r="B85" s="37"/>
      <c r="C85" s="43"/>
      <c r="D85" s="43"/>
      <c r="E85" s="43"/>
      <c r="F85" s="43"/>
      <c r="G85" s="43"/>
      <c r="H85" s="43"/>
      <c r="I85" s="43"/>
      <c r="J85" s="43"/>
      <c r="K85" s="43"/>
      <c r="L85" s="43"/>
      <c r="M85" s="43"/>
      <c r="N85" s="43"/>
      <c r="O85" s="43"/>
      <c r="P85" s="43"/>
      <c r="Q85" s="43"/>
      <c r="R85" s="43"/>
      <c r="S85" s="43"/>
      <c r="T85" s="43"/>
      <c r="U85" s="43"/>
      <c r="V85" s="43"/>
      <c r="W85" s="7"/>
      <c r="X85" s="7"/>
      <c r="Y85" s="7"/>
      <c r="Z85" s="7"/>
      <c r="AA85" s="7"/>
    </row>
    <row r="86" spans="1:27" ht="12.75" customHeight="1">
      <c r="A86" s="42"/>
      <c r="B86" s="37"/>
      <c r="C86" s="43"/>
      <c r="D86" s="43"/>
      <c r="E86" s="43"/>
      <c r="F86" s="43"/>
      <c r="G86" s="43"/>
      <c r="H86" s="43"/>
      <c r="I86" s="43"/>
      <c r="J86" s="43"/>
      <c r="K86" s="43"/>
      <c r="L86" s="43"/>
      <c r="M86" s="43"/>
      <c r="N86" s="43"/>
      <c r="O86" s="43"/>
      <c r="P86" s="43"/>
      <c r="Q86" s="43"/>
      <c r="R86" s="43"/>
      <c r="S86" s="43"/>
      <c r="T86" s="43"/>
      <c r="U86" s="43"/>
      <c r="V86" s="43"/>
      <c r="W86" s="37"/>
      <c r="X86" s="37"/>
      <c r="Y86" s="37"/>
      <c r="Z86" s="37"/>
      <c r="AA86" s="37"/>
    </row>
    <row r="87" spans="1:27" ht="12.75" customHeight="1">
      <c r="A87" s="42"/>
      <c r="B87" s="37"/>
      <c r="C87" s="43"/>
      <c r="D87" s="43"/>
      <c r="E87" s="43"/>
      <c r="F87" s="43"/>
      <c r="G87" s="43"/>
      <c r="H87" s="43"/>
      <c r="I87" s="43"/>
      <c r="J87" s="43"/>
      <c r="K87" s="43"/>
      <c r="L87" s="43"/>
      <c r="M87" s="43"/>
      <c r="N87" s="43"/>
      <c r="O87" s="43"/>
      <c r="P87" s="43"/>
      <c r="Q87" s="43"/>
      <c r="R87" s="43"/>
      <c r="S87" s="43"/>
      <c r="T87" s="43"/>
      <c r="U87" s="43"/>
      <c r="V87" s="43"/>
      <c r="W87" s="37"/>
      <c r="X87" s="37"/>
      <c r="Y87" s="37"/>
      <c r="Z87" s="37"/>
      <c r="AA87" s="37"/>
    </row>
    <row r="88" spans="1:27" ht="12.75" customHeight="1">
      <c r="A88" s="42"/>
      <c r="B88" s="37"/>
      <c r="C88" s="43"/>
      <c r="D88" s="43"/>
      <c r="E88" s="43"/>
      <c r="F88" s="43"/>
      <c r="G88" s="43"/>
      <c r="H88" s="43"/>
      <c r="I88" s="43"/>
      <c r="J88" s="43"/>
      <c r="K88" s="43"/>
      <c r="L88" s="43"/>
      <c r="M88" s="43"/>
      <c r="N88" s="43"/>
      <c r="O88" s="43"/>
      <c r="P88" s="43"/>
      <c r="Q88" s="43"/>
      <c r="R88" s="43"/>
      <c r="S88" s="43"/>
      <c r="T88" s="43"/>
      <c r="U88" s="43"/>
      <c r="V88" s="43"/>
      <c r="W88" s="37"/>
      <c r="X88" s="37"/>
      <c r="Y88" s="37"/>
      <c r="Z88" s="37"/>
      <c r="AA88" s="37"/>
    </row>
    <row r="89" spans="1:27" ht="12.75" customHeight="1">
      <c r="A89" s="42"/>
      <c r="B89" s="37"/>
      <c r="C89" s="43"/>
      <c r="D89" s="43"/>
      <c r="E89" s="43"/>
      <c r="F89" s="43"/>
      <c r="G89" s="43"/>
      <c r="H89" s="43"/>
      <c r="I89" s="43"/>
      <c r="J89" s="43"/>
      <c r="K89" s="43"/>
      <c r="L89" s="43"/>
      <c r="M89" s="43"/>
      <c r="N89" s="43"/>
      <c r="O89" s="43"/>
      <c r="P89" s="43"/>
      <c r="Q89" s="43"/>
      <c r="R89" s="43"/>
      <c r="S89" s="43"/>
      <c r="T89" s="43"/>
      <c r="U89" s="43"/>
      <c r="V89" s="43"/>
      <c r="W89" s="37"/>
      <c r="X89" s="37"/>
      <c r="Y89" s="37"/>
      <c r="Z89" s="37"/>
      <c r="AA89" s="37"/>
    </row>
    <row r="90" spans="1:27" ht="12.75" customHeight="1">
      <c r="A90" s="42"/>
      <c r="B90" s="37"/>
      <c r="C90" s="43"/>
      <c r="D90" s="43"/>
      <c r="E90" s="43"/>
      <c r="F90" s="43"/>
      <c r="G90" s="43"/>
      <c r="H90" s="43"/>
      <c r="I90" s="43"/>
      <c r="J90" s="43"/>
      <c r="K90" s="43"/>
      <c r="L90" s="43"/>
      <c r="M90" s="43"/>
      <c r="N90" s="43"/>
      <c r="O90" s="43"/>
      <c r="P90" s="43"/>
      <c r="Q90" s="43"/>
      <c r="R90" s="43"/>
      <c r="S90" s="43"/>
      <c r="T90" s="43"/>
      <c r="U90" s="43"/>
      <c r="V90" s="43"/>
      <c r="W90" s="37"/>
      <c r="X90" s="37"/>
      <c r="Y90" s="37"/>
      <c r="Z90" s="37"/>
      <c r="AA90" s="37"/>
    </row>
    <row r="91" spans="1:27" ht="12.75" customHeight="1">
      <c r="A91" s="42"/>
      <c r="B91" s="37"/>
      <c r="C91" s="43"/>
      <c r="D91" s="43"/>
      <c r="E91" s="43"/>
      <c r="F91" s="43"/>
      <c r="G91" s="43"/>
      <c r="H91" s="43"/>
      <c r="I91" s="43"/>
      <c r="J91" s="43"/>
      <c r="K91" s="43"/>
      <c r="L91" s="43"/>
      <c r="M91" s="43"/>
      <c r="N91" s="43"/>
      <c r="O91" s="43"/>
      <c r="P91" s="43"/>
      <c r="Q91" s="43"/>
      <c r="R91" s="43"/>
      <c r="S91" s="43"/>
      <c r="T91" s="43"/>
      <c r="U91" s="43"/>
      <c r="V91" s="43"/>
      <c r="W91" s="7"/>
      <c r="X91" s="7"/>
      <c r="Y91" s="7"/>
      <c r="Z91" s="7"/>
      <c r="AA91" s="7"/>
    </row>
    <row r="92" spans="1:27" ht="12.75" customHeight="1">
      <c r="A92" s="42"/>
      <c r="B92" s="37"/>
      <c r="C92" s="43"/>
      <c r="D92" s="43"/>
      <c r="E92" s="43"/>
      <c r="F92" s="43"/>
      <c r="G92" s="43"/>
      <c r="H92" s="43"/>
      <c r="I92" s="43"/>
      <c r="J92" s="43"/>
      <c r="K92" s="43"/>
      <c r="L92" s="43"/>
      <c r="M92" s="43"/>
      <c r="N92" s="43"/>
      <c r="O92" s="43"/>
      <c r="P92" s="43"/>
      <c r="Q92" s="43"/>
      <c r="R92" s="43"/>
      <c r="S92" s="43"/>
      <c r="T92" s="43"/>
      <c r="U92" s="43"/>
      <c r="V92" s="43"/>
      <c r="W92" s="7"/>
      <c r="X92" s="7"/>
      <c r="Y92" s="7"/>
      <c r="Z92" s="7"/>
      <c r="AA92" s="7"/>
    </row>
    <row r="93" spans="1:27" ht="12.75" customHeight="1">
      <c r="A93" s="42"/>
      <c r="B93" s="37"/>
      <c r="C93" s="43"/>
      <c r="D93" s="43"/>
      <c r="E93" s="43"/>
      <c r="F93" s="43"/>
      <c r="G93" s="43"/>
      <c r="H93" s="43"/>
      <c r="I93" s="43"/>
      <c r="J93" s="43"/>
      <c r="K93" s="43"/>
      <c r="L93" s="43"/>
      <c r="M93" s="43"/>
      <c r="N93" s="43"/>
      <c r="O93" s="43"/>
      <c r="P93" s="43"/>
      <c r="Q93" s="43"/>
      <c r="R93" s="43"/>
      <c r="S93" s="43"/>
      <c r="T93" s="43"/>
      <c r="U93" s="43"/>
      <c r="V93" s="43"/>
      <c r="W93" s="7"/>
      <c r="X93" s="7"/>
      <c r="Y93" s="7"/>
      <c r="Z93" s="7"/>
      <c r="AA93" s="7"/>
    </row>
    <row r="94" spans="1:27" ht="12.75" customHeight="1">
      <c r="A94" s="42"/>
      <c r="B94" s="37"/>
      <c r="C94" s="43"/>
      <c r="D94" s="43"/>
      <c r="E94" s="43"/>
      <c r="F94" s="43"/>
      <c r="G94" s="43"/>
      <c r="H94" s="43"/>
      <c r="I94" s="43"/>
      <c r="J94" s="43"/>
      <c r="K94" s="43"/>
      <c r="L94" s="43"/>
      <c r="M94" s="43"/>
      <c r="N94" s="43"/>
      <c r="O94" s="43"/>
      <c r="P94" s="43"/>
      <c r="Q94" s="43"/>
      <c r="R94" s="43"/>
      <c r="S94" s="43"/>
      <c r="T94" s="43"/>
      <c r="U94" s="43"/>
      <c r="V94" s="43"/>
      <c r="W94" s="7"/>
      <c r="X94" s="7"/>
      <c r="Y94" s="7"/>
      <c r="Z94" s="7"/>
      <c r="AA94" s="7"/>
    </row>
    <row r="95" spans="1:27" ht="12.75" customHeight="1">
      <c r="A95" s="42"/>
      <c r="B95" s="37"/>
      <c r="C95" s="43"/>
      <c r="D95" s="43"/>
      <c r="E95" s="43"/>
      <c r="F95" s="43"/>
      <c r="G95" s="43"/>
      <c r="H95" s="43"/>
      <c r="I95" s="43"/>
      <c r="J95" s="43"/>
      <c r="K95" s="43"/>
      <c r="L95" s="43"/>
      <c r="M95" s="43"/>
      <c r="N95" s="43"/>
      <c r="O95" s="43"/>
      <c r="P95" s="43"/>
      <c r="Q95" s="43"/>
      <c r="R95" s="43"/>
      <c r="S95" s="43"/>
      <c r="T95" s="43"/>
      <c r="U95" s="43"/>
      <c r="V95" s="43"/>
      <c r="W95" s="7"/>
      <c r="X95" s="7"/>
      <c r="Y95" s="7"/>
      <c r="Z95" s="7"/>
      <c r="AA95" s="7"/>
    </row>
    <row r="96" spans="1:27" ht="12.75" customHeight="1">
      <c r="A96" s="42"/>
      <c r="B96" s="37"/>
      <c r="C96" s="43"/>
      <c r="D96" s="43"/>
      <c r="E96" s="43"/>
      <c r="F96" s="43"/>
      <c r="G96" s="43"/>
      <c r="H96" s="43"/>
      <c r="I96" s="43"/>
      <c r="J96" s="43"/>
      <c r="K96" s="43"/>
      <c r="L96" s="43"/>
      <c r="M96" s="43"/>
      <c r="N96" s="43"/>
      <c r="O96" s="43"/>
      <c r="P96" s="43"/>
      <c r="Q96" s="43"/>
      <c r="R96" s="43"/>
      <c r="S96" s="43"/>
      <c r="T96" s="43"/>
      <c r="U96" s="43"/>
      <c r="V96" s="43"/>
      <c r="W96" s="7"/>
      <c r="X96" s="7"/>
      <c r="Y96" s="7"/>
      <c r="Z96" s="7"/>
      <c r="AA96" s="7"/>
    </row>
    <row r="97" spans="1:27" ht="12.75" customHeight="1">
      <c r="A97" s="42"/>
      <c r="B97" s="37"/>
      <c r="C97" s="43"/>
      <c r="D97" s="43"/>
      <c r="E97" s="43"/>
      <c r="F97" s="43"/>
      <c r="G97" s="43"/>
      <c r="H97" s="43"/>
      <c r="I97" s="43"/>
      <c r="J97" s="43"/>
      <c r="K97" s="43"/>
      <c r="L97" s="43"/>
      <c r="M97" s="43"/>
      <c r="N97" s="43"/>
      <c r="O97" s="43"/>
      <c r="P97" s="43"/>
      <c r="Q97" s="43"/>
      <c r="R97" s="43"/>
      <c r="S97" s="43"/>
      <c r="T97" s="43"/>
      <c r="U97" s="43"/>
      <c r="V97" s="43"/>
      <c r="W97" s="7"/>
      <c r="X97" s="7"/>
      <c r="Y97" s="7"/>
      <c r="Z97" s="7"/>
      <c r="AA97" s="7"/>
    </row>
    <row r="98" spans="1:27" ht="12.75" customHeight="1">
      <c r="A98" s="42"/>
      <c r="B98" s="37"/>
      <c r="C98" s="43"/>
      <c r="D98" s="43"/>
      <c r="E98" s="43"/>
      <c r="F98" s="43"/>
      <c r="G98" s="43"/>
      <c r="H98" s="43"/>
      <c r="I98" s="43"/>
      <c r="J98" s="43"/>
      <c r="K98" s="43"/>
      <c r="L98" s="43"/>
      <c r="M98" s="43"/>
      <c r="N98" s="43"/>
      <c r="O98" s="43"/>
      <c r="P98" s="43"/>
      <c r="Q98" s="43"/>
      <c r="R98" s="43"/>
      <c r="S98" s="43"/>
      <c r="T98" s="43"/>
      <c r="U98" s="43"/>
      <c r="V98" s="43"/>
      <c r="W98" s="7"/>
      <c r="X98" s="7"/>
      <c r="Y98" s="7"/>
      <c r="Z98" s="7"/>
      <c r="AA98" s="7"/>
    </row>
    <row r="99" spans="1:27" ht="12.75" customHeight="1">
      <c r="A99" s="42"/>
      <c r="B99" s="37"/>
      <c r="C99" s="43"/>
      <c r="D99" s="43"/>
      <c r="E99" s="43"/>
      <c r="F99" s="43"/>
      <c r="G99" s="43"/>
      <c r="H99" s="43"/>
      <c r="I99" s="43"/>
      <c r="J99" s="43"/>
      <c r="K99" s="43"/>
      <c r="L99" s="43"/>
      <c r="M99" s="43"/>
      <c r="N99" s="43"/>
      <c r="O99" s="43"/>
      <c r="P99" s="43"/>
      <c r="Q99" s="43"/>
      <c r="R99" s="43"/>
      <c r="S99" s="43"/>
      <c r="T99" s="43"/>
      <c r="U99" s="43"/>
      <c r="V99" s="43"/>
      <c r="W99" s="7"/>
      <c r="X99" s="7"/>
      <c r="Y99" s="7"/>
      <c r="Z99" s="7"/>
      <c r="AA99" s="7"/>
    </row>
    <row r="100" spans="1:27" ht="12.75" customHeight="1">
      <c r="A100" s="42"/>
      <c r="B100" s="37"/>
      <c r="C100" s="43"/>
      <c r="D100" s="43"/>
      <c r="E100" s="43"/>
      <c r="F100" s="43"/>
      <c r="G100" s="43"/>
      <c r="H100" s="43"/>
      <c r="I100" s="43"/>
      <c r="J100" s="43"/>
      <c r="K100" s="43"/>
      <c r="L100" s="43"/>
      <c r="M100" s="43"/>
      <c r="N100" s="43"/>
      <c r="O100" s="43"/>
      <c r="P100" s="43"/>
      <c r="Q100" s="43"/>
      <c r="R100" s="43"/>
      <c r="S100" s="43"/>
      <c r="T100" s="43"/>
      <c r="U100" s="43"/>
      <c r="V100" s="43"/>
      <c r="W100" s="7"/>
      <c r="X100" s="7"/>
      <c r="Y100" s="7"/>
      <c r="Z100" s="7"/>
      <c r="AA100" s="7"/>
    </row>
    <row r="101" spans="1:27" ht="12.75" customHeight="1">
      <c r="A101" s="42"/>
      <c r="B101" s="37"/>
      <c r="C101" s="43"/>
      <c r="D101" s="43"/>
      <c r="E101" s="43"/>
      <c r="F101" s="43"/>
      <c r="G101" s="43"/>
      <c r="H101" s="43"/>
      <c r="I101" s="43"/>
      <c r="J101" s="43"/>
      <c r="K101" s="43"/>
      <c r="L101" s="43"/>
      <c r="M101" s="43"/>
      <c r="N101" s="43"/>
      <c r="O101" s="43"/>
      <c r="P101" s="43"/>
      <c r="Q101" s="43"/>
      <c r="R101" s="43"/>
      <c r="S101" s="43"/>
      <c r="T101" s="43"/>
      <c r="U101" s="43"/>
      <c r="V101" s="43"/>
      <c r="W101" s="7"/>
      <c r="X101" s="7"/>
      <c r="Y101" s="7"/>
      <c r="Z101" s="7"/>
      <c r="AA101" s="7"/>
    </row>
    <row r="102" spans="1:27" ht="12.75" customHeight="1">
      <c r="A102" s="42"/>
      <c r="B102" s="37"/>
      <c r="C102" s="43"/>
      <c r="D102" s="43"/>
      <c r="E102" s="43"/>
      <c r="F102" s="43"/>
      <c r="G102" s="43"/>
      <c r="H102" s="43"/>
      <c r="I102" s="43"/>
      <c r="J102" s="43"/>
      <c r="K102" s="43"/>
      <c r="L102" s="43"/>
      <c r="M102" s="43"/>
      <c r="N102" s="43"/>
      <c r="O102" s="43"/>
      <c r="P102" s="43"/>
      <c r="Q102" s="43"/>
      <c r="R102" s="43"/>
      <c r="S102" s="43"/>
      <c r="T102" s="43"/>
      <c r="U102" s="43"/>
      <c r="V102" s="43"/>
      <c r="W102" s="7"/>
      <c r="X102" s="7"/>
      <c r="Y102" s="7"/>
      <c r="Z102" s="7"/>
      <c r="AA102" s="7"/>
    </row>
    <row r="103" spans="1:27" ht="12.75" customHeight="1">
      <c r="A103" s="42"/>
      <c r="B103" s="37"/>
      <c r="C103" s="43"/>
      <c r="D103" s="43"/>
      <c r="E103" s="43"/>
      <c r="F103" s="43"/>
      <c r="G103" s="43"/>
      <c r="H103" s="43"/>
      <c r="I103" s="43"/>
      <c r="J103" s="43"/>
      <c r="K103" s="43"/>
      <c r="L103" s="43"/>
      <c r="M103" s="43"/>
      <c r="N103" s="43"/>
      <c r="O103" s="43"/>
      <c r="P103" s="43"/>
      <c r="Q103" s="43"/>
      <c r="R103" s="43"/>
      <c r="S103" s="43"/>
      <c r="T103" s="43"/>
      <c r="U103" s="43"/>
      <c r="V103" s="43"/>
      <c r="W103" s="7"/>
      <c r="X103" s="7"/>
      <c r="Y103" s="7"/>
      <c r="Z103" s="7"/>
      <c r="AA103" s="7"/>
    </row>
    <row r="104" spans="1:27" ht="12.75" customHeight="1">
      <c r="A104" s="42"/>
      <c r="B104" s="37"/>
      <c r="C104" s="43"/>
      <c r="D104" s="43"/>
      <c r="E104" s="43"/>
      <c r="F104" s="43"/>
      <c r="G104" s="43"/>
      <c r="H104" s="43"/>
      <c r="I104" s="43"/>
      <c r="J104" s="43"/>
      <c r="K104" s="43"/>
      <c r="L104" s="43"/>
      <c r="M104" s="43"/>
      <c r="N104" s="43"/>
      <c r="O104" s="43"/>
      <c r="P104" s="43"/>
      <c r="Q104" s="43"/>
      <c r="R104" s="43"/>
      <c r="S104" s="43"/>
      <c r="T104" s="43"/>
      <c r="U104" s="43"/>
      <c r="V104" s="43"/>
      <c r="W104" s="7"/>
      <c r="X104" s="7"/>
      <c r="Y104" s="7"/>
      <c r="Z104" s="7"/>
      <c r="AA104" s="7"/>
    </row>
    <row r="105" spans="1:27" ht="12.75" customHeight="1">
      <c r="A105" s="42"/>
      <c r="B105" s="37"/>
      <c r="C105" s="43"/>
      <c r="D105" s="43"/>
      <c r="E105" s="43"/>
      <c r="F105" s="43"/>
      <c r="G105" s="43"/>
      <c r="H105" s="43"/>
      <c r="I105" s="43"/>
      <c r="J105" s="43"/>
      <c r="K105" s="43"/>
      <c r="L105" s="43"/>
      <c r="M105" s="43"/>
      <c r="N105" s="43"/>
      <c r="O105" s="43"/>
      <c r="P105" s="43"/>
      <c r="Q105" s="43"/>
      <c r="R105" s="43"/>
      <c r="S105" s="43"/>
      <c r="T105" s="43"/>
      <c r="U105" s="43"/>
      <c r="V105" s="43"/>
      <c r="W105" s="7"/>
      <c r="X105" s="7"/>
      <c r="Y105" s="7"/>
      <c r="Z105" s="7"/>
      <c r="AA105" s="7"/>
    </row>
    <row r="106" spans="1:27" ht="12.75" customHeight="1">
      <c r="A106" s="42"/>
      <c r="B106" s="37"/>
      <c r="C106" s="43"/>
      <c r="D106" s="43"/>
      <c r="E106" s="43"/>
      <c r="F106" s="43"/>
      <c r="G106" s="43"/>
      <c r="H106" s="43"/>
      <c r="I106" s="43"/>
      <c r="J106" s="43"/>
      <c r="K106" s="43"/>
      <c r="L106" s="43"/>
      <c r="M106" s="43"/>
      <c r="N106" s="43"/>
      <c r="O106" s="43"/>
      <c r="P106" s="43"/>
      <c r="Q106" s="43"/>
      <c r="R106" s="43"/>
      <c r="S106" s="43"/>
      <c r="T106" s="43"/>
      <c r="U106" s="43"/>
      <c r="V106" s="43"/>
      <c r="W106" s="7"/>
      <c r="X106" s="7"/>
      <c r="Y106" s="7"/>
      <c r="Z106" s="7"/>
      <c r="AA106" s="7"/>
    </row>
    <row r="107" spans="1:27" ht="12.75" customHeight="1">
      <c r="A107" s="42"/>
      <c r="B107" s="37"/>
      <c r="C107" s="43"/>
      <c r="D107" s="43"/>
      <c r="E107" s="43"/>
      <c r="F107" s="43"/>
      <c r="G107" s="43"/>
      <c r="H107" s="43"/>
      <c r="I107" s="43"/>
      <c r="J107" s="43"/>
      <c r="K107" s="43"/>
      <c r="L107" s="43"/>
      <c r="M107" s="43"/>
      <c r="N107" s="43"/>
      <c r="O107" s="43"/>
      <c r="P107" s="43"/>
      <c r="Q107" s="43"/>
      <c r="R107" s="43"/>
      <c r="S107" s="43"/>
      <c r="T107" s="43"/>
      <c r="U107" s="43"/>
      <c r="V107" s="43"/>
      <c r="W107" s="7"/>
      <c r="X107" s="7"/>
      <c r="Y107" s="7"/>
      <c r="Z107" s="7"/>
      <c r="AA107" s="7"/>
    </row>
    <row r="108" spans="1:27" ht="12.75" customHeight="1">
      <c r="A108" s="42"/>
      <c r="B108" s="37"/>
      <c r="C108" s="43"/>
      <c r="D108" s="43"/>
      <c r="E108" s="43"/>
      <c r="F108" s="43"/>
      <c r="G108" s="43"/>
      <c r="H108" s="43"/>
      <c r="I108" s="43"/>
      <c r="J108" s="43"/>
      <c r="K108" s="43"/>
      <c r="L108" s="43"/>
      <c r="M108" s="43"/>
      <c r="N108" s="43"/>
      <c r="O108" s="43"/>
      <c r="P108" s="43"/>
      <c r="Q108" s="43"/>
      <c r="R108" s="43"/>
      <c r="S108" s="43"/>
      <c r="T108" s="43"/>
      <c r="U108" s="43"/>
      <c r="V108" s="43"/>
      <c r="W108" s="7"/>
      <c r="X108" s="7"/>
      <c r="Y108" s="7"/>
      <c r="Z108" s="7"/>
      <c r="AA108" s="7"/>
    </row>
    <row r="109" spans="1:27" ht="12.75" customHeight="1">
      <c r="A109" s="42"/>
      <c r="B109" s="37"/>
      <c r="C109" s="43"/>
      <c r="D109" s="43"/>
      <c r="E109" s="43"/>
      <c r="F109" s="43"/>
      <c r="G109" s="43"/>
      <c r="H109" s="43"/>
      <c r="I109" s="43"/>
      <c r="J109" s="43"/>
      <c r="K109" s="43"/>
      <c r="L109" s="43"/>
      <c r="M109" s="43"/>
      <c r="N109" s="43"/>
      <c r="O109" s="43"/>
      <c r="P109" s="43"/>
      <c r="Q109" s="43"/>
      <c r="R109" s="43"/>
      <c r="S109" s="43"/>
      <c r="T109" s="43"/>
      <c r="U109" s="43"/>
      <c r="V109" s="43"/>
      <c r="W109" s="7"/>
      <c r="X109" s="7"/>
      <c r="Y109" s="7"/>
      <c r="Z109" s="7"/>
      <c r="AA109" s="7"/>
    </row>
    <row r="110" spans="1:27" ht="12.75" customHeight="1">
      <c r="A110" s="42"/>
      <c r="B110" s="37"/>
      <c r="C110" s="43"/>
      <c r="D110" s="43"/>
      <c r="E110" s="43"/>
      <c r="F110" s="43"/>
      <c r="G110" s="43"/>
      <c r="H110" s="43"/>
      <c r="I110" s="43"/>
      <c r="J110" s="43"/>
      <c r="K110" s="43"/>
      <c r="L110" s="43"/>
      <c r="M110" s="43"/>
      <c r="N110" s="43"/>
      <c r="O110" s="43"/>
      <c r="P110" s="43"/>
      <c r="Q110" s="43"/>
      <c r="R110" s="43"/>
      <c r="S110" s="43"/>
      <c r="T110" s="43"/>
      <c r="U110" s="43"/>
      <c r="V110" s="43"/>
      <c r="W110" s="7"/>
      <c r="X110" s="7"/>
      <c r="Y110" s="7"/>
      <c r="Z110" s="7"/>
      <c r="AA110" s="7"/>
    </row>
    <row r="111" spans="1:27" ht="12.75" customHeight="1">
      <c r="A111" s="42"/>
      <c r="B111" s="37"/>
      <c r="C111" s="43"/>
      <c r="D111" s="43"/>
      <c r="E111" s="43"/>
      <c r="F111" s="43"/>
      <c r="G111" s="43"/>
      <c r="H111" s="43"/>
      <c r="I111" s="43"/>
      <c r="J111" s="43"/>
      <c r="K111" s="43"/>
      <c r="L111" s="43"/>
      <c r="M111" s="43"/>
      <c r="N111" s="43"/>
      <c r="O111" s="43"/>
      <c r="P111" s="43"/>
      <c r="Q111" s="43"/>
      <c r="R111" s="43"/>
      <c r="S111" s="43"/>
      <c r="T111" s="43"/>
      <c r="U111" s="43"/>
      <c r="V111" s="43"/>
      <c r="W111" s="7"/>
      <c r="X111" s="7"/>
      <c r="Y111" s="7"/>
      <c r="Z111" s="7"/>
      <c r="AA111" s="7"/>
    </row>
    <row r="112" spans="1:27" ht="12.75" customHeight="1">
      <c r="A112" s="42"/>
      <c r="B112" s="37"/>
      <c r="C112" s="43"/>
      <c r="D112" s="43"/>
      <c r="E112" s="43"/>
      <c r="F112" s="43"/>
      <c r="G112" s="43"/>
      <c r="H112" s="43"/>
      <c r="I112" s="43"/>
      <c r="J112" s="43"/>
      <c r="K112" s="43"/>
      <c r="L112" s="43"/>
      <c r="M112" s="43"/>
      <c r="N112" s="43"/>
      <c r="O112" s="43"/>
      <c r="P112" s="43"/>
      <c r="Q112" s="43"/>
      <c r="R112" s="43"/>
      <c r="S112" s="43"/>
      <c r="T112" s="43"/>
      <c r="U112" s="43"/>
      <c r="V112" s="43"/>
      <c r="W112" s="7"/>
      <c r="X112" s="7"/>
      <c r="Y112" s="7"/>
      <c r="Z112" s="7"/>
      <c r="AA112" s="7"/>
    </row>
    <row r="113" spans="1:27" ht="12.75" customHeight="1">
      <c r="A113" s="42"/>
      <c r="B113" s="37"/>
      <c r="C113" s="43"/>
      <c r="D113" s="43"/>
      <c r="E113" s="43"/>
      <c r="F113" s="43"/>
      <c r="G113" s="43"/>
      <c r="H113" s="43"/>
      <c r="I113" s="43"/>
      <c r="J113" s="43"/>
      <c r="K113" s="43"/>
      <c r="L113" s="43"/>
      <c r="M113" s="43"/>
      <c r="N113" s="43"/>
      <c r="O113" s="43"/>
      <c r="P113" s="43"/>
      <c r="Q113" s="43"/>
      <c r="R113" s="43"/>
      <c r="S113" s="43"/>
      <c r="T113" s="43"/>
      <c r="U113" s="43"/>
      <c r="V113" s="43"/>
      <c r="W113" s="7"/>
      <c r="X113" s="7"/>
      <c r="Y113" s="7"/>
      <c r="Z113" s="7"/>
      <c r="AA113" s="7"/>
    </row>
    <row r="114" spans="1:27" ht="12.75" customHeight="1">
      <c r="A114" s="42"/>
      <c r="B114" s="37"/>
      <c r="C114" s="43"/>
      <c r="D114" s="43"/>
      <c r="E114" s="43"/>
      <c r="F114" s="43"/>
      <c r="G114" s="43"/>
      <c r="H114" s="43"/>
      <c r="I114" s="43"/>
      <c r="J114" s="43"/>
      <c r="K114" s="43"/>
      <c r="L114" s="43"/>
      <c r="M114" s="43"/>
      <c r="N114" s="43"/>
      <c r="O114" s="43"/>
      <c r="P114" s="43"/>
      <c r="Q114" s="43"/>
      <c r="R114" s="43"/>
      <c r="S114" s="43"/>
      <c r="T114" s="43"/>
      <c r="U114" s="43"/>
      <c r="V114" s="43"/>
      <c r="W114" s="7"/>
      <c r="X114" s="7"/>
      <c r="Y114" s="7"/>
      <c r="Z114" s="7"/>
      <c r="AA114" s="7"/>
    </row>
    <row r="115" spans="1:27" ht="12.75" customHeight="1">
      <c r="A115" s="42"/>
      <c r="B115" s="37"/>
      <c r="C115" s="43"/>
      <c r="D115" s="43"/>
      <c r="E115" s="43"/>
      <c r="F115" s="43"/>
      <c r="G115" s="43"/>
      <c r="H115" s="43"/>
      <c r="I115" s="43"/>
      <c r="J115" s="43"/>
      <c r="K115" s="43"/>
      <c r="L115" s="43"/>
      <c r="M115" s="43"/>
      <c r="N115" s="43"/>
      <c r="O115" s="43"/>
      <c r="P115" s="43"/>
      <c r="Q115" s="43"/>
      <c r="R115" s="43"/>
      <c r="S115" s="43"/>
      <c r="T115" s="43"/>
      <c r="U115" s="43"/>
      <c r="V115" s="43"/>
      <c r="W115" s="7"/>
      <c r="X115" s="7"/>
      <c r="Y115" s="7"/>
      <c r="Z115" s="7"/>
      <c r="AA115" s="7"/>
    </row>
    <row r="116" spans="1:27" ht="12.75" customHeight="1">
      <c r="A116" s="42"/>
      <c r="B116" s="37"/>
      <c r="C116" s="43"/>
      <c r="D116" s="43"/>
      <c r="E116" s="43"/>
      <c r="F116" s="43"/>
      <c r="G116" s="43"/>
      <c r="H116" s="43"/>
      <c r="I116" s="43"/>
      <c r="J116" s="43"/>
      <c r="K116" s="43"/>
      <c r="L116" s="43"/>
      <c r="M116" s="43"/>
      <c r="N116" s="43"/>
      <c r="O116" s="43"/>
      <c r="P116" s="43"/>
      <c r="Q116" s="43"/>
      <c r="R116" s="43"/>
      <c r="S116" s="43"/>
      <c r="T116" s="43"/>
      <c r="U116" s="43"/>
      <c r="V116" s="43"/>
      <c r="W116" s="7"/>
      <c r="X116" s="7"/>
      <c r="Y116" s="7"/>
      <c r="Z116" s="7"/>
      <c r="AA116" s="7"/>
    </row>
    <row r="117" spans="1:27" ht="12.75" customHeight="1">
      <c r="A117" s="42"/>
      <c r="B117" s="37"/>
      <c r="C117" s="43"/>
      <c r="D117" s="43"/>
      <c r="E117" s="43"/>
      <c r="F117" s="43"/>
      <c r="G117" s="43"/>
      <c r="H117" s="43"/>
      <c r="I117" s="43"/>
      <c r="J117" s="43"/>
      <c r="K117" s="43"/>
      <c r="L117" s="43"/>
      <c r="M117" s="43"/>
      <c r="N117" s="43"/>
      <c r="O117" s="43"/>
      <c r="P117" s="43"/>
      <c r="Q117" s="43"/>
      <c r="R117" s="43"/>
      <c r="S117" s="43"/>
      <c r="T117" s="43"/>
      <c r="U117" s="43"/>
      <c r="V117" s="43"/>
      <c r="W117" s="7"/>
      <c r="X117" s="7"/>
      <c r="Y117" s="7"/>
      <c r="Z117" s="7"/>
      <c r="AA117" s="7"/>
    </row>
    <row r="118" spans="1:27" ht="12.75" customHeight="1">
      <c r="A118" s="42"/>
      <c r="B118" s="37"/>
      <c r="C118" s="43"/>
      <c r="D118" s="43"/>
      <c r="E118" s="43"/>
      <c r="F118" s="43"/>
      <c r="G118" s="43"/>
      <c r="H118" s="43"/>
      <c r="I118" s="43"/>
      <c r="J118" s="43"/>
      <c r="K118" s="43"/>
      <c r="L118" s="43"/>
      <c r="M118" s="43"/>
      <c r="N118" s="43"/>
      <c r="O118" s="43"/>
      <c r="P118" s="43"/>
      <c r="Q118" s="43"/>
      <c r="R118" s="43"/>
      <c r="S118" s="43"/>
      <c r="T118" s="43"/>
      <c r="U118" s="43"/>
      <c r="V118" s="43"/>
      <c r="W118" s="7"/>
      <c r="X118" s="7"/>
      <c r="Y118" s="7"/>
      <c r="Z118" s="7"/>
      <c r="AA118" s="7"/>
    </row>
    <row r="119" spans="1:27" ht="12.75" customHeight="1">
      <c r="A119" s="42"/>
      <c r="B119" s="37"/>
      <c r="C119" s="43"/>
      <c r="D119" s="43"/>
      <c r="E119" s="43"/>
      <c r="F119" s="43"/>
      <c r="G119" s="43"/>
      <c r="H119" s="43"/>
      <c r="I119" s="43"/>
      <c r="J119" s="43"/>
      <c r="K119" s="43"/>
      <c r="L119" s="43"/>
      <c r="M119" s="43"/>
      <c r="N119" s="43"/>
      <c r="O119" s="43"/>
      <c r="P119" s="43"/>
      <c r="Q119" s="43"/>
      <c r="R119" s="43"/>
      <c r="S119" s="43"/>
      <c r="T119" s="43"/>
      <c r="U119" s="43"/>
      <c r="V119" s="43"/>
      <c r="W119" s="7"/>
      <c r="X119" s="7"/>
      <c r="Y119" s="7"/>
      <c r="Z119" s="7"/>
      <c r="AA119" s="7"/>
    </row>
    <row r="120" spans="1:27" ht="12.75" customHeight="1">
      <c r="A120" s="42"/>
      <c r="B120" s="37"/>
      <c r="C120" s="43"/>
      <c r="D120" s="43"/>
      <c r="E120" s="43"/>
      <c r="F120" s="43"/>
      <c r="G120" s="43"/>
      <c r="H120" s="43"/>
      <c r="I120" s="43"/>
      <c r="J120" s="43"/>
      <c r="K120" s="43"/>
      <c r="L120" s="43"/>
      <c r="M120" s="43"/>
      <c r="N120" s="43"/>
      <c r="O120" s="43"/>
      <c r="P120" s="43"/>
      <c r="Q120" s="43"/>
      <c r="R120" s="43"/>
      <c r="S120" s="43"/>
      <c r="T120" s="43"/>
      <c r="U120" s="43"/>
      <c r="V120" s="43"/>
      <c r="W120" s="7"/>
      <c r="X120" s="7"/>
      <c r="Y120" s="7"/>
      <c r="Z120" s="7"/>
      <c r="AA120" s="7"/>
    </row>
    <row r="121" spans="1:27" ht="12.75" customHeight="1">
      <c r="A121" s="42"/>
      <c r="B121" s="37"/>
      <c r="C121" s="43"/>
      <c r="D121" s="43"/>
      <c r="E121" s="43"/>
      <c r="F121" s="43"/>
      <c r="G121" s="43"/>
      <c r="H121" s="43"/>
      <c r="I121" s="43"/>
      <c r="J121" s="43"/>
      <c r="K121" s="43"/>
      <c r="L121" s="43"/>
      <c r="M121" s="43"/>
      <c r="N121" s="43"/>
      <c r="O121" s="43"/>
      <c r="P121" s="43"/>
      <c r="Q121" s="43"/>
      <c r="R121" s="43"/>
      <c r="S121" s="43"/>
      <c r="T121" s="43"/>
      <c r="U121" s="43"/>
      <c r="V121" s="43"/>
      <c r="W121" s="7"/>
      <c r="X121" s="7"/>
      <c r="Y121" s="7"/>
      <c r="Z121" s="7"/>
      <c r="AA121" s="7"/>
    </row>
    <row r="122" spans="1:27" ht="12.75" customHeight="1">
      <c r="A122" s="42"/>
      <c r="B122" s="37"/>
      <c r="C122" s="43"/>
      <c r="D122" s="43"/>
      <c r="E122" s="43"/>
      <c r="F122" s="43"/>
      <c r="G122" s="43"/>
      <c r="H122" s="43"/>
      <c r="I122" s="43"/>
      <c r="J122" s="43"/>
      <c r="K122" s="43"/>
      <c r="L122" s="43"/>
      <c r="M122" s="43"/>
      <c r="N122" s="43"/>
      <c r="O122" s="43"/>
      <c r="P122" s="43"/>
      <c r="Q122" s="43"/>
      <c r="R122" s="43"/>
      <c r="S122" s="43"/>
      <c r="T122" s="43"/>
      <c r="U122" s="43"/>
      <c r="V122" s="43"/>
      <c r="W122" s="7"/>
      <c r="X122" s="7"/>
      <c r="Y122" s="7"/>
      <c r="Z122" s="7"/>
      <c r="AA122" s="7"/>
    </row>
    <row r="123" spans="1:27" ht="12.75" customHeight="1">
      <c r="A123" s="42"/>
      <c r="B123" s="37"/>
      <c r="C123" s="43"/>
      <c r="D123" s="43"/>
      <c r="E123" s="43"/>
      <c r="F123" s="43"/>
      <c r="G123" s="43"/>
      <c r="H123" s="43"/>
      <c r="I123" s="43"/>
      <c r="J123" s="43"/>
      <c r="K123" s="43"/>
      <c r="L123" s="43"/>
      <c r="M123" s="43"/>
      <c r="N123" s="43"/>
      <c r="O123" s="43"/>
      <c r="P123" s="43"/>
      <c r="Q123" s="43"/>
      <c r="R123" s="43"/>
      <c r="S123" s="43"/>
      <c r="T123" s="43"/>
      <c r="U123" s="43"/>
      <c r="V123" s="43"/>
      <c r="W123" s="7"/>
      <c r="X123" s="7"/>
      <c r="Y123" s="7"/>
      <c r="Z123" s="7"/>
      <c r="AA123" s="7"/>
    </row>
    <row r="124" spans="1:27" ht="12.75" customHeight="1">
      <c r="A124" s="42"/>
      <c r="B124" s="37"/>
      <c r="C124" s="43"/>
      <c r="D124" s="43"/>
      <c r="E124" s="43"/>
      <c r="F124" s="43"/>
      <c r="G124" s="43"/>
      <c r="H124" s="43"/>
      <c r="I124" s="43"/>
      <c r="J124" s="43"/>
      <c r="K124" s="43"/>
      <c r="L124" s="43"/>
      <c r="M124" s="43"/>
      <c r="N124" s="43"/>
      <c r="O124" s="43"/>
      <c r="P124" s="43"/>
      <c r="Q124" s="43"/>
      <c r="R124" s="43"/>
      <c r="S124" s="43"/>
      <c r="T124" s="43"/>
      <c r="U124" s="43"/>
      <c r="V124" s="43"/>
      <c r="W124" s="7"/>
      <c r="X124" s="7"/>
      <c r="Y124" s="7"/>
      <c r="Z124" s="7"/>
      <c r="AA124" s="7"/>
    </row>
    <row r="125" spans="1:27" ht="12.75" customHeight="1">
      <c r="A125" s="42"/>
      <c r="B125" s="37"/>
      <c r="C125" s="43"/>
      <c r="D125" s="43"/>
      <c r="E125" s="43"/>
      <c r="F125" s="43"/>
      <c r="G125" s="43"/>
      <c r="H125" s="43"/>
      <c r="I125" s="43"/>
      <c r="J125" s="43"/>
      <c r="K125" s="43"/>
      <c r="L125" s="43"/>
      <c r="M125" s="43"/>
      <c r="N125" s="43"/>
      <c r="O125" s="43"/>
      <c r="P125" s="43"/>
      <c r="Q125" s="43"/>
      <c r="R125" s="43"/>
      <c r="S125" s="43"/>
      <c r="T125" s="43"/>
      <c r="U125" s="43"/>
      <c r="V125" s="43"/>
      <c r="W125" s="7"/>
      <c r="X125" s="7"/>
      <c r="Y125" s="7"/>
      <c r="Z125" s="7"/>
      <c r="AA125" s="7"/>
    </row>
    <row r="126" spans="1:27" ht="12.75" customHeight="1">
      <c r="A126" s="42"/>
      <c r="B126" s="37"/>
      <c r="C126" s="43"/>
      <c r="D126" s="43"/>
      <c r="E126" s="43"/>
      <c r="F126" s="43"/>
      <c r="G126" s="43"/>
      <c r="H126" s="43"/>
      <c r="I126" s="43"/>
      <c r="J126" s="43"/>
      <c r="K126" s="43"/>
      <c r="L126" s="43"/>
      <c r="M126" s="43"/>
      <c r="N126" s="43"/>
      <c r="O126" s="43"/>
      <c r="P126" s="43"/>
      <c r="Q126" s="43"/>
      <c r="R126" s="43"/>
      <c r="S126" s="43"/>
      <c r="T126" s="43"/>
      <c r="U126" s="43"/>
      <c r="V126" s="43"/>
      <c r="W126" s="7"/>
      <c r="X126" s="7"/>
      <c r="Y126" s="7"/>
      <c r="Z126" s="7"/>
      <c r="AA126" s="7"/>
    </row>
    <row r="127" spans="1:27" ht="12.75" customHeight="1">
      <c r="A127" s="42"/>
      <c r="B127" s="37"/>
      <c r="C127" s="43"/>
      <c r="D127" s="43"/>
      <c r="E127" s="43"/>
      <c r="F127" s="43"/>
      <c r="G127" s="43"/>
      <c r="H127" s="43"/>
      <c r="I127" s="43"/>
      <c r="J127" s="43"/>
      <c r="K127" s="43"/>
      <c r="L127" s="43"/>
      <c r="M127" s="43"/>
      <c r="N127" s="43"/>
      <c r="O127" s="43"/>
      <c r="P127" s="43"/>
      <c r="Q127" s="43"/>
      <c r="R127" s="43"/>
      <c r="S127" s="43"/>
      <c r="T127" s="43"/>
      <c r="U127" s="43"/>
      <c r="V127" s="43"/>
      <c r="W127" s="7"/>
      <c r="X127" s="7"/>
      <c r="Y127" s="7"/>
      <c r="Z127" s="7"/>
      <c r="AA127" s="7"/>
    </row>
    <row r="128" spans="1:27" ht="12.75" customHeight="1">
      <c r="A128" s="42"/>
      <c r="B128" s="37"/>
      <c r="C128" s="43"/>
      <c r="D128" s="43"/>
      <c r="E128" s="43"/>
      <c r="F128" s="43"/>
      <c r="G128" s="43"/>
      <c r="H128" s="43"/>
      <c r="I128" s="43"/>
      <c r="J128" s="43"/>
      <c r="K128" s="43"/>
      <c r="L128" s="43"/>
      <c r="M128" s="43"/>
      <c r="N128" s="43"/>
      <c r="O128" s="43"/>
      <c r="P128" s="43"/>
      <c r="Q128" s="43"/>
      <c r="R128" s="43"/>
      <c r="S128" s="43"/>
      <c r="T128" s="43"/>
      <c r="U128" s="43"/>
      <c r="V128" s="43"/>
      <c r="W128" s="7"/>
      <c r="X128" s="7"/>
      <c r="Y128" s="7"/>
      <c r="Z128" s="7"/>
      <c r="AA128" s="7"/>
    </row>
    <row r="129" spans="1:27" ht="12.75" customHeight="1">
      <c r="A129" s="42"/>
      <c r="B129" s="37"/>
      <c r="C129" s="43"/>
      <c r="D129" s="43"/>
      <c r="E129" s="43"/>
      <c r="F129" s="43"/>
      <c r="G129" s="43"/>
      <c r="H129" s="43"/>
      <c r="I129" s="43"/>
      <c r="J129" s="43"/>
      <c r="K129" s="43"/>
      <c r="L129" s="43"/>
      <c r="M129" s="43"/>
      <c r="N129" s="43"/>
      <c r="O129" s="43"/>
      <c r="P129" s="43"/>
      <c r="Q129" s="43"/>
      <c r="R129" s="43"/>
      <c r="S129" s="43"/>
      <c r="T129" s="43"/>
      <c r="U129" s="43"/>
      <c r="V129" s="43"/>
      <c r="W129" s="7"/>
      <c r="X129" s="7"/>
      <c r="Y129" s="7"/>
      <c r="Z129" s="7"/>
      <c r="AA129" s="7"/>
    </row>
    <row r="130" spans="1:27" ht="12.75" customHeight="1">
      <c r="A130" s="42"/>
      <c r="B130" s="37"/>
      <c r="C130" s="43"/>
      <c r="D130" s="43"/>
      <c r="E130" s="43"/>
      <c r="F130" s="43"/>
      <c r="G130" s="43"/>
      <c r="H130" s="43"/>
      <c r="I130" s="43"/>
      <c r="J130" s="43"/>
      <c r="K130" s="43"/>
      <c r="L130" s="43"/>
      <c r="M130" s="43"/>
      <c r="N130" s="43"/>
      <c r="O130" s="43"/>
      <c r="P130" s="43"/>
      <c r="Q130" s="43"/>
      <c r="R130" s="43"/>
      <c r="S130" s="43"/>
      <c r="T130" s="43"/>
      <c r="U130" s="43"/>
      <c r="V130" s="43"/>
      <c r="W130" s="7"/>
      <c r="X130" s="7"/>
      <c r="Y130" s="7"/>
      <c r="Z130" s="7"/>
      <c r="AA130" s="7"/>
    </row>
    <row r="131" spans="1:27" ht="12.75" customHeight="1">
      <c r="A131" s="42"/>
      <c r="B131" s="37"/>
      <c r="C131" s="43"/>
      <c r="D131" s="43"/>
      <c r="E131" s="43"/>
      <c r="F131" s="43"/>
      <c r="G131" s="43"/>
      <c r="H131" s="43"/>
      <c r="I131" s="43"/>
      <c r="J131" s="43"/>
      <c r="K131" s="43"/>
      <c r="L131" s="43"/>
      <c r="M131" s="43"/>
      <c r="N131" s="43"/>
      <c r="O131" s="43"/>
      <c r="P131" s="43"/>
      <c r="Q131" s="43"/>
      <c r="R131" s="43"/>
      <c r="S131" s="43"/>
      <c r="T131" s="43"/>
      <c r="U131" s="43"/>
      <c r="V131" s="43"/>
      <c r="W131" s="7"/>
      <c r="X131" s="7"/>
      <c r="Y131" s="7"/>
      <c r="Z131" s="7"/>
      <c r="AA131" s="7"/>
    </row>
    <row r="132" spans="1:27" ht="12.75" customHeight="1">
      <c r="A132" s="42"/>
      <c r="B132" s="37"/>
      <c r="C132" s="43"/>
      <c r="D132" s="43"/>
      <c r="E132" s="43"/>
      <c r="F132" s="43"/>
      <c r="G132" s="43"/>
      <c r="H132" s="43"/>
      <c r="I132" s="43"/>
      <c r="J132" s="43"/>
      <c r="K132" s="43"/>
      <c r="L132" s="43"/>
      <c r="M132" s="43"/>
      <c r="N132" s="43"/>
      <c r="O132" s="43"/>
      <c r="P132" s="43"/>
      <c r="Q132" s="43"/>
      <c r="R132" s="43"/>
      <c r="S132" s="43"/>
      <c r="T132" s="43"/>
      <c r="U132" s="43"/>
      <c r="V132" s="43"/>
      <c r="W132" s="7"/>
      <c r="X132" s="7"/>
      <c r="Y132" s="7"/>
      <c r="Z132" s="7"/>
      <c r="AA132" s="7"/>
    </row>
    <row r="133" spans="1:27" ht="12.75" customHeight="1">
      <c r="A133" s="42"/>
      <c r="B133" s="37"/>
      <c r="C133" s="43"/>
      <c r="D133" s="43"/>
      <c r="E133" s="43"/>
      <c r="F133" s="43"/>
      <c r="G133" s="43"/>
      <c r="H133" s="43"/>
      <c r="I133" s="43"/>
      <c r="J133" s="43"/>
      <c r="K133" s="43"/>
      <c r="L133" s="43"/>
      <c r="M133" s="43"/>
      <c r="N133" s="43"/>
      <c r="O133" s="43"/>
      <c r="P133" s="43"/>
      <c r="Q133" s="43"/>
      <c r="R133" s="43"/>
      <c r="S133" s="43"/>
      <c r="T133" s="43"/>
      <c r="U133" s="43"/>
      <c r="V133" s="43"/>
      <c r="W133" s="7"/>
      <c r="X133" s="7"/>
      <c r="Y133" s="7"/>
      <c r="Z133" s="7"/>
      <c r="AA133" s="7"/>
    </row>
    <row r="134" spans="1:27" ht="12.75" customHeight="1">
      <c r="A134" s="42"/>
      <c r="B134" s="37"/>
      <c r="C134" s="43"/>
      <c r="D134" s="43"/>
      <c r="E134" s="43"/>
      <c r="F134" s="43"/>
      <c r="G134" s="43"/>
      <c r="H134" s="43"/>
      <c r="I134" s="43"/>
      <c r="J134" s="43"/>
      <c r="K134" s="43"/>
      <c r="L134" s="43"/>
      <c r="M134" s="43"/>
      <c r="N134" s="43"/>
      <c r="O134" s="43"/>
      <c r="P134" s="43"/>
      <c r="Q134" s="43"/>
      <c r="R134" s="43"/>
      <c r="S134" s="43"/>
      <c r="T134" s="43"/>
      <c r="U134" s="43"/>
      <c r="V134" s="43"/>
      <c r="W134" s="7"/>
      <c r="X134" s="7"/>
      <c r="Y134" s="7"/>
      <c r="Z134" s="7"/>
      <c r="AA134" s="7"/>
    </row>
    <row r="135" spans="1:27" ht="12.75" customHeight="1">
      <c r="A135" s="42"/>
      <c r="B135" s="37"/>
      <c r="C135" s="43"/>
      <c r="D135" s="43"/>
      <c r="E135" s="43"/>
      <c r="F135" s="43"/>
      <c r="G135" s="43"/>
      <c r="H135" s="43"/>
      <c r="I135" s="43"/>
      <c r="J135" s="43"/>
      <c r="K135" s="43"/>
      <c r="L135" s="43"/>
      <c r="M135" s="43"/>
      <c r="N135" s="43"/>
      <c r="O135" s="43"/>
      <c r="P135" s="43"/>
      <c r="Q135" s="43"/>
      <c r="R135" s="43"/>
      <c r="S135" s="43"/>
      <c r="T135" s="43"/>
      <c r="U135" s="43"/>
      <c r="V135" s="43"/>
      <c r="W135" s="7"/>
      <c r="X135" s="7"/>
      <c r="Y135" s="7"/>
      <c r="Z135" s="7"/>
      <c r="AA135" s="7"/>
    </row>
    <row r="136" spans="1:27" ht="12.75" customHeight="1">
      <c r="A136" s="42"/>
      <c r="B136" s="37"/>
      <c r="C136" s="43"/>
      <c r="D136" s="43"/>
      <c r="E136" s="43"/>
      <c r="F136" s="43"/>
      <c r="G136" s="43"/>
      <c r="H136" s="43"/>
      <c r="I136" s="43"/>
      <c r="J136" s="43"/>
      <c r="K136" s="43"/>
      <c r="L136" s="43"/>
      <c r="M136" s="43"/>
      <c r="N136" s="43"/>
      <c r="O136" s="43"/>
      <c r="P136" s="43"/>
      <c r="Q136" s="43"/>
      <c r="R136" s="43"/>
      <c r="S136" s="43"/>
      <c r="T136" s="43"/>
      <c r="U136" s="43"/>
      <c r="V136" s="43"/>
      <c r="W136" s="7"/>
      <c r="X136" s="7"/>
      <c r="Y136" s="7"/>
      <c r="Z136" s="7"/>
      <c r="AA136" s="7"/>
    </row>
    <row r="137" spans="1:27" ht="12.75" customHeight="1">
      <c r="A137" s="42"/>
      <c r="B137" s="37"/>
      <c r="C137" s="43"/>
      <c r="D137" s="43"/>
      <c r="E137" s="43"/>
      <c r="F137" s="43"/>
      <c r="G137" s="43"/>
      <c r="H137" s="43"/>
      <c r="I137" s="43"/>
      <c r="J137" s="43"/>
      <c r="K137" s="43"/>
      <c r="L137" s="43"/>
      <c r="M137" s="43"/>
      <c r="N137" s="43"/>
      <c r="O137" s="43"/>
      <c r="P137" s="43"/>
      <c r="Q137" s="43"/>
      <c r="R137" s="43"/>
      <c r="S137" s="43"/>
      <c r="T137" s="43"/>
      <c r="U137" s="43"/>
      <c r="V137" s="43"/>
      <c r="W137" s="7"/>
      <c r="X137" s="7"/>
      <c r="Y137" s="7"/>
      <c r="Z137" s="7"/>
      <c r="AA137" s="7"/>
    </row>
    <row r="138" spans="1:27" ht="12.75" customHeight="1">
      <c r="A138" s="42"/>
      <c r="B138" s="37"/>
      <c r="C138" s="43"/>
      <c r="D138" s="43"/>
      <c r="E138" s="43"/>
      <c r="F138" s="43"/>
      <c r="G138" s="43"/>
      <c r="H138" s="43"/>
      <c r="I138" s="43"/>
      <c r="J138" s="43"/>
      <c r="K138" s="43"/>
      <c r="L138" s="43"/>
      <c r="M138" s="43"/>
      <c r="N138" s="43"/>
      <c r="O138" s="43"/>
      <c r="P138" s="43"/>
      <c r="Q138" s="43"/>
      <c r="R138" s="43"/>
      <c r="S138" s="43"/>
      <c r="T138" s="43"/>
      <c r="U138" s="43"/>
      <c r="V138" s="43"/>
      <c r="W138" s="7"/>
      <c r="X138" s="7"/>
      <c r="Y138" s="7"/>
      <c r="Z138" s="7"/>
      <c r="AA138" s="7"/>
    </row>
    <row r="139" spans="1:27" ht="12.75" customHeight="1">
      <c r="A139" s="42"/>
      <c r="B139" s="37"/>
      <c r="C139" s="43"/>
      <c r="D139" s="43"/>
      <c r="E139" s="43"/>
      <c r="F139" s="43"/>
      <c r="G139" s="43"/>
      <c r="H139" s="43"/>
      <c r="I139" s="43"/>
      <c r="J139" s="43"/>
      <c r="K139" s="43"/>
      <c r="L139" s="43"/>
      <c r="M139" s="43"/>
      <c r="N139" s="43"/>
      <c r="O139" s="43"/>
      <c r="P139" s="43"/>
      <c r="Q139" s="43"/>
      <c r="R139" s="43"/>
      <c r="S139" s="43"/>
      <c r="T139" s="43"/>
      <c r="U139" s="43"/>
      <c r="V139" s="43"/>
      <c r="W139" s="7"/>
      <c r="X139" s="7"/>
      <c r="Y139" s="7"/>
      <c r="Z139" s="7"/>
      <c r="AA139" s="7"/>
    </row>
    <row r="140" spans="1:27" ht="12.75" customHeight="1">
      <c r="A140" s="42"/>
      <c r="B140" s="37"/>
      <c r="C140" s="43"/>
      <c r="D140" s="43"/>
      <c r="E140" s="43"/>
      <c r="F140" s="43"/>
      <c r="G140" s="43"/>
      <c r="H140" s="43"/>
      <c r="I140" s="43"/>
      <c r="J140" s="43"/>
      <c r="K140" s="43"/>
      <c r="L140" s="43"/>
      <c r="M140" s="43"/>
      <c r="N140" s="43"/>
      <c r="O140" s="43"/>
      <c r="P140" s="43"/>
      <c r="Q140" s="43"/>
      <c r="R140" s="43"/>
      <c r="S140" s="43"/>
      <c r="T140" s="43"/>
      <c r="U140" s="43"/>
      <c r="V140" s="43"/>
      <c r="W140" s="7"/>
      <c r="X140" s="7"/>
      <c r="Y140" s="7"/>
      <c r="Z140" s="7"/>
      <c r="AA140" s="7"/>
    </row>
    <row r="141" spans="1:27" ht="12.75" customHeight="1">
      <c r="A141" s="42"/>
      <c r="B141" s="37"/>
      <c r="C141" s="43"/>
      <c r="D141" s="43"/>
      <c r="E141" s="43"/>
      <c r="F141" s="43"/>
      <c r="G141" s="43"/>
      <c r="H141" s="43"/>
      <c r="I141" s="43"/>
      <c r="J141" s="43"/>
      <c r="K141" s="43"/>
      <c r="L141" s="43"/>
      <c r="M141" s="43"/>
      <c r="N141" s="43"/>
      <c r="O141" s="43"/>
      <c r="P141" s="43"/>
      <c r="Q141" s="43"/>
      <c r="R141" s="43"/>
      <c r="S141" s="43"/>
      <c r="T141" s="43"/>
      <c r="U141" s="43"/>
      <c r="V141" s="43"/>
      <c r="W141" s="7"/>
      <c r="X141" s="7"/>
      <c r="Y141" s="7"/>
      <c r="Z141" s="7"/>
      <c r="AA141" s="7"/>
    </row>
    <row r="142" spans="1:27" ht="12.75" customHeight="1">
      <c r="A142" s="42"/>
      <c r="B142" s="37"/>
      <c r="C142" s="43"/>
      <c r="D142" s="43"/>
      <c r="E142" s="43"/>
      <c r="F142" s="43"/>
      <c r="G142" s="43"/>
      <c r="H142" s="43"/>
      <c r="I142" s="43"/>
      <c r="J142" s="43"/>
      <c r="K142" s="43"/>
      <c r="L142" s="43"/>
      <c r="M142" s="43"/>
      <c r="N142" s="43"/>
      <c r="O142" s="43"/>
      <c r="P142" s="43"/>
      <c r="Q142" s="43"/>
      <c r="R142" s="43"/>
      <c r="S142" s="43"/>
      <c r="T142" s="43"/>
      <c r="U142" s="43"/>
      <c r="V142" s="43"/>
      <c r="W142" s="7"/>
      <c r="X142" s="7"/>
      <c r="Y142" s="7"/>
      <c r="Z142" s="7"/>
      <c r="AA142" s="7"/>
    </row>
    <row r="143" spans="1:27" ht="12.75" customHeight="1">
      <c r="A143" s="42"/>
      <c r="B143" s="37"/>
      <c r="C143" s="43"/>
      <c r="D143" s="43"/>
      <c r="E143" s="43"/>
      <c r="F143" s="43"/>
      <c r="G143" s="43"/>
      <c r="H143" s="43"/>
      <c r="I143" s="43"/>
      <c r="J143" s="43"/>
      <c r="K143" s="43"/>
      <c r="L143" s="43"/>
      <c r="M143" s="43"/>
      <c r="N143" s="43"/>
      <c r="O143" s="43"/>
      <c r="P143" s="43"/>
      <c r="Q143" s="43"/>
      <c r="R143" s="43"/>
      <c r="S143" s="43"/>
      <c r="T143" s="43"/>
      <c r="U143" s="43"/>
      <c r="V143" s="43"/>
      <c r="W143" s="7"/>
      <c r="X143" s="7"/>
      <c r="Y143" s="7"/>
      <c r="Z143" s="7"/>
      <c r="AA143" s="7"/>
    </row>
    <row r="144" spans="1:27" ht="12.75" customHeight="1">
      <c r="A144" s="42"/>
      <c r="B144" s="37"/>
      <c r="C144" s="43"/>
      <c r="D144" s="43"/>
      <c r="E144" s="43"/>
      <c r="F144" s="43"/>
      <c r="G144" s="43"/>
      <c r="H144" s="43"/>
      <c r="I144" s="43"/>
      <c r="J144" s="43"/>
      <c r="K144" s="43"/>
      <c r="L144" s="43"/>
      <c r="M144" s="43"/>
      <c r="N144" s="43"/>
      <c r="O144" s="43"/>
      <c r="P144" s="43"/>
      <c r="Q144" s="43"/>
      <c r="R144" s="43"/>
      <c r="S144" s="43"/>
      <c r="T144" s="43"/>
      <c r="U144" s="43"/>
      <c r="V144" s="43"/>
      <c r="W144" s="7"/>
      <c r="X144" s="7"/>
      <c r="Y144" s="7"/>
      <c r="Z144" s="7"/>
      <c r="AA144" s="7"/>
    </row>
    <row r="145" spans="1:27" ht="12.75" customHeight="1">
      <c r="A145" s="42"/>
      <c r="B145" s="37"/>
      <c r="C145" s="43"/>
      <c r="D145" s="43"/>
      <c r="E145" s="43"/>
      <c r="F145" s="43"/>
      <c r="G145" s="43"/>
      <c r="H145" s="43"/>
      <c r="I145" s="43"/>
      <c r="J145" s="43"/>
      <c r="K145" s="43"/>
      <c r="L145" s="43"/>
      <c r="M145" s="43"/>
      <c r="N145" s="43"/>
      <c r="O145" s="43"/>
      <c r="P145" s="43"/>
      <c r="Q145" s="43"/>
      <c r="R145" s="43"/>
      <c r="S145" s="43"/>
      <c r="T145" s="43"/>
      <c r="U145" s="43"/>
      <c r="V145" s="43"/>
      <c r="W145" s="7"/>
      <c r="X145" s="7"/>
      <c r="Y145" s="7"/>
      <c r="Z145" s="7"/>
      <c r="AA145" s="7"/>
    </row>
    <row r="146" spans="1:27" ht="12.75" customHeight="1">
      <c r="A146" s="42"/>
      <c r="B146" s="37"/>
      <c r="C146" s="43"/>
      <c r="D146" s="43"/>
      <c r="E146" s="43"/>
      <c r="F146" s="43"/>
      <c r="G146" s="43"/>
      <c r="H146" s="43"/>
      <c r="I146" s="43"/>
      <c r="J146" s="43"/>
      <c r="K146" s="43"/>
      <c r="L146" s="43"/>
      <c r="M146" s="43"/>
      <c r="N146" s="43"/>
      <c r="O146" s="43"/>
      <c r="P146" s="43"/>
      <c r="Q146" s="43"/>
      <c r="R146" s="43"/>
      <c r="S146" s="43"/>
      <c r="T146" s="43"/>
      <c r="U146" s="43"/>
      <c r="V146" s="43"/>
      <c r="W146" s="7"/>
      <c r="X146" s="7"/>
      <c r="Y146" s="7"/>
      <c r="Z146" s="7"/>
      <c r="AA146" s="7"/>
    </row>
    <row r="147" spans="1:27" ht="12.75" customHeight="1">
      <c r="A147" s="42"/>
      <c r="B147" s="37"/>
      <c r="C147" s="43"/>
      <c r="D147" s="43"/>
      <c r="E147" s="43"/>
      <c r="F147" s="43"/>
      <c r="G147" s="43"/>
      <c r="H147" s="43"/>
      <c r="I147" s="43"/>
      <c r="J147" s="43"/>
      <c r="K147" s="43"/>
      <c r="L147" s="43"/>
      <c r="M147" s="43"/>
      <c r="N147" s="43"/>
      <c r="O147" s="43"/>
      <c r="P147" s="43"/>
      <c r="Q147" s="43"/>
      <c r="R147" s="43"/>
      <c r="S147" s="43"/>
      <c r="T147" s="43"/>
      <c r="U147" s="43"/>
      <c r="V147" s="43"/>
      <c r="W147" s="7"/>
      <c r="X147" s="7"/>
      <c r="Y147" s="7"/>
      <c r="Z147" s="7"/>
      <c r="AA147" s="7"/>
    </row>
    <row r="148" spans="1:27" ht="12.75" customHeight="1">
      <c r="A148" s="42"/>
      <c r="B148" s="37"/>
      <c r="C148" s="43"/>
      <c r="D148" s="43"/>
      <c r="E148" s="43"/>
      <c r="F148" s="43"/>
      <c r="G148" s="43"/>
      <c r="H148" s="43"/>
      <c r="I148" s="43"/>
      <c r="J148" s="43"/>
      <c r="K148" s="43"/>
      <c r="L148" s="43"/>
      <c r="M148" s="43"/>
      <c r="N148" s="43"/>
      <c r="O148" s="43"/>
      <c r="P148" s="43"/>
      <c r="Q148" s="43"/>
      <c r="R148" s="43"/>
      <c r="S148" s="43"/>
      <c r="T148" s="43"/>
      <c r="U148" s="43"/>
      <c r="V148" s="43"/>
      <c r="W148" s="7"/>
      <c r="X148" s="7"/>
      <c r="Y148" s="7"/>
      <c r="Z148" s="7"/>
      <c r="AA148" s="7"/>
    </row>
    <row r="149" spans="1:27" ht="12.75" customHeight="1">
      <c r="A149" s="42"/>
      <c r="B149" s="37"/>
      <c r="C149" s="43"/>
      <c r="D149" s="43"/>
      <c r="E149" s="43"/>
      <c r="F149" s="43"/>
      <c r="G149" s="43"/>
      <c r="H149" s="43"/>
      <c r="I149" s="43"/>
      <c r="J149" s="43"/>
      <c r="K149" s="43"/>
      <c r="L149" s="43"/>
      <c r="M149" s="43"/>
      <c r="N149" s="43"/>
      <c r="O149" s="43"/>
      <c r="P149" s="43"/>
      <c r="Q149" s="43"/>
      <c r="R149" s="43"/>
      <c r="S149" s="43"/>
      <c r="T149" s="43"/>
      <c r="U149" s="43"/>
      <c r="V149" s="43"/>
      <c r="W149" s="7"/>
      <c r="X149" s="7"/>
      <c r="Y149" s="7"/>
      <c r="Z149" s="7"/>
      <c r="AA149" s="7"/>
    </row>
    <row r="150" spans="1:27" ht="12.75" customHeight="1">
      <c r="A150" s="42"/>
      <c r="B150" s="37"/>
      <c r="C150" s="43"/>
      <c r="D150" s="43"/>
      <c r="E150" s="43"/>
      <c r="F150" s="43"/>
      <c r="G150" s="43"/>
      <c r="H150" s="43"/>
      <c r="I150" s="43"/>
      <c r="J150" s="43"/>
      <c r="K150" s="43"/>
      <c r="L150" s="43"/>
      <c r="M150" s="43"/>
      <c r="N150" s="43"/>
      <c r="O150" s="43"/>
      <c r="P150" s="43"/>
      <c r="Q150" s="43"/>
      <c r="R150" s="43"/>
      <c r="S150" s="43"/>
      <c r="T150" s="43"/>
      <c r="U150" s="43"/>
      <c r="V150" s="43"/>
      <c r="W150" s="7"/>
      <c r="X150" s="7"/>
      <c r="Y150" s="7"/>
      <c r="Z150" s="7"/>
      <c r="AA150" s="7"/>
    </row>
    <row r="151" spans="1:27" ht="12.75" customHeight="1">
      <c r="A151" s="42"/>
      <c r="B151" s="37"/>
      <c r="C151" s="43"/>
      <c r="D151" s="43"/>
      <c r="E151" s="43"/>
      <c r="F151" s="43"/>
      <c r="G151" s="43"/>
      <c r="H151" s="43"/>
      <c r="I151" s="43"/>
      <c r="J151" s="43"/>
      <c r="K151" s="43"/>
      <c r="L151" s="43"/>
      <c r="M151" s="43"/>
      <c r="N151" s="43"/>
      <c r="O151" s="43"/>
      <c r="P151" s="43"/>
      <c r="Q151" s="43"/>
      <c r="R151" s="43"/>
      <c r="S151" s="43"/>
      <c r="T151" s="43"/>
      <c r="U151" s="43"/>
      <c r="V151" s="43"/>
      <c r="W151" s="7"/>
      <c r="X151" s="7"/>
      <c r="Y151" s="7"/>
      <c r="Z151" s="7"/>
      <c r="AA151" s="7"/>
    </row>
    <row r="152" spans="1:27" ht="12.75" customHeight="1">
      <c r="A152" s="42"/>
      <c r="B152" s="37"/>
      <c r="C152" s="43"/>
      <c r="D152" s="43"/>
      <c r="E152" s="43"/>
      <c r="F152" s="43"/>
      <c r="G152" s="43"/>
      <c r="H152" s="43"/>
      <c r="I152" s="43"/>
      <c r="J152" s="43"/>
      <c r="K152" s="43"/>
      <c r="L152" s="43"/>
      <c r="M152" s="43"/>
      <c r="N152" s="43"/>
      <c r="O152" s="43"/>
      <c r="P152" s="43"/>
      <c r="Q152" s="43"/>
      <c r="R152" s="43"/>
      <c r="S152" s="43"/>
      <c r="T152" s="43"/>
      <c r="U152" s="43"/>
      <c r="V152" s="43"/>
      <c r="W152" s="7"/>
      <c r="X152" s="7"/>
      <c r="Y152" s="7"/>
      <c r="Z152" s="7"/>
      <c r="AA152" s="7"/>
    </row>
    <row r="153" spans="1:27" ht="12.75" customHeight="1">
      <c r="A153" s="42"/>
      <c r="B153" s="37"/>
      <c r="C153" s="43"/>
      <c r="D153" s="43"/>
      <c r="E153" s="43"/>
      <c r="F153" s="43"/>
      <c r="G153" s="43"/>
      <c r="H153" s="43"/>
      <c r="I153" s="43"/>
      <c r="J153" s="43"/>
      <c r="K153" s="43"/>
      <c r="L153" s="43"/>
      <c r="M153" s="43"/>
      <c r="N153" s="43"/>
      <c r="O153" s="43"/>
      <c r="P153" s="43"/>
      <c r="Q153" s="43"/>
      <c r="R153" s="43"/>
      <c r="S153" s="43"/>
      <c r="T153" s="43"/>
      <c r="U153" s="43"/>
      <c r="V153" s="43"/>
      <c r="W153" s="7"/>
      <c r="X153" s="7"/>
      <c r="Y153" s="7"/>
      <c r="Z153" s="7"/>
      <c r="AA153" s="7"/>
    </row>
    <row r="154" spans="1:27" ht="12.75" customHeight="1">
      <c r="A154" s="42"/>
      <c r="B154" s="37"/>
      <c r="C154" s="43"/>
      <c r="D154" s="43"/>
      <c r="E154" s="43"/>
      <c r="F154" s="43"/>
      <c r="G154" s="43"/>
      <c r="H154" s="43"/>
      <c r="I154" s="43"/>
      <c r="J154" s="43"/>
      <c r="K154" s="43"/>
      <c r="L154" s="43"/>
      <c r="M154" s="43"/>
      <c r="N154" s="43"/>
      <c r="O154" s="43"/>
      <c r="P154" s="43"/>
      <c r="Q154" s="43"/>
      <c r="R154" s="43"/>
      <c r="S154" s="43"/>
      <c r="T154" s="43"/>
      <c r="U154" s="43"/>
      <c r="V154" s="43"/>
      <c r="W154" s="7"/>
      <c r="X154" s="7"/>
      <c r="Y154" s="7"/>
      <c r="Z154" s="7"/>
      <c r="AA154" s="7"/>
    </row>
    <row r="155" spans="1:27" ht="12.75" customHeight="1">
      <c r="A155" s="42"/>
      <c r="B155" s="37"/>
      <c r="C155" s="43"/>
      <c r="D155" s="43"/>
      <c r="E155" s="43"/>
      <c r="F155" s="43"/>
      <c r="G155" s="43"/>
      <c r="H155" s="43"/>
      <c r="I155" s="43"/>
      <c r="J155" s="43"/>
      <c r="K155" s="43"/>
      <c r="L155" s="43"/>
      <c r="M155" s="43"/>
      <c r="N155" s="43"/>
      <c r="O155" s="43"/>
      <c r="P155" s="43"/>
      <c r="Q155" s="43"/>
      <c r="R155" s="43"/>
      <c r="S155" s="43"/>
      <c r="T155" s="43"/>
      <c r="U155" s="43"/>
      <c r="V155" s="43"/>
      <c r="W155" s="7"/>
      <c r="X155" s="7"/>
      <c r="Y155" s="7"/>
      <c r="Z155" s="7"/>
      <c r="AA155" s="7"/>
    </row>
    <row r="156" spans="1:27" ht="12.75" customHeight="1">
      <c r="A156" s="42"/>
      <c r="B156" s="37"/>
      <c r="C156" s="43"/>
      <c r="D156" s="43"/>
      <c r="E156" s="43"/>
      <c r="F156" s="43"/>
      <c r="G156" s="43"/>
      <c r="H156" s="43"/>
      <c r="I156" s="43"/>
      <c r="J156" s="43"/>
      <c r="K156" s="43"/>
      <c r="L156" s="43"/>
      <c r="M156" s="43"/>
      <c r="N156" s="43"/>
      <c r="O156" s="43"/>
      <c r="P156" s="43"/>
      <c r="Q156" s="43"/>
      <c r="R156" s="43"/>
      <c r="S156" s="43"/>
      <c r="T156" s="43"/>
      <c r="U156" s="43"/>
      <c r="V156" s="43"/>
      <c r="W156" s="7"/>
      <c r="X156" s="7"/>
      <c r="Y156" s="7"/>
      <c r="Z156" s="7"/>
      <c r="AA156" s="7"/>
    </row>
    <row r="157" spans="1:27" ht="12.75" customHeight="1">
      <c r="A157" s="42"/>
      <c r="B157" s="37"/>
      <c r="C157" s="43"/>
      <c r="D157" s="43"/>
      <c r="E157" s="43"/>
      <c r="F157" s="43"/>
      <c r="G157" s="43"/>
      <c r="H157" s="43"/>
      <c r="I157" s="43"/>
      <c r="J157" s="43"/>
      <c r="K157" s="43"/>
      <c r="L157" s="43"/>
      <c r="M157" s="43"/>
      <c r="N157" s="43"/>
      <c r="O157" s="43"/>
      <c r="P157" s="43"/>
      <c r="Q157" s="43"/>
      <c r="R157" s="43"/>
      <c r="S157" s="43"/>
      <c r="T157" s="43"/>
      <c r="U157" s="43"/>
      <c r="V157" s="43"/>
      <c r="W157" s="7"/>
      <c r="X157" s="7"/>
      <c r="Y157" s="7"/>
      <c r="Z157" s="7"/>
      <c r="AA157" s="7"/>
    </row>
    <row r="158" spans="1:27" ht="12.75" customHeight="1">
      <c r="A158" s="42"/>
      <c r="B158" s="37"/>
      <c r="C158" s="43"/>
      <c r="D158" s="43"/>
      <c r="E158" s="43"/>
      <c r="F158" s="43"/>
      <c r="G158" s="43"/>
      <c r="H158" s="43"/>
      <c r="I158" s="43"/>
      <c r="J158" s="43"/>
      <c r="K158" s="43"/>
      <c r="L158" s="43"/>
      <c r="M158" s="43"/>
      <c r="N158" s="43"/>
      <c r="O158" s="43"/>
      <c r="P158" s="43"/>
      <c r="Q158" s="43"/>
      <c r="R158" s="43"/>
      <c r="S158" s="43"/>
      <c r="T158" s="43"/>
      <c r="U158" s="43"/>
      <c r="V158" s="43"/>
      <c r="W158" s="7"/>
      <c r="X158" s="7"/>
      <c r="Y158" s="7"/>
      <c r="Z158" s="7"/>
      <c r="AA158" s="7"/>
    </row>
    <row r="159" spans="1:27" ht="12.75" customHeight="1">
      <c r="A159" s="42"/>
      <c r="B159" s="37"/>
      <c r="C159" s="43"/>
      <c r="D159" s="43"/>
      <c r="E159" s="43"/>
      <c r="F159" s="43"/>
      <c r="G159" s="43"/>
      <c r="H159" s="43"/>
      <c r="I159" s="43"/>
      <c r="J159" s="43"/>
      <c r="K159" s="43"/>
      <c r="L159" s="43"/>
      <c r="M159" s="43"/>
      <c r="N159" s="43"/>
      <c r="O159" s="43"/>
      <c r="P159" s="43"/>
      <c r="Q159" s="43"/>
      <c r="R159" s="43"/>
      <c r="S159" s="43"/>
      <c r="T159" s="43"/>
      <c r="U159" s="43"/>
      <c r="V159" s="43"/>
      <c r="W159" s="7"/>
      <c r="X159" s="7"/>
      <c r="Y159" s="7"/>
      <c r="Z159" s="7"/>
      <c r="AA159" s="7"/>
    </row>
    <row r="160" spans="1:27" ht="12.75" customHeight="1">
      <c r="A160" s="42"/>
      <c r="B160" s="37"/>
      <c r="C160" s="43"/>
      <c r="D160" s="43"/>
      <c r="E160" s="43"/>
      <c r="F160" s="43"/>
      <c r="G160" s="43"/>
      <c r="H160" s="43"/>
      <c r="I160" s="43"/>
      <c r="J160" s="43"/>
      <c r="K160" s="43"/>
      <c r="L160" s="43"/>
      <c r="M160" s="43"/>
      <c r="N160" s="43"/>
      <c r="O160" s="43"/>
      <c r="P160" s="43"/>
      <c r="Q160" s="43"/>
      <c r="R160" s="43"/>
      <c r="S160" s="43"/>
      <c r="T160" s="43"/>
      <c r="U160" s="43"/>
      <c r="V160" s="43"/>
      <c r="W160" s="7"/>
      <c r="X160" s="7"/>
      <c r="Y160" s="7"/>
      <c r="Z160" s="7"/>
      <c r="AA160" s="7"/>
    </row>
    <row r="161" spans="1:27" ht="12.75" customHeight="1">
      <c r="A161" s="42"/>
      <c r="B161" s="37"/>
      <c r="C161" s="43"/>
      <c r="D161" s="43"/>
      <c r="E161" s="43"/>
      <c r="F161" s="43"/>
      <c r="G161" s="43"/>
      <c r="H161" s="43"/>
      <c r="I161" s="43"/>
      <c r="J161" s="43"/>
      <c r="K161" s="43"/>
      <c r="L161" s="43"/>
      <c r="M161" s="43"/>
      <c r="N161" s="43"/>
      <c r="O161" s="43"/>
      <c r="P161" s="43"/>
      <c r="Q161" s="43"/>
      <c r="R161" s="43"/>
      <c r="S161" s="43"/>
      <c r="T161" s="43"/>
      <c r="U161" s="43"/>
      <c r="V161" s="43"/>
      <c r="W161" s="7"/>
      <c r="X161" s="7"/>
      <c r="Y161" s="7"/>
      <c r="Z161" s="7"/>
      <c r="AA161" s="7"/>
    </row>
    <row r="162" spans="1:27" ht="12.75" customHeight="1">
      <c r="A162" s="42"/>
      <c r="B162" s="37"/>
      <c r="C162" s="43"/>
      <c r="D162" s="43"/>
      <c r="E162" s="43"/>
      <c r="F162" s="43"/>
      <c r="G162" s="43"/>
      <c r="H162" s="43"/>
      <c r="I162" s="43"/>
      <c r="J162" s="43"/>
      <c r="K162" s="43"/>
      <c r="L162" s="43"/>
      <c r="M162" s="43"/>
      <c r="N162" s="43"/>
      <c r="O162" s="43"/>
      <c r="P162" s="43"/>
      <c r="Q162" s="43"/>
      <c r="R162" s="43"/>
      <c r="S162" s="43"/>
      <c r="T162" s="43"/>
      <c r="U162" s="43"/>
      <c r="V162" s="43"/>
      <c r="W162" s="7"/>
      <c r="X162" s="7"/>
      <c r="Y162" s="7"/>
      <c r="Z162" s="7"/>
      <c r="AA162" s="7"/>
    </row>
    <row r="163" spans="1:27" ht="12.75" customHeight="1">
      <c r="A163" s="42"/>
      <c r="B163" s="37"/>
      <c r="C163" s="43"/>
      <c r="D163" s="43"/>
      <c r="E163" s="43"/>
      <c r="F163" s="43"/>
      <c r="G163" s="43"/>
      <c r="H163" s="43"/>
      <c r="I163" s="43"/>
      <c r="J163" s="43"/>
      <c r="K163" s="43"/>
      <c r="L163" s="43"/>
      <c r="M163" s="43"/>
      <c r="N163" s="43"/>
      <c r="O163" s="43"/>
      <c r="P163" s="43"/>
      <c r="Q163" s="43"/>
      <c r="R163" s="43"/>
      <c r="S163" s="43"/>
      <c r="T163" s="43"/>
      <c r="U163" s="43"/>
      <c r="V163" s="43"/>
      <c r="W163" s="7"/>
      <c r="X163" s="7"/>
      <c r="Y163" s="7"/>
      <c r="Z163" s="7"/>
      <c r="AA163" s="7"/>
    </row>
    <row r="164" spans="1:27" ht="12.75" customHeight="1">
      <c r="A164" s="42"/>
      <c r="B164" s="37"/>
      <c r="C164" s="43"/>
      <c r="D164" s="43"/>
      <c r="E164" s="43"/>
      <c r="F164" s="43"/>
      <c r="G164" s="43"/>
      <c r="H164" s="43"/>
      <c r="I164" s="43"/>
      <c r="J164" s="43"/>
      <c r="K164" s="43"/>
      <c r="L164" s="43"/>
      <c r="M164" s="43"/>
      <c r="N164" s="43"/>
      <c r="O164" s="43"/>
      <c r="P164" s="43"/>
      <c r="Q164" s="43"/>
      <c r="R164" s="43"/>
      <c r="S164" s="43"/>
      <c r="T164" s="43"/>
      <c r="U164" s="43"/>
      <c r="V164" s="43"/>
      <c r="W164" s="7"/>
      <c r="X164" s="7"/>
      <c r="Y164" s="7"/>
      <c r="Z164" s="7"/>
      <c r="AA164" s="7"/>
    </row>
    <row r="165" spans="1:27" ht="12.75" customHeight="1">
      <c r="A165" s="42"/>
      <c r="B165" s="37"/>
      <c r="C165" s="43"/>
      <c r="D165" s="43"/>
      <c r="E165" s="43"/>
      <c r="F165" s="43"/>
      <c r="G165" s="43"/>
      <c r="H165" s="43"/>
      <c r="I165" s="43"/>
      <c r="J165" s="43"/>
      <c r="K165" s="43"/>
      <c r="L165" s="43"/>
      <c r="M165" s="43"/>
      <c r="N165" s="43"/>
      <c r="O165" s="43"/>
      <c r="P165" s="43"/>
      <c r="Q165" s="43"/>
      <c r="R165" s="43"/>
      <c r="S165" s="43"/>
      <c r="T165" s="43"/>
      <c r="U165" s="43"/>
      <c r="V165" s="43"/>
      <c r="W165" s="7"/>
      <c r="X165" s="7"/>
      <c r="Y165" s="7"/>
      <c r="Z165" s="7"/>
      <c r="AA165" s="7"/>
    </row>
    <row r="166" spans="1:27" ht="12.75" customHeight="1">
      <c r="A166" s="42"/>
      <c r="B166" s="37"/>
      <c r="C166" s="43"/>
      <c r="D166" s="43"/>
      <c r="E166" s="43"/>
      <c r="F166" s="43"/>
      <c r="G166" s="43"/>
      <c r="H166" s="43"/>
      <c r="I166" s="43"/>
      <c r="J166" s="43"/>
      <c r="K166" s="43"/>
      <c r="L166" s="43"/>
      <c r="M166" s="43"/>
      <c r="N166" s="43"/>
      <c r="O166" s="43"/>
      <c r="P166" s="43"/>
      <c r="Q166" s="43"/>
      <c r="R166" s="43"/>
      <c r="S166" s="43"/>
      <c r="T166" s="43"/>
      <c r="U166" s="43"/>
      <c r="V166" s="43"/>
      <c r="W166" s="7"/>
      <c r="X166" s="7"/>
      <c r="Y166" s="7"/>
      <c r="Z166" s="7"/>
      <c r="AA166" s="7"/>
    </row>
    <row r="167" spans="1:27" ht="12.75" customHeight="1">
      <c r="A167" s="42"/>
      <c r="B167" s="37"/>
      <c r="C167" s="43"/>
      <c r="D167" s="43"/>
      <c r="E167" s="43"/>
      <c r="F167" s="43"/>
      <c r="G167" s="43"/>
      <c r="H167" s="43"/>
      <c r="I167" s="43"/>
      <c r="J167" s="43"/>
      <c r="K167" s="43"/>
      <c r="L167" s="43"/>
      <c r="M167" s="43"/>
      <c r="N167" s="43"/>
      <c r="O167" s="43"/>
      <c r="P167" s="43"/>
      <c r="Q167" s="43"/>
      <c r="R167" s="43"/>
      <c r="S167" s="43"/>
      <c r="T167" s="43"/>
      <c r="U167" s="43"/>
      <c r="V167" s="43"/>
      <c r="W167" s="7"/>
      <c r="X167" s="7"/>
      <c r="Y167" s="7"/>
      <c r="Z167" s="7"/>
      <c r="AA167" s="7"/>
    </row>
    <row r="168" spans="1:27" ht="12.75" customHeight="1">
      <c r="A168" s="42"/>
      <c r="B168" s="37"/>
      <c r="C168" s="43"/>
      <c r="D168" s="43"/>
      <c r="E168" s="43"/>
      <c r="F168" s="43"/>
      <c r="G168" s="43"/>
      <c r="H168" s="43"/>
      <c r="I168" s="43"/>
      <c r="J168" s="43"/>
      <c r="K168" s="43"/>
      <c r="L168" s="43"/>
      <c r="M168" s="43"/>
      <c r="N168" s="43"/>
      <c r="O168" s="43"/>
      <c r="P168" s="43"/>
      <c r="Q168" s="43"/>
      <c r="R168" s="43"/>
      <c r="S168" s="43"/>
      <c r="T168" s="43"/>
      <c r="U168" s="43"/>
      <c r="V168" s="43"/>
      <c r="W168" s="7"/>
      <c r="X168" s="7"/>
      <c r="Y168" s="7"/>
      <c r="Z168" s="7"/>
      <c r="AA168" s="7"/>
    </row>
    <row r="169" spans="1:27" ht="12.75" customHeight="1">
      <c r="A169" s="42"/>
      <c r="B169" s="37"/>
      <c r="C169" s="43"/>
      <c r="D169" s="43"/>
      <c r="E169" s="43"/>
      <c r="F169" s="43"/>
      <c r="G169" s="43"/>
      <c r="H169" s="43"/>
      <c r="I169" s="43"/>
      <c r="J169" s="43"/>
      <c r="K169" s="43"/>
      <c r="L169" s="43"/>
      <c r="M169" s="43"/>
      <c r="N169" s="43"/>
      <c r="O169" s="43"/>
      <c r="P169" s="43"/>
      <c r="Q169" s="43"/>
      <c r="R169" s="43"/>
      <c r="S169" s="43"/>
      <c r="T169" s="43"/>
      <c r="U169" s="43"/>
      <c r="V169" s="43"/>
      <c r="W169" s="7"/>
      <c r="X169" s="7"/>
      <c r="Y169" s="7"/>
      <c r="Z169" s="7"/>
      <c r="AA169" s="7"/>
    </row>
    <row r="170" spans="1:27" ht="12.75" customHeight="1">
      <c r="A170" s="42"/>
      <c r="B170" s="37"/>
      <c r="C170" s="43"/>
      <c r="D170" s="43"/>
      <c r="E170" s="43"/>
      <c r="F170" s="43"/>
      <c r="G170" s="43"/>
      <c r="H170" s="43"/>
      <c r="I170" s="43"/>
      <c r="J170" s="43"/>
      <c r="K170" s="43"/>
      <c r="L170" s="43"/>
      <c r="M170" s="43"/>
      <c r="N170" s="43"/>
      <c r="O170" s="43"/>
      <c r="P170" s="43"/>
      <c r="Q170" s="43"/>
      <c r="R170" s="43"/>
      <c r="S170" s="43"/>
      <c r="T170" s="43"/>
      <c r="U170" s="43"/>
      <c r="V170" s="43"/>
      <c r="W170" s="7"/>
      <c r="X170" s="7"/>
      <c r="Y170" s="7"/>
      <c r="Z170" s="7"/>
      <c r="AA170" s="7"/>
    </row>
    <row r="171" spans="1:27" ht="12.75" customHeight="1">
      <c r="A171" s="42"/>
      <c r="B171" s="37"/>
      <c r="C171" s="43"/>
      <c r="D171" s="43"/>
      <c r="E171" s="43"/>
      <c r="F171" s="43"/>
      <c r="G171" s="43"/>
      <c r="H171" s="43"/>
      <c r="I171" s="43"/>
      <c r="J171" s="43"/>
      <c r="K171" s="43"/>
      <c r="L171" s="43"/>
      <c r="M171" s="43"/>
      <c r="N171" s="43"/>
      <c r="O171" s="43"/>
      <c r="P171" s="43"/>
      <c r="Q171" s="43"/>
      <c r="R171" s="43"/>
      <c r="S171" s="43"/>
      <c r="T171" s="43"/>
      <c r="U171" s="43"/>
      <c r="V171" s="43"/>
      <c r="W171" s="7"/>
      <c r="X171" s="7"/>
      <c r="Y171" s="7"/>
      <c r="Z171" s="7"/>
      <c r="AA171" s="7"/>
    </row>
    <row r="172" spans="1:27" ht="12.75" customHeight="1">
      <c r="A172" s="42"/>
      <c r="B172" s="37"/>
      <c r="C172" s="43"/>
      <c r="D172" s="43"/>
      <c r="E172" s="43"/>
      <c r="F172" s="43"/>
      <c r="G172" s="43"/>
      <c r="H172" s="43"/>
      <c r="I172" s="43"/>
      <c r="J172" s="43"/>
      <c r="K172" s="43"/>
      <c r="L172" s="43"/>
      <c r="M172" s="43"/>
      <c r="N172" s="43"/>
      <c r="O172" s="43"/>
      <c r="P172" s="43"/>
      <c r="Q172" s="43"/>
      <c r="R172" s="43"/>
      <c r="S172" s="43"/>
      <c r="T172" s="43"/>
      <c r="U172" s="43"/>
      <c r="V172" s="43"/>
      <c r="W172" s="7"/>
      <c r="X172" s="7"/>
      <c r="Y172" s="7"/>
      <c r="Z172" s="7"/>
      <c r="AA172" s="7"/>
    </row>
    <row r="173" spans="1:27" ht="12.75" customHeight="1">
      <c r="A173" s="42"/>
      <c r="B173" s="37"/>
      <c r="C173" s="43"/>
      <c r="D173" s="43"/>
      <c r="E173" s="43"/>
      <c r="F173" s="43"/>
      <c r="G173" s="43"/>
      <c r="H173" s="43"/>
      <c r="I173" s="43"/>
      <c r="J173" s="43"/>
      <c r="K173" s="43"/>
      <c r="L173" s="43"/>
      <c r="M173" s="43"/>
      <c r="N173" s="43"/>
      <c r="O173" s="43"/>
      <c r="P173" s="43"/>
      <c r="Q173" s="43"/>
      <c r="R173" s="43"/>
      <c r="S173" s="43"/>
      <c r="T173" s="43"/>
      <c r="U173" s="43"/>
      <c r="V173" s="43"/>
      <c r="W173" s="7"/>
      <c r="X173" s="7"/>
      <c r="Y173" s="7"/>
      <c r="Z173" s="7"/>
      <c r="AA173" s="7"/>
    </row>
    <row r="174" spans="1:27" ht="12.75" customHeight="1">
      <c r="A174" s="42"/>
      <c r="B174" s="37"/>
      <c r="C174" s="43"/>
      <c r="D174" s="43"/>
      <c r="E174" s="43"/>
      <c r="F174" s="43"/>
      <c r="G174" s="43"/>
      <c r="H174" s="43"/>
      <c r="I174" s="43"/>
      <c r="J174" s="43"/>
      <c r="K174" s="43"/>
      <c r="L174" s="43"/>
      <c r="M174" s="43"/>
      <c r="N174" s="43"/>
      <c r="O174" s="43"/>
      <c r="P174" s="43"/>
      <c r="Q174" s="43"/>
      <c r="R174" s="43"/>
      <c r="S174" s="43"/>
      <c r="T174" s="43"/>
      <c r="U174" s="43"/>
      <c r="V174" s="43"/>
      <c r="W174" s="7"/>
      <c r="X174" s="7"/>
      <c r="Y174" s="7"/>
      <c r="Z174" s="7"/>
      <c r="AA174" s="7"/>
    </row>
    <row r="175" spans="1:27" ht="12.75" customHeight="1">
      <c r="A175" s="42"/>
      <c r="B175" s="37"/>
      <c r="C175" s="43"/>
      <c r="D175" s="43"/>
      <c r="E175" s="43"/>
      <c r="F175" s="43"/>
      <c r="G175" s="43"/>
      <c r="H175" s="43"/>
      <c r="I175" s="43"/>
      <c r="J175" s="43"/>
      <c r="K175" s="43"/>
      <c r="L175" s="43"/>
      <c r="M175" s="43"/>
      <c r="N175" s="43"/>
      <c r="O175" s="43"/>
      <c r="P175" s="43"/>
      <c r="Q175" s="43"/>
      <c r="R175" s="43"/>
      <c r="S175" s="43"/>
      <c r="T175" s="43"/>
      <c r="U175" s="43"/>
      <c r="V175" s="43"/>
      <c r="W175" s="7"/>
      <c r="X175" s="7"/>
      <c r="Y175" s="7"/>
      <c r="Z175" s="7"/>
      <c r="AA175" s="7"/>
    </row>
    <row r="176" spans="1:27" ht="12.75" customHeight="1">
      <c r="A176" s="42"/>
      <c r="B176" s="37"/>
      <c r="C176" s="43"/>
      <c r="D176" s="43"/>
      <c r="E176" s="43"/>
      <c r="F176" s="43"/>
      <c r="G176" s="43"/>
      <c r="H176" s="43"/>
      <c r="I176" s="43"/>
      <c r="J176" s="43"/>
      <c r="K176" s="43"/>
      <c r="L176" s="43"/>
      <c r="M176" s="43"/>
      <c r="N176" s="43"/>
      <c r="O176" s="43"/>
      <c r="P176" s="43"/>
      <c r="Q176" s="43"/>
      <c r="R176" s="43"/>
      <c r="S176" s="43"/>
      <c r="T176" s="43"/>
      <c r="U176" s="43"/>
      <c r="V176" s="43"/>
      <c r="W176" s="7"/>
      <c r="X176" s="7"/>
      <c r="Y176" s="7"/>
      <c r="Z176" s="7"/>
      <c r="AA176" s="7"/>
    </row>
    <row r="177" spans="1:27" ht="12.75" customHeight="1">
      <c r="A177" s="42"/>
      <c r="B177" s="37"/>
      <c r="C177" s="43"/>
      <c r="D177" s="43"/>
      <c r="E177" s="43"/>
      <c r="F177" s="43"/>
      <c r="G177" s="43"/>
      <c r="H177" s="43"/>
      <c r="I177" s="43"/>
      <c r="J177" s="43"/>
      <c r="K177" s="43"/>
      <c r="L177" s="43"/>
      <c r="M177" s="43"/>
      <c r="N177" s="43"/>
      <c r="O177" s="43"/>
      <c r="P177" s="43"/>
      <c r="Q177" s="43"/>
      <c r="R177" s="43"/>
      <c r="S177" s="43"/>
      <c r="T177" s="43"/>
      <c r="U177" s="43"/>
      <c r="V177" s="43"/>
      <c r="W177" s="7"/>
      <c r="X177" s="7"/>
      <c r="Y177" s="7"/>
      <c r="Z177" s="7"/>
      <c r="AA177" s="7"/>
    </row>
    <row r="178" spans="1:27" ht="12.75" customHeight="1">
      <c r="A178" s="42"/>
      <c r="B178" s="37"/>
      <c r="C178" s="43"/>
      <c r="D178" s="43"/>
      <c r="E178" s="43"/>
      <c r="F178" s="43"/>
      <c r="G178" s="43"/>
      <c r="H178" s="43"/>
      <c r="I178" s="43"/>
      <c r="J178" s="43"/>
      <c r="K178" s="43"/>
      <c r="L178" s="43"/>
      <c r="M178" s="43"/>
      <c r="N178" s="43"/>
      <c r="O178" s="43"/>
      <c r="P178" s="43"/>
      <c r="Q178" s="43"/>
      <c r="R178" s="43"/>
      <c r="S178" s="43"/>
      <c r="T178" s="43"/>
      <c r="U178" s="43"/>
      <c r="V178" s="43"/>
      <c r="W178" s="7"/>
      <c r="X178" s="7"/>
      <c r="Y178" s="7"/>
      <c r="Z178" s="7"/>
      <c r="AA178" s="7"/>
    </row>
    <row r="179" spans="1:27" ht="12.75" customHeight="1">
      <c r="A179" s="42"/>
      <c r="B179" s="37"/>
      <c r="C179" s="43"/>
      <c r="D179" s="43"/>
      <c r="E179" s="43"/>
      <c r="F179" s="43"/>
      <c r="G179" s="43"/>
      <c r="H179" s="43"/>
      <c r="I179" s="43"/>
      <c r="J179" s="43"/>
      <c r="K179" s="43"/>
      <c r="L179" s="43"/>
      <c r="M179" s="43"/>
      <c r="N179" s="43"/>
      <c r="O179" s="43"/>
      <c r="P179" s="43"/>
      <c r="Q179" s="43"/>
      <c r="R179" s="43"/>
      <c r="S179" s="43"/>
      <c r="T179" s="43"/>
      <c r="U179" s="43"/>
      <c r="V179" s="43"/>
      <c r="W179" s="7"/>
      <c r="X179" s="7"/>
      <c r="Y179" s="7"/>
      <c r="Z179" s="7"/>
      <c r="AA179" s="7"/>
    </row>
    <row r="180" spans="1:27" ht="12.75" customHeight="1">
      <c r="A180" s="42"/>
      <c r="B180" s="37"/>
      <c r="C180" s="43"/>
      <c r="D180" s="43"/>
      <c r="E180" s="43"/>
      <c r="F180" s="43"/>
      <c r="G180" s="43"/>
      <c r="H180" s="43"/>
      <c r="I180" s="43"/>
      <c r="J180" s="43"/>
      <c r="K180" s="43"/>
      <c r="L180" s="43"/>
      <c r="M180" s="43"/>
      <c r="N180" s="43"/>
      <c r="O180" s="43"/>
      <c r="P180" s="43"/>
      <c r="Q180" s="43"/>
      <c r="R180" s="43"/>
      <c r="S180" s="43"/>
      <c r="T180" s="43"/>
      <c r="U180" s="43"/>
      <c r="V180" s="43"/>
      <c r="W180" s="7"/>
      <c r="X180" s="7"/>
      <c r="Y180" s="7"/>
      <c r="Z180" s="7"/>
      <c r="AA180" s="7"/>
    </row>
    <row r="181" spans="1:27" ht="12.75" customHeight="1">
      <c r="A181" s="42"/>
      <c r="B181" s="37"/>
      <c r="C181" s="43"/>
      <c r="D181" s="43"/>
      <c r="E181" s="43"/>
      <c r="F181" s="43"/>
      <c r="G181" s="43"/>
      <c r="H181" s="43"/>
      <c r="I181" s="43"/>
      <c r="J181" s="43"/>
      <c r="K181" s="43"/>
      <c r="L181" s="43"/>
      <c r="M181" s="43"/>
      <c r="N181" s="43"/>
      <c r="O181" s="43"/>
      <c r="P181" s="43"/>
      <c r="Q181" s="43"/>
      <c r="R181" s="43"/>
      <c r="S181" s="43"/>
      <c r="T181" s="43"/>
      <c r="U181" s="43"/>
      <c r="V181" s="43"/>
      <c r="W181" s="7"/>
      <c r="X181" s="7"/>
      <c r="Y181" s="7"/>
      <c r="Z181" s="7"/>
      <c r="AA181" s="7"/>
    </row>
    <row r="182" spans="1:27" ht="12.75" customHeight="1">
      <c r="A182" s="42"/>
      <c r="B182" s="37"/>
      <c r="C182" s="43"/>
      <c r="D182" s="43"/>
      <c r="E182" s="43"/>
      <c r="F182" s="43"/>
      <c r="G182" s="43"/>
      <c r="H182" s="43"/>
      <c r="I182" s="43"/>
      <c r="J182" s="43"/>
      <c r="K182" s="43"/>
      <c r="L182" s="43"/>
      <c r="M182" s="43"/>
      <c r="N182" s="43"/>
      <c r="O182" s="43"/>
      <c r="P182" s="43"/>
      <c r="Q182" s="43"/>
      <c r="R182" s="43"/>
      <c r="S182" s="43"/>
      <c r="T182" s="43"/>
      <c r="U182" s="43"/>
      <c r="V182" s="43"/>
      <c r="W182" s="7"/>
      <c r="X182" s="7"/>
      <c r="Y182" s="7"/>
      <c r="Z182" s="7"/>
      <c r="AA182" s="7"/>
    </row>
    <row r="183" spans="1:27" ht="12.75" customHeight="1">
      <c r="A183" s="42"/>
      <c r="B183" s="37"/>
      <c r="C183" s="43"/>
      <c r="D183" s="43"/>
      <c r="E183" s="43"/>
      <c r="F183" s="43"/>
      <c r="G183" s="43"/>
      <c r="H183" s="43"/>
      <c r="I183" s="43"/>
      <c r="J183" s="43"/>
      <c r="K183" s="43"/>
      <c r="L183" s="43"/>
      <c r="M183" s="43"/>
      <c r="N183" s="43"/>
      <c r="O183" s="43"/>
      <c r="P183" s="43"/>
      <c r="Q183" s="43"/>
      <c r="R183" s="43"/>
      <c r="S183" s="43"/>
      <c r="T183" s="43"/>
      <c r="U183" s="43"/>
      <c r="V183" s="43"/>
      <c r="W183" s="7"/>
      <c r="X183" s="7"/>
      <c r="Y183" s="7"/>
      <c r="Z183" s="7"/>
      <c r="AA183" s="7"/>
    </row>
    <row r="184" spans="1:27" ht="12.75" customHeight="1">
      <c r="A184" s="42"/>
      <c r="B184" s="37"/>
      <c r="C184" s="43"/>
      <c r="D184" s="43"/>
      <c r="E184" s="43"/>
      <c r="F184" s="43"/>
      <c r="G184" s="43"/>
      <c r="H184" s="43"/>
      <c r="I184" s="43"/>
      <c r="J184" s="43"/>
      <c r="K184" s="43"/>
      <c r="L184" s="43"/>
      <c r="M184" s="43"/>
      <c r="N184" s="43"/>
      <c r="O184" s="43"/>
      <c r="P184" s="43"/>
      <c r="Q184" s="43"/>
      <c r="R184" s="43"/>
      <c r="S184" s="43"/>
      <c r="T184" s="43"/>
      <c r="U184" s="43"/>
      <c r="V184" s="43"/>
      <c r="W184" s="7"/>
      <c r="X184" s="7"/>
      <c r="Y184" s="7"/>
      <c r="Z184" s="7"/>
      <c r="AA184" s="7"/>
    </row>
    <row r="185" spans="1:27" ht="12.75" customHeight="1">
      <c r="A185" s="42"/>
      <c r="B185" s="37"/>
      <c r="C185" s="43"/>
      <c r="D185" s="43"/>
      <c r="E185" s="43"/>
      <c r="F185" s="43"/>
      <c r="G185" s="43"/>
      <c r="H185" s="43"/>
      <c r="I185" s="43"/>
      <c r="J185" s="43"/>
      <c r="K185" s="43"/>
      <c r="L185" s="43"/>
      <c r="M185" s="43"/>
      <c r="N185" s="43"/>
      <c r="O185" s="43"/>
      <c r="P185" s="43"/>
      <c r="Q185" s="43"/>
      <c r="R185" s="43"/>
      <c r="S185" s="43"/>
      <c r="T185" s="43"/>
      <c r="U185" s="43"/>
      <c r="V185" s="43"/>
      <c r="W185" s="7"/>
      <c r="X185" s="7"/>
      <c r="Y185" s="7"/>
      <c r="Z185" s="7"/>
      <c r="AA185" s="7"/>
    </row>
    <row r="186" spans="1:27" ht="12.75" customHeight="1">
      <c r="A186" s="42"/>
      <c r="B186" s="37"/>
      <c r="C186" s="43"/>
      <c r="D186" s="43"/>
      <c r="E186" s="43"/>
      <c r="F186" s="43"/>
      <c r="G186" s="43"/>
      <c r="H186" s="43"/>
      <c r="I186" s="43"/>
      <c r="J186" s="43"/>
      <c r="K186" s="43"/>
      <c r="L186" s="43"/>
      <c r="M186" s="43"/>
      <c r="N186" s="43"/>
      <c r="O186" s="43"/>
      <c r="P186" s="43"/>
      <c r="Q186" s="43"/>
      <c r="R186" s="43"/>
      <c r="S186" s="43"/>
      <c r="T186" s="43"/>
      <c r="U186" s="43"/>
      <c r="V186" s="43"/>
      <c r="W186" s="7"/>
      <c r="X186" s="7"/>
      <c r="Y186" s="7"/>
      <c r="Z186" s="7"/>
      <c r="AA186" s="7"/>
    </row>
    <row r="187" spans="1:27" ht="12.75" customHeight="1">
      <c r="A187" s="42"/>
      <c r="B187" s="37"/>
      <c r="C187" s="43"/>
      <c r="D187" s="43"/>
      <c r="E187" s="43"/>
      <c r="F187" s="43"/>
      <c r="G187" s="43"/>
      <c r="H187" s="43"/>
      <c r="I187" s="43"/>
      <c r="J187" s="43"/>
      <c r="K187" s="43"/>
      <c r="L187" s="43"/>
      <c r="M187" s="43"/>
      <c r="N187" s="43"/>
      <c r="O187" s="43"/>
      <c r="P187" s="43"/>
      <c r="Q187" s="43"/>
      <c r="R187" s="43"/>
      <c r="S187" s="43"/>
      <c r="T187" s="43"/>
      <c r="U187" s="43"/>
      <c r="V187" s="43"/>
      <c r="W187" s="7"/>
      <c r="X187" s="7"/>
      <c r="Y187" s="7"/>
      <c r="Z187" s="7"/>
      <c r="AA187" s="7"/>
    </row>
    <row r="188" spans="1:27" ht="12.75" customHeight="1">
      <c r="A188" s="42"/>
      <c r="B188" s="37"/>
      <c r="C188" s="43"/>
      <c r="D188" s="43"/>
      <c r="E188" s="43"/>
      <c r="F188" s="43"/>
      <c r="G188" s="43"/>
      <c r="H188" s="43"/>
      <c r="I188" s="43"/>
      <c r="J188" s="43"/>
      <c r="K188" s="43"/>
      <c r="L188" s="43"/>
      <c r="M188" s="43"/>
      <c r="N188" s="43"/>
      <c r="O188" s="43"/>
      <c r="P188" s="43"/>
      <c r="Q188" s="43"/>
      <c r="R188" s="43"/>
      <c r="S188" s="43"/>
      <c r="T188" s="43"/>
      <c r="U188" s="43"/>
      <c r="V188" s="43"/>
      <c r="W188" s="7"/>
      <c r="X188" s="7"/>
      <c r="Y188" s="7"/>
      <c r="Z188" s="7"/>
      <c r="AA188" s="7"/>
    </row>
    <row r="189" spans="1:27" ht="12.75" customHeight="1">
      <c r="A189" s="42"/>
      <c r="B189" s="37"/>
      <c r="C189" s="43"/>
      <c r="D189" s="43"/>
      <c r="E189" s="43"/>
      <c r="F189" s="43"/>
      <c r="G189" s="43"/>
      <c r="H189" s="43"/>
      <c r="I189" s="43"/>
      <c r="J189" s="43"/>
      <c r="K189" s="43"/>
      <c r="L189" s="43"/>
      <c r="M189" s="43"/>
      <c r="N189" s="43"/>
      <c r="O189" s="43"/>
      <c r="P189" s="43"/>
      <c r="Q189" s="43"/>
      <c r="R189" s="43"/>
      <c r="S189" s="43"/>
      <c r="T189" s="43"/>
      <c r="U189" s="43"/>
      <c r="V189" s="43"/>
      <c r="W189" s="7"/>
      <c r="X189" s="7"/>
      <c r="Y189" s="7"/>
      <c r="Z189" s="7"/>
      <c r="AA189" s="7"/>
    </row>
    <row r="190" spans="1:27" ht="12.75" customHeight="1">
      <c r="A190" s="42"/>
      <c r="B190" s="37"/>
      <c r="C190" s="43"/>
      <c r="D190" s="43"/>
      <c r="E190" s="43"/>
      <c r="F190" s="43"/>
      <c r="G190" s="43"/>
      <c r="H190" s="43"/>
      <c r="I190" s="43"/>
      <c r="J190" s="43"/>
      <c r="K190" s="43"/>
      <c r="L190" s="43"/>
      <c r="M190" s="43"/>
      <c r="N190" s="43"/>
      <c r="O190" s="43"/>
      <c r="P190" s="43"/>
      <c r="Q190" s="43"/>
      <c r="R190" s="43"/>
      <c r="S190" s="43"/>
      <c r="T190" s="43"/>
      <c r="U190" s="43"/>
      <c r="V190" s="43"/>
      <c r="W190" s="7"/>
      <c r="X190" s="7"/>
      <c r="Y190" s="7"/>
      <c r="Z190" s="7"/>
      <c r="AA190" s="7"/>
    </row>
    <row r="191" spans="1:27" ht="12.75" customHeight="1">
      <c r="A191" s="42"/>
      <c r="B191" s="37"/>
      <c r="C191" s="43"/>
      <c r="D191" s="43"/>
      <c r="E191" s="43"/>
      <c r="F191" s="43"/>
      <c r="G191" s="43"/>
      <c r="H191" s="43"/>
      <c r="I191" s="43"/>
      <c r="J191" s="43"/>
      <c r="K191" s="43"/>
      <c r="L191" s="43"/>
      <c r="M191" s="43"/>
      <c r="N191" s="43"/>
      <c r="O191" s="43"/>
      <c r="P191" s="43"/>
      <c r="Q191" s="43"/>
      <c r="R191" s="43"/>
      <c r="S191" s="43"/>
      <c r="T191" s="43"/>
      <c r="U191" s="43"/>
      <c r="V191" s="43"/>
      <c r="W191" s="7"/>
      <c r="X191" s="7"/>
      <c r="Y191" s="7"/>
      <c r="Z191" s="7"/>
      <c r="AA191" s="7"/>
    </row>
    <row r="192" spans="1:27" ht="12.75" customHeight="1">
      <c r="A192" s="42"/>
      <c r="B192" s="37"/>
      <c r="C192" s="43"/>
      <c r="D192" s="43"/>
      <c r="E192" s="43"/>
      <c r="F192" s="43"/>
      <c r="G192" s="43"/>
      <c r="H192" s="43"/>
      <c r="I192" s="43"/>
      <c r="J192" s="43"/>
      <c r="K192" s="43"/>
      <c r="L192" s="43"/>
      <c r="M192" s="43"/>
      <c r="N192" s="43"/>
      <c r="O192" s="43"/>
      <c r="P192" s="43"/>
      <c r="Q192" s="43"/>
      <c r="R192" s="43"/>
      <c r="S192" s="43"/>
      <c r="T192" s="43"/>
      <c r="U192" s="43"/>
      <c r="V192" s="43"/>
      <c r="W192" s="7"/>
      <c r="X192" s="7"/>
      <c r="Y192" s="7"/>
      <c r="Z192" s="7"/>
      <c r="AA192" s="7"/>
    </row>
    <row r="193" spans="1:27" ht="12.75" customHeight="1">
      <c r="A193" s="42"/>
      <c r="B193" s="37"/>
      <c r="C193" s="43"/>
      <c r="D193" s="43"/>
      <c r="E193" s="43"/>
      <c r="F193" s="43"/>
      <c r="G193" s="43"/>
      <c r="H193" s="43"/>
      <c r="I193" s="43"/>
      <c r="J193" s="43"/>
      <c r="K193" s="43"/>
      <c r="L193" s="43"/>
      <c r="M193" s="43"/>
      <c r="N193" s="43"/>
      <c r="O193" s="43"/>
      <c r="P193" s="43"/>
      <c r="Q193" s="43"/>
      <c r="R193" s="43"/>
      <c r="S193" s="43"/>
      <c r="T193" s="43"/>
      <c r="U193" s="43"/>
      <c r="V193" s="43"/>
      <c r="W193" s="7"/>
      <c r="X193" s="7"/>
      <c r="Y193" s="7"/>
      <c r="Z193" s="7"/>
      <c r="AA193" s="7"/>
    </row>
    <row r="194" spans="1:27" ht="12.75" customHeight="1">
      <c r="A194" s="42"/>
      <c r="B194" s="37"/>
      <c r="C194" s="43"/>
      <c r="D194" s="43"/>
      <c r="E194" s="43"/>
      <c r="F194" s="43"/>
      <c r="G194" s="43"/>
      <c r="H194" s="43"/>
      <c r="I194" s="43"/>
      <c r="J194" s="43"/>
      <c r="K194" s="43"/>
      <c r="L194" s="43"/>
      <c r="M194" s="43"/>
      <c r="N194" s="43"/>
      <c r="O194" s="43"/>
      <c r="P194" s="43"/>
      <c r="Q194" s="43"/>
      <c r="R194" s="43"/>
      <c r="S194" s="43"/>
      <c r="T194" s="43"/>
      <c r="U194" s="43"/>
      <c r="V194" s="43"/>
      <c r="W194" s="7"/>
      <c r="X194" s="7"/>
      <c r="Y194" s="7"/>
      <c r="Z194" s="7"/>
      <c r="AA194" s="7"/>
    </row>
    <row r="195" spans="1:27" ht="12.75" customHeight="1">
      <c r="A195" s="42"/>
      <c r="B195" s="37"/>
      <c r="C195" s="43"/>
      <c r="D195" s="43"/>
      <c r="E195" s="43"/>
      <c r="F195" s="43"/>
      <c r="G195" s="43"/>
      <c r="H195" s="43"/>
      <c r="I195" s="43"/>
      <c r="J195" s="43"/>
      <c r="K195" s="43"/>
      <c r="L195" s="43"/>
      <c r="M195" s="43"/>
      <c r="N195" s="43"/>
      <c r="O195" s="43"/>
      <c r="P195" s="43"/>
      <c r="Q195" s="43"/>
      <c r="R195" s="43"/>
      <c r="S195" s="43"/>
      <c r="T195" s="43"/>
      <c r="U195" s="43"/>
      <c r="V195" s="43"/>
      <c r="W195" s="7"/>
      <c r="X195" s="7"/>
      <c r="Y195" s="7"/>
      <c r="Z195" s="7"/>
      <c r="AA195" s="7"/>
    </row>
    <row r="196" spans="1:27" ht="12.75" customHeight="1">
      <c r="A196" s="42"/>
      <c r="B196" s="37"/>
      <c r="C196" s="43"/>
      <c r="D196" s="43"/>
      <c r="E196" s="43"/>
      <c r="F196" s="43"/>
      <c r="G196" s="43"/>
      <c r="H196" s="43"/>
      <c r="I196" s="43"/>
      <c r="J196" s="43"/>
      <c r="K196" s="43"/>
      <c r="L196" s="43"/>
      <c r="M196" s="43"/>
      <c r="N196" s="43"/>
      <c r="O196" s="43"/>
      <c r="P196" s="43"/>
      <c r="Q196" s="43"/>
      <c r="R196" s="43"/>
      <c r="S196" s="43"/>
      <c r="T196" s="43"/>
      <c r="U196" s="43"/>
      <c r="V196" s="43"/>
      <c r="W196" s="7"/>
      <c r="X196" s="7"/>
      <c r="Y196" s="7"/>
      <c r="Z196" s="7"/>
      <c r="AA196" s="7"/>
    </row>
    <row r="197" spans="1:27" ht="12.75" customHeight="1">
      <c r="A197" s="42"/>
      <c r="B197" s="37"/>
      <c r="C197" s="43"/>
      <c r="D197" s="43"/>
      <c r="E197" s="43"/>
      <c r="F197" s="43"/>
      <c r="G197" s="43"/>
      <c r="H197" s="43"/>
      <c r="I197" s="43"/>
      <c r="J197" s="43"/>
      <c r="K197" s="43"/>
      <c r="L197" s="43"/>
      <c r="M197" s="43"/>
      <c r="N197" s="43"/>
      <c r="O197" s="43"/>
      <c r="P197" s="43"/>
      <c r="Q197" s="43"/>
      <c r="R197" s="43"/>
      <c r="S197" s="43"/>
      <c r="T197" s="43"/>
      <c r="U197" s="43"/>
      <c r="V197" s="43"/>
      <c r="W197" s="7"/>
      <c r="X197" s="7"/>
      <c r="Y197" s="7"/>
      <c r="Z197" s="7"/>
      <c r="AA197" s="7"/>
    </row>
    <row r="198" spans="1:27" ht="12.75" customHeight="1">
      <c r="A198" s="42"/>
      <c r="B198" s="37"/>
      <c r="C198" s="43"/>
      <c r="D198" s="43"/>
      <c r="E198" s="43"/>
      <c r="F198" s="43"/>
      <c r="G198" s="43"/>
      <c r="H198" s="43"/>
      <c r="I198" s="43"/>
      <c r="J198" s="43"/>
      <c r="K198" s="43"/>
      <c r="L198" s="43"/>
      <c r="M198" s="43"/>
      <c r="N198" s="43"/>
      <c r="O198" s="43"/>
      <c r="P198" s="43"/>
      <c r="Q198" s="43"/>
      <c r="R198" s="43"/>
      <c r="S198" s="43"/>
      <c r="T198" s="43"/>
      <c r="U198" s="43"/>
      <c r="V198" s="43"/>
      <c r="W198" s="7"/>
      <c r="X198" s="7"/>
      <c r="Y198" s="7"/>
      <c r="Z198" s="7"/>
      <c r="AA198" s="7"/>
    </row>
    <row r="199" spans="1:27" ht="12.75" customHeight="1">
      <c r="A199" s="42"/>
      <c r="B199" s="37"/>
      <c r="C199" s="43"/>
      <c r="D199" s="43"/>
      <c r="E199" s="43"/>
      <c r="F199" s="43"/>
      <c r="G199" s="43"/>
      <c r="H199" s="43"/>
      <c r="I199" s="43"/>
      <c r="J199" s="43"/>
      <c r="K199" s="43"/>
      <c r="L199" s="43"/>
      <c r="M199" s="43"/>
      <c r="N199" s="43"/>
      <c r="O199" s="43"/>
      <c r="P199" s="43"/>
      <c r="Q199" s="43"/>
      <c r="R199" s="43"/>
      <c r="S199" s="43"/>
      <c r="T199" s="43"/>
      <c r="U199" s="43"/>
      <c r="V199" s="43"/>
      <c r="W199" s="7"/>
      <c r="X199" s="7"/>
      <c r="Y199" s="7"/>
      <c r="Z199" s="7"/>
      <c r="AA199" s="7"/>
    </row>
    <row r="200" spans="1:27" ht="12.75" customHeight="1">
      <c r="A200" s="42"/>
      <c r="B200" s="37"/>
      <c r="C200" s="43"/>
      <c r="D200" s="43"/>
      <c r="E200" s="43"/>
      <c r="F200" s="43"/>
      <c r="G200" s="43"/>
      <c r="H200" s="43"/>
      <c r="I200" s="43"/>
      <c r="J200" s="43"/>
      <c r="K200" s="43"/>
      <c r="L200" s="43"/>
      <c r="M200" s="43"/>
      <c r="N200" s="43"/>
      <c r="O200" s="43"/>
      <c r="P200" s="43"/>
      <c r="Q200" s="43"/>
      <c r="R200" s="43"/>
      <c r="S200" s="43"/>
      <c r="T200" s="43"/>
      <c r="U200" s="43"/>
      <c r="V200" s="43"/>
      <c r="W200" s="7"/>
      <c r="X200" s="7"/>
      <c r="Y200" s="7"/>
      <c r="Z200" s="7"/>
      <c r="AA200" s="7"/>
    </row>
    <row r="201" spans="1:27" ht="12.75" customHeight="1">
      <c r="A201" s="42"/>
      <c r="B201" s="37"/>
      <c r="C201" s="43"/>
      <c r="D201" s="43"/>
      <c r="E201" s="43"/>
      <c r="F201" s="43"/>
      <c r="G201" s="43"/>
      <c r="H201" s="43"/>
      <c r="I201" s="43"/>
      <c r="J201" s="43"/>
      <c r="K201" s="43"/>
      <c r="L201" s="43"/>
      <c r="M201" s="43"/>
      <c r="N201" s="43"/>
      <c r="O201" s="43"/>
      <c r="P201" s="43"/>
      <c r="Q201" s="43"/>
      <c r="R201" s="43"/>
      <c r="S201" s="43"/>
      <c r="T201" s="43"/>
      <c r="U201" s="43"/>
      <c r="V201" s="43"/>
      <c r="W201" s="7"/>
      <c r="X201" s="7"/>
      <c r="Y201" s="7"/>
      <c r="Z201" s="7"/>
      <c r="AA201" s="7"/>
    </row>
    <row r="202" spans="1:27" ht="12.75" customHeight="1">
      <c r="A202" s="42"/>
      <c r="B202" s="37"/>
      <c r="C202" s="43"/>
      <c r="D202" s="43"/>
      <c r="E202" s="43"/>
      <c r="F202" s="43"/>
      <c r="G202" s="43"/>
      <c r="H202" s="43"/>
      <c r="I202" s="43"/>
      <c r="J202" s="43"/>
      <c r="K202" s="43"/>
      <c r="L202" s="43"/>
      <c r="M202" s="43"/>
      <c r="N202" s="43"/>
      <c r="O202" s="43"/>
      <c r="P202" s="43"/>
      <c r="Q202" s="43"/>
      <c r="R202" s="43"/>
      <c r="S202" s="43"/>
      <c r="T202" s="43"/>
      <c r="U202" s="43"/>
      <c r="V202" s="43"/>
      <c r="W202" s="7"/>
      <c r="X202" s="7"/>
      <c r="Y202" s="7"/>
      <c r="Z202" s="7"/>
      <c r="AA202" s="7"/>
    </row>
    <row r="203" spans="1:27" ht="12.75" customHeight="1">
      <c r="A203" s="42"/>
      <c r="B203" s="37"/>
      <c r="C203" s="43"/>
      <c r="D203" s="43"/>
      <c r="E203" s="43"/>
      <c r="F203" s="43"/>
      <c r="G203" s="43"/>
      <c r="H203" s="43"/>
      <c r="I203" s="43"/>
      <c r="J203" s="43"/>
      <c r="K203" s="43"/>
      <c r="L203" s="43"/>
      <c r="M203" s="43"/>
      <c r="N203" s="43"/>
      <c r="O203" s="43"/>
      <c r="P203" s="43"/>
      <c r="Q203" s="43"/>
      <c r="R203" s="43"/>
      <c r="S203" s="43"/>
      <c r="T203" s="43"/>
      <c r="U203" s="43"/>
      <c r="V203" s="43"/>
      <c r="W203" s="7"/>
      <c r="X203" s="7"/>
      <c r="Y203" s="7"/>
      <c r="Z203" s="7"/>
      <c r="AA203" s="7"/>
    </row>
    <row r="204" spans="1:27" ht="12.75" customHeight="1">
      <c r="A204" s="42"/>
      <c r="B204" s="37"/>
      <c r="C204" s="43"/>
      <c r="D204" s="43"/>
      <c r="E204" s="43"/>
      <c r="F204" s="43"/>
      <c r="G204" s="43"/>
      <c r="H204" s="43"/>
      <c r="I204" s="43"/>
      <c r="J204" s="43"/>
      <c r="K204" s="43"/>
      <c r="L204" s="43"/>
      <c r="M204" s="43"/>
      <c r="N204" s="43"/>
      <c r="O204" s="43"/>
      <c r="P204" s="43"/>
      <c r="Q204" s="43"/>
      <c r="R204" s="43"/>
      <c r="S204" s="43"/>
      <c r="T204" s="43"/>
      <c r="U204" s="43"/>
      <c r="V204" s="43"/>
      <c r="W204" s="7"/>
      <c r="X204" s="7"/>
      <c r="Y204" s="7"/>
      <c r="Z204" s="7"/>
      <c r="AA204" s="7"/>
    </row>
    <row r="205" spans="1:27" ht="12.75" customHeight="1">
      <c r="A205" s="42"/>
      <c r="B205" s="37"/>
      <c r="C205" s="43"/>
      <c r="D205" s="43"/>
      <c r="E205" s="43"/>
      <c r="F205" s="43"/>
      <c r="G205" s="43"/>
      <c r="H205" s="43"/>
      <c r="I205" s="43"/>
      <c r="J205" s="43"/>
      <c r="K205" s="43"/>
      <c r="L205" s="43"/>
      <c r="M205" s="43"/>
      <c r="N205" s="43"/>
      <c r="O205" s="43"/>
      <c r="P205" s="43"/>
      <c r="Q205" s="43"/>
      <c r="R205" s="43"/>
      <c r="S205" s="43"/>
      <c r="T205" s="43"/>
      <c r="U205" s="43"/>
      <c r="V205" s="43"/>
      <c r="W205" s="7"/>
      <c r="X205" s="7"/>
      <c r="Y205" s="7"/>
      <c r="Z205" s="7"/>
      <c r="AA205" s="7"/>
    </row>
    <row r="206" spans="1:27" ht="12.75" customHeight="1">
      <c r="A206" s="42"/>
      <c r="B206" s="37"/>
      <c r="C206" s="43"/>
      <c r="D206" s="43"/>
      <c r="E206" s="43"/>
      <c r="F206" s="43"/>
      <c r="G206" s="43"/>
      <c r="H206" s="43"/>
      <c r="I206" s="43"/>
      <c r="J206" s="43"/>
      <c r="K206" s="43"/>
      <c r="L206" s="43"/>
      <c r="M206" s="43"/>
      <c r="N206" s="43"/>
      <c r="O206" s="43"/>
      <c r="P206" s="43"/>
      <c r="Q206" s="43"/>
      <c r="R206" s="43"/>
      <c r="S206" s="43"/>
      <c r="T206" s="43"/>
      <c r="U206" s="43"/>
      <c r="V206" s="43"/>
      <c r="W206" s="7"/>
      <c r="X206" s="7"/>
      <c r="Y206" s="7"/>
      <c r="Z206" s="7"/>
      <c r="AA206" s="7"/>
    </row>
    <row r="207" spans="1:27" ht="12.75" customHeight="1">
      <c r="A207" s="42"/>
      <c r="B207" s="37"/>
      <c r="C207" s="43"/>
      <c r="D207" s="43"/>
      <c r="E207" s="43"/>
      <c r="F207" s="43"/>
      <c r="G207" s="43"/>
      <c r="H207" s="43"/>
      <c r="I207" s="43"/>
      <c r="J207" s="43"/>
      <c r="K207" s="43"/>
      <c r="L207" s="43"/>
      <c r="M207" s="43"/>
      <c r="N207" s="43"/>
      <c r="O207" s="43"/>
      <c r="P207" s="43"/>
      <c r="Q207" s="43"/>
      <c r="R207" s="43"/>
      <c r="S207" s="43"/>
      <c r="T207" s="43"/>
      <c r="U207" s="43"/>
      <c r="V207" s="43"/>
      <c r="W207" s="7"/>
      <c r="X207" s="7"/>
      <c r="Y207" s="7"/>
      <c r="Z207" s="7"/>
      <c r="AA207" s="7"/>
    </row>
    <row r="208" spans="1:27" ht="12.75" customHeight="1">
      <c r="A208" s="42"/>
      <c r="B208" s="37"/>
      <c r="C208" s="43"/>
      <c r="D208" s="43"/>
      <c r="E208" s="43"/>
      <c r="F208" s="43"/>
      <c r="G208" s="43"/>
      <c r="H208" s="43"/>
      <c r="I208" s="43"/>
      <c r="J208" s="43"/>
      <c r="K208" s="43"/>
      <c r="L208" s="43"/>
      <c r="M208" s="43"/>
      <c r="N208" s="43"/>
      <c r="O208" s="43"/>
      <c r="P208" s="43"/>
      <c r="Q208" s="43"/>
      <c r="R208" s="43"/>
      <c r="S208" s="43"/>
      <c r="T208" s="43"/>
      <c r="U208" s="43"/>
      <c r="V208" s="43"/>
      <c r="W208" s="7"/>
      <c r="X208" s="7"/>
      <c r="Y208" s="7"/>
      <c r="Z208" s="7"/>
      <c r="AA208" s="7"/>
    </row>
    <row r="209" spans="1:27" ht="12.75" customHeight="1">
      <c r="A209" s="42"/>
      <c r="B209" s="37"/>
      <c r="C209" s="43"/>
      <c r="D209" s="43"/>
      <c r="E209" s="43"/>
      <c r="F209" s="43"/>
      <c r="G209" s="43"/>
      <c r="H209" s="43"/>
      <c r="I209" s="43"/>
      <c r="J209" s="43"/>
      <c r="K209" s="43"/>
      <c r="L209" s="43"/>
      <c r="M209" s="43"/>
      <c r="N209" s="43"/>
      <c r="O209" s="43"/>
      <c r="P209" s="43"/>
      <c r="Q209" s="43"/>
      <c r="R209" s="43"/>
      <c r="S209" s="43"/>
      <c r="T209" s="43"/>
      <c r="U209" s="43"/>
      <c r="V209" s="43"/>
      <c r="W209" s="7"/>
      <c r="X209" s="7"/>
      <c r="Y209" s="7"/>
      <c r="Z209" s="7"/>
      <c r="AA209" s="7"/>
    </row>
    <row r="210" spans="1:27" ht="12.75" customHeight="1">
      <c r="A210" s="42"/>
      <c r="B210" s="37"/>
      <c r="C210" s="43"/>
      <c r="D210" s="43"/>
      <c r="E210" s="43"/>
      <c r="F210" s="43"/>
      <c r="G210" s="43"/>
      <c r="H210" s="43"/>
      <c r="I210" s="43"/>
      <c r="J210" s="43"/>
      <c r="K210" s="43"/>
      <c r="L210" s="43"/>
      <c r="M210" s="43"/>
      <c r="N210" s="43"/>
      <c r="O210" s="43"/>
      <c r="P210" s="43"/>
      <c r="Q210" s="43"/>
      <c r="R210" s="43"/>
      <c r="S210" s="43"/>
      <c r="T210" s="43"/>
      <c r="U210" s="43"/>
      <c r="V210" s="43"/>
      <c r="W210" s="7"/>
      <c r="X210" s="7"/>
      <c r="Y210" s="7"/>
      <c r="Z210" s="7"/>
      <c r="AA210" s="7"/>
    </row>
    <row r="211" spans="1:27" ht="12.75" customHeight="1">
      <c r="A211" s="42"/>
      <c r="B211" s="37"/>
      <c r="C211" s="43"/>
      <c r="D211" s="43"/>
      <c r="E211" s="43"/>
      <c r="F211" s="43"/>
      <c r="G211" s="43"/>
      <c r="H211" s="43"/>
      <c r="I211" s="43"/>
      <c r="J211" s="43"/>
      <c r="K211" s="43"/>
      <c r="L211" s="43"/>
      <c r="M211" s="43"/>
      <c r="N211" s="43"/>
      <c r="O211" s="43"/>
      <c r="P211" s="43"/>
      <c r="Q211" s="43"/>
      <c r="R211" s="43"/>
      <c r="S211" s="43"/>
      <c r="T211" s="43"/>
      <c r="U211" s="43"/>
      <c r="V211" s="43"/>
      <c r="W211" s="7"/>
      <c r="X211" s="7"/>
      <c r="Y211" s="7"/>
      <c r="Z211" s="7"/>
      <c r="AA211" s="7"/>
    </row>
    <row r="212" spans="1:27" ht="12.75" customHeight="1">
      <c r="A212" s="42"/>
      <c r="B212" s="37"/>
      <c r="C212" s="43"/>
      <c r="D212" s="43"/>
      <c r="E212" s="43"/>
      <c r="F212" s="43"/>
      <c r="G212" s="43"/>
      <c r="H212" s="43"/>
      <c r="I212" s="43"/>
      <c r="J212" s="43"/>
      <c r="K212" s="43"/>
      <c r="L212" s="43"/>
      <c r="M212" s="43"/>
      <c r="N212" s="43"/>
      <c r="O212" s="43"/>
      <c r="P212" s="43"/>
      <c r="Q212" s="43"/>
      <c r="R212" s="43"/>
      <c r="S212" s="43"/>
      <c r="T212" s="43"/>
      <c r="U212" s="43"/>
      <c r="V212" s="43"/>
      <c r="W212" s="7"/>
      <c r="X212" s="7"/>
      <c r="Y212" s="7"/>
      <c r="Z212" s="7"/>
      <c r="AA212" s="7"/>
    </row>
    <row r="213" spans="1:27" ht="12.75" customHeight="1">
      <c r="A213" s="42"/>
      <c r="B213" s="37"/>
      <c r="C213" s="43"/>
      <c r="D213" s="43"/>
      <c r="E213" s="43"/>
      <c r="F213" s="43"/>
      <c r="G213" s="43"/>
      <c r="H213" s="43"/>
      <c r="I213" s="43"/>
      <c r="J213" s="43"/>
      <c r="K213" s="43"/>
      <c r="L213" s="43"/>
      <c r="M213" s="43"/>
      <c r="N213" s="43"/>
      <c r="O213" s="43"/>
      <c r="P213" s="43"/>
      <c r="Q213" s="43"/>
      <c r="R213" s="43"/>
      <c r="S213" s="43"/>
      <c r="T213" s="43"/>
      <c r="U213" s="43"/>
      <c r="V213" s="43"/>
      <c r="W213" s="7"/>
      <c r="X213" s="7"/>
      <c r="Y213" s="7"/>
      <c r="Z213" s="7"/>
      <c r="AA213" s="7"/>
    </row>
    <row r="214" spans="1:27" ht="12.75" customHeight="1">
      <c r="A214" s="42"/>
      <c r="B214" s="37"/>
      <c r="C214" s="43"/>
      <c r="D214" s="43"/>
      <c r="E214" s="43"/>
      <c r="F214" s="43"/>
      <c r="G214" s="43"/>
      <c r="H214" s="43"/>
      <c r="I214" s="43"/>
      <c r="J214" s="43"/>
      <c r="K214" s="43"/>
      <c r="L214" s="43"/>
      <c r="M214" s="43"/>
      <c r="N214" s="43"/>
      <c r="O214" s="43"/>
      <c r="P214" s="43"/>
      <c r="Q214" s="43"/>
      <c r="R214" s="43"/>
      <c r="S214" s="43"/>
      <c r="T214" s="43"/>
      <c r="U214" s="43"/>
      <c r="V214" s="43"/>
      <c r="W214" s="7"/>
      <c r="X214" s="7"/>
      <c r="Y214" s="7"/>
      <c r="Z214" s="7"/>
      <c r="AA214" s="7"/>
    </row>
    <row r="215" spans="1:27" ht="12.75" customHeight="1">
      <c r="A215" s="42"/>
      <c r="B215" s="37"/>
      <c r="C215" s="43"/>
      <c r="D215" s="43"/>
      <c r="E215" s="43"/>
      <c r="F215" s="43"/>
      <c r="G215" s="43"/>
      <c r="H215" s="43"/>
      <c r="I215" s="43"/>
      <c r="J215" s="43"/>
      <c r="K215" s="43"/>
      <c r="L215" s="43"/>
      <c r="M215" s="43"/>
      <c r="N215" s="43"/>
      <c r="O215" s="43"/>
      <c r="P215" s="43"/>
      <c r="Q215" s="43"/>
      <c r="R215" s="43"/>
      <c r="S215" s="43"/>
      <c r="T215" s="43"/>
      <c r="U215" s="43"/>
      <c r="V215" s="43"/>
      <c r="W215" s="7"/>
      <c r="X215" s="7"/>
      <c r="Y215" s="7"/>
      <c r="Z215" s="7"/>
      <c r="AA215" s="7"/>
    </row>
    <row r="216" spans="1:27" ht="12.75" customHeight="1">
      <c r="A216" s="42"/>
      <c r="B216" s="37"/>
      <c r="C216" s="43"/>
      <c r="D216" s="43"/>
      <c r="E216" s="43"/>
      <c r="F216" s="43"/>
      <c r="G216" s="43"/>
      <c r="H216" s="43"/>
      <c r="I216" s="43"/>
      <c r="J216" s="43"/>
      <c r="K216" s="43"/>
      <c r="L216" s="43"/>
      <c r="M216" s="43"/>
      <c r="N216" s="43"/>
      <c r="O216" s="43"/>
      <c r="P216" s="43"/>
      <c r="Q216" s="43"/>
      <c r="R216" s="43"/>
      <c r="S216" s="43"/>
      <c r="T216" s="43"/>
      <c r="U216" s="43"/>
      <c r="V216" s="43"/>
      <c r="W216" s="7"/>
      <c r="X216" s="7"/>
      <c r="Y216" s="7"/>
      <c r="Z216" s="7"/>
      <c r="AA216" s="7"/>
    </row>
    <row r="217" spans="1:27" ht="12.75" customHeight="1">
      <c r="A217" s="42"/>
      <c r="B217" s="37"/>
      <c r="C217" s="43"/>
      <c r="D217" s="43"/>
      <c r="E217" s="43"/>
      <c r="F217" s="43"/>
      <c r="G217" s="43"/>
      <c r="H217" s="43"/>
      <c r="I217" s="43"/>
      <c r="J217" s="43"/>
      <c r="K217" s="43"/>
      <c r="L217" s="43"/>
      <c r="M217" s="43"/>
      <c r="N217" s="43"/>
      <c r="O217" s="43"/>
      <c r="P217" s="43"/>
      <c r="Q217" s="43"/>
      <c r="R217" s="43"/>
      <c r="S217" s="43"/>
      <c r="T217" s="43"/>
      <c r="U217" s="43"/>
      <c r="V217" s="43"/>
      <c r="W217" s="7"/>
      <c r="X217" s="7"/>
      <c r="Y217" s="7"/>
      <c r="Z217" s="7"/>
      <c r="AA217" s="7"/>
    </row>
    <row r="218" spans="1:27" ht="12.75" customHeight="1">
      <c r="A218" s="42"/>
      <c r="B218" s="37"/>
      <c r="C218" s="43"/>
      <c r="D218" s="43"/>
      <c r="E218" s="43"/>
      <c r="F218" s="43"/>
      <c r="G218" s="43"/>
      <c r="H218" s="43"/>
      <c r="I218" s="43"/>
      <c r="J218" s="43"/>
      <c r="K218" s="43"/>
      <c r="L218" s="43"/>
      <c r="M218" s="43"/>
      <c r="N218" s="43"/>
      <c r="O218" s="43"/>
      <c r="P218" s="43"/>
      <c r="Q218" s="43"/>
      <c r="R218" s="43"/>
      <c r="S218" s="43"/>
      <c r="T218" s="43"/>
      <c r="U218" s="43"/>
      <c r="V218" s="43"/>
      <c r="W218" s="7"/>
      <c r="X218" s="7"/>
      <c r="Y218" s="7"/>
      <c r="Z218" s="7"/>
      <c r="AA218" s="7"/>
    </row>
    <row r="219" spans="1:27" ht="12.75" customHeight="1">
      <c r="A219" s="42"/>
      <c r="B219" s="37"/>
      <c r="C219" s="43"/>
      <c r="D219" s="43"/>
      <c r="E219" s="43"/>
      <c r="F219" s="43"/>
      <c r="G219" s="43"/>
      <c r="H219" s="43"/>
      <c r="I219" s="43"/>
      <c r="J219" s="43"/>
      <c r="K219" s="43"/>
      <c r="L219" s="43"/>
      <c r="M219" s="43"/>
      <c r="N219" s="43"/>
      <c r="O219" s="43"/>
      <c r="P219" s="43"/>
      <c r="Q219" s="43"/>
      <c r="R219" s="43"/>
      <c r="S219" s="43"/>
      <c r="T219" s="43"/>
      <c r="U219" s="43"/>
      <c r="V219" s="43"/>
      <c r="W219" s="7"/>
      <c r="X219" s="7"/>
      <c r="Y219" s="7"/>
      <c r="Z219" s="7"/>
      <c r="AA219" s="7"/>
    </row>
    <row r="220" spans="1:27" ht="12.75" customHeight="1">
      <c r="A220" s="42"/>
      <c r="B220" s="37"/>
      <c r="C220" s="43"/>
      <c r="D220" s="43"/>
      <c r="E220" s="43"/>
      <c r="F220" s="43"/>
      <c r="G220" s="43"/>
      <c r="H220" s="43"/>
      <c r="I220" s="43"/>
      <c r="J220" s="43"/>
      <c r="K220" s="43"/>
      <c r="L220" s="43"/>
      <c r="M220" s="43"/>
      <c r="N220" s="43"/>
      <c r="O220" s="43"/>
      <c r="P220" s="43"/>
      <c r="Q220" s="43"/>
      <c r="R220" s="43"/>
      <c r="S220" s="43"/>
      <c r="T220" s="43"/>
      <c r="U220" s="43"/>
      <c r="V220" s="43"/>
      <c r="W220" s="7"/>
      <c r="X220" s="7"/>
      <c r="Y220" s="7"/>
      <c r="Z220" s="7"/>
      <c r="AA220" s="7"/>
    </row>
    <row r="221" spans="1:27" ht="12.75" customHeight="1">
      <c r="A221" s="42"/>
      <c r="B221" s="37"/>
      <c r="C221" s="43"/>
      <c r="D221" s="43"/>
      <c r="E221" s="43"/>
      <c r="F221" s="43"/>
      <c r="G221" s="43"/>
      <c r="H221" s="43"/>
      <c r="I221" s="43"/>
      <c r="J221" s="43"/>
      <c r="K221" s="43"/>
      <c r="L221" s="43"/>
      <c r="M221" s="43"/>
      <c r="N221" s="43"/>
      <c r="O221" s="43"/>
      <c r="P221" s="43"/>
      <c r="Q221" s="43"/>
      <c r="R221" s="43"/>
      <c r="S221" s="43"/>
      <c r="T221" s="43"/>
      <c r="U221" s="43"/>
      <c r="V221" s="43"/>
      <c r="W221" s="7"/>
      <c r="X221" s="7"/>
      <c r="Y221" s="7"/>
      <c r="Z221" s="7"/>
      <c r="AA221" s="7"/>
    </row>
    <row r="222" spans="1:27" ht="12.75" customHeight="1">
      <c r="A222" s="42"/>
      <c r="B222" s="37"/>
      <c r="C222" s="43"/>
      <c r="D222" s="43"/>
      <c r="E222" s="43"/>
      <c r="F222" s="43"/>
      <c r="G222" s="43"/>
      <c r="H222" s="43"/>
      <c r="I222" s="43"/>
      <c r="J222" s="43"/>
      <c r="K222" s="43"/>
      <c r="L222" s="43"/>
      <c r="M222" s="43"/>
      <c r="N222" s="43"/>
      <c r="O222" s="43"/>
      <c r="P222" s="43"/>
      <c r="Q222" s="43"/>
      <c r="R222" s="43"/>
      <c r="S222" s="43"/>
      <c r="T222" s="43"/>
      <c r="U222" s="43"/>
      <c r="V222" s="43"/>
      <c r="W222" s="7"/>
      <c r="X222" s="7"/>
      <c r="Y222" s="7"/>
      <c r="Z222" s="7"/>
      <c r="AA222" s="7"/>
    </row>
    <row r="223" spans="1:27" ht="12.75" customHeight="1">
      <c r="A223" s="42"/>
      <c r="B223" s="37"/>
      <c r="C223" s="43"/>
      <c r="D223" s="43"/>
      <c r="E223" s="43"/>
      <c r="F223" s="43"/>
      <c r="G223" s="43"/>
      <c r="H223" s="43"/>
      <c r="I223" s="43"/>
      <c r="J223" s="43"/>
      <c r="K223" s="43"/>
      <c r="L223" s="43"/>
      <c r="M223" s="43"/>
      <c r="N223" s="43"/>
      <c r="O223" s="43"/>
      <c r="P223" s="43"/>
      <c r="Q223" s="43"/>
      <c r="R223" s="43"/>
      <c r="S223" s="43"/>
      <c r="T223" s="43"/>
      <c r="U223" s="43"/>
      <c r="V223" s="43"/>
      <c r="W223" s="7"/>
      <c r="X223" s="7"/>
      <c r="Y223" s="7"/>
      <c r="Z223" s="7"/>
      <c r="AA223" s="7"/>
    </row>
    <row r="224" spans="1:27" ht="12.75" customHeight="1">
      <c r="A224" s="42"/>
      <c r="B224" s="37"/>
      <c r="C224" s="43"/>
      <c r="D224" s="43"/>
      <c r="E224" s="43"/>
      <c r="F224" s="43"/>
      <c r="G224" s="43"/>
      <c r="H224" s="43"/>
      <c r="I224" s="43"/>
      <c r="J224" s="43"/>
      <c r="K224" s="43"/>
      <c r="L224" s="43"/>
      <c r="M224" s="43"/>
      <c r="N224" s="43"/>
      <c r="O224" s="43"/>
      <c r="P224" s="43"/>
      <c r="Q224" s="43"/>
      <c r="R224" s="43"/>
      <c r="S224" s="43"/>
      <c r="T224" s="43"/>
      <c r="U224" s="43"/>
      <c r="V224" s="43"/>
      <c r="W224" s="7"/>
      <c r="X224" s="7"/>
      <c r="Y224" s="7"/>
      <c r="Z224" s="7"/>
      <c r="AA224" s="7"/>
    </row>
    <row r="225" spans="1:27" ht="12.75" customHeight="1">
      <c r="A225" s="42"/>
      <c r="B225" s="37"/>
      <c r="C225" s="43"/>
      <c r="D225" s="43"/>
      <c r="E225" s="43"/>
      <c r="F225" s="43"/>
      <c r="G225" s="43"/>
      <c r="H225" s="43"/>
      <c r="I225" s="43"/>
      <c r="J225" s="43"/>
      <c r="K225" s="43"/>
      <c r="L225" s="43"/>
      <c r="M225" s="43"/>
      <c r="N225" s="43"/>
      <c r="O225" s="43"/>
      <c r="P225" s="43"/>
      <c r="Q225" s="43"/>
      <c r="R225" s="43"/>
      <c r="S225" s="43"/>
      <c r="T225" s="43"/>
      <c r="U225" s="43"/>
      <c r="V225" s="43"/>
      <c r="W225" s="7"/>
      <c r="X225" s="7"/>
      <c r="Y225" s="7"/>
      <c r="Z225" s="7"/>
      <c r="AA225" s="7"/>
    </row>
    <row r="226" spans="1:27" ht="12.75" customHeight="1">
      <c r="A226" s="42"/>
      <c r="B226" s="37"/>
      <c r="C226" s="43"/>
      <c r="D226" s="43"/>
      <c r="E226" s="43"/>
      <c r="F226" s="43"/>
      <c r="G226" s="43"/>
      <c r="H226" s="43"/>
      <c r="I226" s="43"/>
      <c r="J226" s="43"/>
      <c r="K226" s="43"/>
      <c r="L226" s="43"/>
      <c r="M226" s="43"/>
      <c r="N226" s="43"/>
      <c r="O226" s="43"/>
      <c r="P226" s="43"/>
      <c r="Q226" s="43"/>
      <c r="R226" s="43"/>
      <c r="S226" s="43"/>
      <c r="T226" s="43"/>
      <c r="U226" s="43"/>
      <c r="V226" s="43"/>
      <c r="W226" s="7"/>
      <c r="X226" s="7"/>
      <c r="Y226" s="7"/>
      <c r="Z226" s="7"/>
      <c r="AA226" s="7"/>
    </row>
    <row r="227" spans="1:27" ht="12.75" customHeight="1">
      <c r="A227" s="42"/>
      <c r="B227" s="37"/>
      <c r="C227" s="43"/>
      <c r="D227" s="43"/>
      <c r="E227" s="43"/>
      <c r="F227" s="43"/>
      <c r="G227" s="43"/>
      <c r="H227" s="43"/>
      <c r="I227" s="43"/>
      <c r="J227" s="43"/>
      <c r="K227" s="43"/>
      <c r="L227" s="43"/>
      <c r="M227" s="43"/>
      <c r="N227" s="43"/>
      <c r="O227" s="43"/>
      <c r="P227" s="43"/>
      <c r="Q227" s="43"/>
      <c r="R227" s="43"/>
      <c r="S227" s="43"/>
      <c r="T227" s="43"/>
      <c r="U227" s="43"/>
      <c r="V227" s="43"/>
      <c r="W227" s="7"/>
      <c r="X227" s="7"/>
      <c r="Y227" s="7"/>
      <c r="Z227" s="7"/>
      <c r="AA227" s="7"/>
    </row>
    <row r="228" spans="1:27" ht="12.75" customHeight="1">
      <c r="A228" s="42"/>
      <c r="B228" s="37"/>
      <c r="C228" s="43"/>
      <c r="D228" s="43"/>
      <c r="E228" s="43"/>
      <c r="F228" s="43"/>
      <c r="G228" s="43"/>
      <c r="H228" s="43"/>
      <c r="I228" s="43"/>
      <c r="J228" s="43"/>
      <c r="K228" s="43"/>
      <c r="L228" s="43"/>
      <c r="M228" s="43"/>
      <c r="N228" s="43"/>
      <c r="O228" s="43"/>
      <c r="P228" s="43"/>
      <c r="Q228" s="43"/>
      <c r="R228" s="43"/>
      <c r="S228" s="43"/>
      <c r="T228" s="43"/>
      <c r="U228" s="43"/>
      <c r="V228" s="43"/>
      <c r="W228" s="7"/>
      <c r="X228" s="7"/>
      <c r="Y228" s="7"/>
      <c r="Z228" s="7"/>
      <c r="AA228" s="7"/>
    </row>
    <row r="229" spans="1:27" ht="12.75" customHeight="1">
      <c r="A229" s="42"/>
      <c r="B229" s="37"/>
      <c r="C229" s="43"/>
      <c r="D229" s="43"/>
      <c r="E229" s="43"/>
      <c r="F229" s="43"/>
      <c r="G229" s="43"/>
      <c r="H229" s="43"/>
      <c r="I229" s="43"/>
      <c r="J229" s="43"/>
      <c r="K229" s="43"/>
      <c r="L229" s="43"/>
      <c r="M229" s="43"/>
      <c r="N229" s="43"/>
      <c r="O229" s="43"/>
      <c r="P229" s="43"/>
      <c r="Q229" s="43"/>
      <c r="R229" s="43"/>
      <c r="S229" s="43"/>
      <c r="T229" s="43"/>
      <c r="U229" s="43"/>
      <c r="V229" s="43"/>
      <c r="W229" s="7"/>
      <c r="X229" s="7"/>
      <c r="Y229" s="7"/>
      <c r="Z229" s="7"/>
      <c r="AA229" s="7"/>
    </row>
    <row r="230" spans="1:27" ht="12.75" customHeight="1">
      <c r="A230" s="42"/>
      <c r="B230" s="37"/>
      <c r="C230" s="43"/>
      <c r="D230" s="43"/>
      <c r="E230" s="43"/>
      <c r="F230" s="43"/>
      <c r="G230" s="43"/>
      <c r="H230" s="43"/>
      <c r="I230" s="43"/>
      <c r="J230" s="43"/>
      <c r="K230" s="43"/>
      <c r="L230" s="43"/>
      <c r="M230" s="43"/>
      <c r="N230" s="43"/>
      <c r="O230" s="43"/>
      <c r="P230" s="43"/>
      <c r="Q230" s="43"/>
      <c r="R230" s="43"/>
      <c r="S230" s="43"/>
      <c r="T230" s="43"/>
      <c r="U230" s="43"/>
      <c r="V230" s="43"/>
      <c r="W230" s="7"/>
      <c r="X230" s="7"/>
      <c r="Y230" s="7"/>
      <c r="Z230" s="7"/>
      <c r="AA230" s="7"/>
    </row>
    <row r="231" spans="1:27" ht="12.75" customHeight="1">
      <c r="A231" s="42"/>
      <c r="B231" s="37"/>
      <c r="C231" s="43"/>
      <c r="D231" s="43"/>
      <c r="E231" s="43"/>
      <c r="F231" s="43"/>
      <c r="G231" s="43"/>
      <c r="H231" s="43"/>
      <c r="I231" s="43"/>
      <c r="J231" s="43"/>
      <c r="K231" s="43"/>
      <c r="L231" s="43"/>
      <c r="M231" s="43"/>
      <c r="N231" s="43"/>
      <c r="O231" s="43"/>
      <c r="P231" s="43"/>
      <c r="Q231" s="43"/>
      <c r="R231" s="43"/>
      <c r="S231" s="43"/>
      <c r="T231" s="43"/>
      <c r="U231" s="43"/>
      <c r="V231" s="43"/>
      <c r="W231" s="7"/>
      <c r="X231" s="7"/>
      <c r="Y231" s="7"/>
      <c r="Z231" s="7"/>
      <c r="AA231" s="7"/>
    </row>
    <row r="232" spans="1:27" ht="12.75" customHeight="1">
      <c r="A232" s="42"/>
      <c r="B232" s="37"/>
      <c r="C232" s="43"/>
      <c r="D232" s="43"/>
      <c r="E232" s="43"/>
      <c r="F232" s="43"/>
      <c r="G232" s="43"/>
      <c r="H232" s="43"/>
      <c r="I232" s="43"/>
      <c r="J232" s="43"/>
      <c r="K232" s="43"/>
      <c r="L232" s="43"/>
      <c r="M232" s="43"/>
      <c r="N232" s="43"/>
      <c r="O232" s="43"/>
      <c r="P232" s="43"/>
      <c r="Q232" s="43"/>
      <c r="R232" s="43"/>
      <c r="S232" s="43"/>
      <c r="T232" s="43"/>
      <c r="U232" s="43"/>
      <c r="V232" s="43"/>
      <c r="W232" s="7"/>
      <c r="X232" s="7"/>
      <c r="Y232" s="7"/>
      <c r="Z232" s="7"/>
      <c r="AA232" s="7"/>
    </row>
    <row r="233" spans="1:27" ht="12.75" customHeight="1">
      <c r="A233" s="42"/>
      <c r="B233" s="37"/>
      <c r="C233" s="43"/>
      <c r="D233" s="43"/>
      <c r="E233" s="43"/>
      <c r="F233" s="43"/>
      <c r="G233" s="43"/>
      <c r="H233" s="43"/>
      <c r="I233" s="43"/>
      <c r="J233" s="43"/>
      <c r="K233" s="43"/>
      <c r="L233" s="43"/>
      <c r="M233" s="43"/>
      <c r="N233" s="43"/>
      <c r="O233" s="43"/>
      <c r="P233" s="43"/>
      <c r="Q233" s="43"/>
      <c r="R233" s="43"/>
      <c r="S233" s="43"/>
      <c r="T233" s="43"/>
      <c r="U233" s="43"/>
      <c r="V233" s="43"/>
      <c r="W233" s="7"/>
      <c r="X233" s="7"/>
      <c r="Y233" s="7"/>
      <c r="Z233" s="7"/>
      <c r="AA233" s="7"/>
    </row>
    <row r="234" spans="1:27" ht="12.75" customHeight="1">
      <c r="A234" s="42"/>
      <c r="B234" s="37"/>
      <c r="C234" s="43"/>
      <c r="D234" s="43"/>
      <c r="E234" s="43"/>
      <c r="F234" s="43"/>
      <c r="G234" s="43"/>
      <c r="H234" s="43"/>
      <c r="I234" s="43"/>
      <c r="J234" s="43"/>
      <c r="K234" s="43"/>
      <c r="L234" s="43"/>
      <c r="M234" s="43"/>
      <c r="N234" s="43"/>
      <c r="O234" s="43"/>
      <c r="P234" s="43"/>
      <c r="Q234" s="43"/>
      <c r="R234" s="43"/>
      <c r="S234" s="43"/>
      <c r="T234" s="43"/>
      <c r="U234" s="43"/>
      <c r="V234" s="43"/>
      <c r="W234" s="7"/>
      <c r="X234" s="7"/>
      <c r="Y234" s="7"/>
      <c r="Z234" s="7"/>
      <c r="AA234" s="7"/>
    </row>
    <row r="235" spans="1:27" ht="12.75" customHeight="1">
      <c r="A235" s="42"/>
      <c r="B235" s="37"/>
      <c r="C235" s="43"/>
      <c r="D235" s="43"/>
      <c r="E235" s="43"/>
      <c r="F235" s="43"/>
      <c r="G235" s="43"/>
      <c r="H235" s="43"/>
      <c r="I235" s="43"/>
      <c r="J235" s="43"/>
      <c r="K235" s="43"/>
      <c r="L235" s="43"/>
      <c r="M235" s="43"/>
      <c r="N235" s="43"/>
      <c r="O235" s="43"/>
      <c r="P235" s="43"/>
      <c r="Q235" s="43"/>
      <c r="R235" s="43"/>
      <c r="S235" s="43"/>
      <c r="T235" s="43"/>
      <c r="U235" s="43"/>
      <c r="V235" s="43"/>
      <c r="W235" s="7"/>
      <c r="X235" s="7"/>
      <c r="Y235" s="7"/>
      <c r="Z235" s="7"/>
      <c r="AA235" s="7"/>
    </row>
    <row r="236" spans="1:27" ht="12.75" customHeight="1">
      <c r="A236" s="42"/>
      <c r="B236" s="37"/>
      <c r="C236" s="43"/>
      <c r="D236" s="43"/>
      <c r="E236" s="43"/>
      <c r="F236" s="43"/>
      <c r="G236" s="43"/>
      <c r="H236" s="43"/>
      <c r="I236" s="43"/>
      <c r="J236" s="43"/>
      <c r="K236" s="43"/>
      <c r="L236" s="43"/>
      <c r="M236" s="43"/>
      <c r="N236" s="43"/>
      <c r="O236" s="43"/>
      <c r="P236" s="43"/>
      <c r="Q236" s="43"/>
      <c r="R236" s="43"/>
      <c r="S236" s="43"/>
      <c r="T236" s="43"/>
      <c r="U236" s="43"/>
      <c r="V236" s="43"/>
      <c r="W236" s="7"/>
      <c r="X236" s="7"/>
      <c r="Y236" s="7"/>
      <c r="Z236" s="7"/>
      <c r="AA236" s="7"/>
    </row>
    <row r="237" spans="1:27" ht="12.75" customHeight="1">
      <c r="A237" s="42"/>
      <c r="B237" s="37"/>
      <c r="C237" s="43"/>
      <c r="D237" s="43"/>
      <c r="E237" s="43"/>
      <c r="F237" s="43"/>
      <c r="G237" s="43"/>
      <c r="H237" s="43"/>
      <c r="I237" s="43"/>
      <c r="J237" s="43"/>
      <c r="K237" s="43"/>
      <c r="L237" s="43"/>
      <c r="M237" s="43"/>
      <c r="N237" s="43"/>
      <c r="O237" s="43"/>
      <c r="P237" s="43"/>
      <c r="Q237" s="43"/>
      <c r="R237" s="43"/>
      <c r="S237" s="43"/>
      <c r="T237" s="43"/>
      <c r="U237" s="43"/>
      <c r="V237" s="43"/>
      <c r="W237" s="7"/>
      <c r="X237" s="7"/>
      <c r="Y237" s="7"/>
      <c r="Z237" s="7"/>
      <c r="AA237" s="7"/>
    </row>
    <row r="238" spans="1:27" ht="12.75" customHeight="1">
      <c r="A238" s="42"/>
      <c r="B238" s="37"/>
      <c r="C238" s="43"/>
      <c r="D238" s="43"/>
      <c r="E238" s="43"/>
      <c r="F238" s="43"/>
      <c r="G238" s="43"/>
      <c r="H238" s="43"/>
      <c r="I238" s="43"/>
      <c r="J238" s="43"/>
      <c r="K238" s="43"/>
      <c r="L238" s="43"/>
      <c r="M238" s="43"/>
      <c r="N238" s="43"/>
      <c r="O238" s="43"/>
      <c r="P238" s="43"/>
      <c r="Q238" s="43"/>
      <c r="R238" s="43"/>
      <c r="S238" s="43"/>
      <c r="T238" s="43"/>
      <c r="U238" s="43"/>
      <c r="V238" s="43"/>
      <c r="W238" s="7"/>
      <c r="X238" s="7"/>
      <c r="Y238" s="7"/>
      <c r="Z238" s="7"/>
      <c r="AA238" s="7"/>
    </row>
    <row r="239" spans="1:27" ht="12.75" customHeight="1">
      <c r="A239" s="42"/>
      <c r="B239" s="37"/>
      <c r="C239" s="43"/>
      <c r="D239" s="43"/>
      <c r="E239" s="43"/>
      <c r="F239" s="43"/>
      <c r="G239" s="43"/>
      <c r="H239" s="43"/>
      <c r="I239" s="43"/>
      <c r="J239" s="43"/>
      <c r="K239" s="43"/>
      <c r="L239" s="43"/>
      <c r="M239" s="43"/>
      <c r="N239" s="43"/>
      <c r="O239" s="43"/>
      <c r="P239" s="43"/>
      <c r="Q239" s="43"/>
      <c r="R239" s="43"/>
      <c r="S239" s="43"/>
      <c r="T239" s="43"/>
      <c r="U239" s="43"/>
      <c r="V239" s="43"/>
      <c r="W239" s="7"/>
      <c r="X239" s="7"/>
      <c r="Y239" s="7"/>
      <c r="Z239" s="7"/>
      <c r="AA239" s="7"/>
    </row>
    <row r="240" spans="1:27" ht="12.75" customHeight="1">
      <c r="A240" s="42"/>
      <c r="B240" s="37"/>
      <c r="C240" s="43"/>
      <c r="D240" s="43"/>
      <c r="E240" s="43"/>
      <c r="F240" s="43"/>
      <c r="G240" s="43"/>
      <c r="H240" s="43"/>
      <c r="I240" s="43"/>
      <c r="J240" s="43"/>
      <c r="K240" s="43"/>
      <c r="L240" s="43"/>
      <c r="M240" s="43"/>
      <c r="N240" s="43"/>
      <c r="O240" s="43"/>
      <c r="P240" s="43"/>
      <c r="Q240" s="43"/>
      <c r="R240" s="43"/>
      <c r="S240" s="43"/>
      <c r="T240" s="43"/>
      <c r="U240" s="43"/>
      <c r="V240" s="43"/>
      <c r="W240" s="7"/>
      <c r="X240" s="7"/>
      <c r="Y240" s="7"/>
      <c r="Z240" s="7"/>
      <c r="AA240" s="7"/>
    </row>
    <row r="241" spans="1:27" ht="12.75" customHeight="1">
      <c r="A241" s="42"/>
      <c r="B241" s="37"/>
      <c r="C241" s="43"/>
      <c r="D241" s="43"/>
      <c r="E241" s="43"/>
      <c r="F241" s="43"/>
      <c r="G241" s="43"/>
      <c r="H241" s="43"/>
      <c r="I241" s="43"/>
      <c r="J241" s="43"/>
      <c r="K241" s="43"/>
      <c r="L241" s="43"/>
      <c r="M241" s="43"/>
      <c r="N241" s="43"/>
      <c r="O241" s="43"/>
      <c r="P241" s="43"/>
      <c r="Q241" s="43"/>
      <c r="R241" s="43"/>
      <c r="S241" s="43"/>
      <c r="T241" s="43"/>
      <c r="U241" s="43"/>
      <c r="V241" s="43"/>
      <c r="W241" s="7"/>
      <c r="X241" s="7"/>
      <c r="Y241" s="7"/>
      <c r="Z241" s="7"/>
      <c r="AA241" s="7"/>
    </row>
    <row r="242" spans="1:27" ht="12.75" customHeight="1">
      <c r="A242" s="42"/>
      <c r="B242" s="37"/>
      <c r="C242" s="43"/>
      <c r="D242" s="43"/>
      <c r="E242" s="43"/>
      <c r="F242" s="43"/>
      <c r="G242" s="43"/>
      <c r="H242" s="43"/>
      <c r="I242" s="43"/>
      <c r="J242" s="43"/>
      <c r="K242" s="43"/>
      <c r="L242" s="43"/>
      <c r="M242" s="43"/>
      <c r="N242" s="43"/>
      <c r="O242" s="43"/>
      <c r="P242" s="43"/>
      <c r="Q242" s="43"/>
      <c r="R242" s="43"/>
      <c r="S242" s="43"/>
      <c r="T242" s="43"/>
      <c r="U242" s="43"/>
      <c r="V242" s="43"/>
      <c r="W242" s="7"/>
      <c r="X242" s="7"/>
      <c r="Y242" s="7"/>
      <c r="Z242" s="7"/>
      <c r="AA242" s="7"/>
    </row>
    <row r="243" spans="1:27" ht="12.75" customHeight="1">
      <c r="A243" s="42"/>
      <c r="B243" s="37"/>
      <c r="C243" s="43"/>
      <c r="D243" s="43"/>
      <c r="E243" s="43"/>
      <c r="F243" s="43"/>
      <c r="G243" s="43"/>
      <c r="H243" s="43"/>
      <c r="I243" s="43"/>
      <c r="J243" s="43"/>
      <c r="K243" s="43"/>
      <c r="L243" s="43"/>
      <c r="M243" s="43"/>
      <c r="N243" s="43"/>
      <c r="O243" s="43"/>
      <c r="P243" s="43"/>
      <c r="Q243" s="43"/>
      <c r="R243" s="43"/>
      <c r="S243" s="43"/>
      <c r="T243" s="43"/>
      <c r="U243" s="43"/>
      <c r="V243" s="43"/>
      <c r="W243" s="7"/>
      <c r="X243" s="7"/>
      <c r="Y243" s="7"/>
      <c r="Z243" s="7"/>
      <c r="AA243" s="7"/>
    </row>
    <row r="244" spans="1:27" ht="12.75" customHeight="1">
      <c r="A244" s="42"/>
      <c r="B244" s="37"/>
      <c r="C244" s="43"/>
      <c r="D244" s="43"/>
      <c r="E244" s="43"/>
      <c r="F244" s="43"/>
      <c r="G244" s="43"/>
      <c r="H244" s="43"/>
      <c r="I244" s="43"/>
      <c r="J244" s="43"/>
      <c r="K244" s="43"/>
      <c r="L244" s="43"/>
      <c r="M244" s="43"/>
      <c r="N244" s="43"/>
      <c r="O244" s="43"/>
      <c r="P244" s="43"/>
      <c r="Q244" s="43"/>
      <c r="R244" s="43"/>
      <c r="S244" s="43"/>
      <c r="T244" s="43"/>
      <c r="U244" s="43"/>
      <c r="V244" s="43"/>
      <c r="W244" s="7"/>
      <c r="X244" s="7"/>
      <c r="Y244" s="7"/>
      <c r="Z244" s="7"/>
      <c r="AA244" s="7"/>
    </row>
    <row r="245" spans="1:27" ht="12.75" customHeight="1">
      <c r="A245" s="42"/>
      <c r="B245" s="37"/>
      <c r="C245" s="43"/>
      <c r="D245" s="43"/>
      <c r="E245" s="43"/>
      <c r="F245" s="43"/>
      <c r="G245" s="43"/>
      <c r="H245" s="43"/>
      <c r="I245" s="43"/>
      <c r="J245" s="43"/>
      <c r="K245" s="43"/>
      <c r="L245" s="43"/>
      <c r="M245" s="43"/>
      <c r="N245" s="43"/>
      <c r="O245" s="43"/>
      <c r="P245" s="43"/>
      <c r="Q245" s="43"/>
      <c r="R245" s="43"/>
      <c r="S245" s="43"/>
      <c r="T245" s="43"/>
      <c r="U245" s="43"/>
      <c r="V245" s="43"/>
      <c r="W245" s="7"/>
      <c r="X245" s="7"/>
      <c r="Y245" s="7"/>
      <c r="Z245" s="7"/>
      <c r="AA245" s="7"/>
    </row>
    <row r="246" spans="1:27" ht="12.75" customHeight="1">
      <c r="A246" s="42"/>
      <c r="B246" s="37"/>
      <c r="C246" s="43"/>
      <c r="D246" s="43"/>
      <c r="E246" s="43"/>
      <c r="F246" s="43"/>
      <c r="G246" s="43"/>
      <c r="H246" s="43"/>
      <c r="I246" s="43"/>
      <c r="J246" s="43"/>
      <c r="K246" s="43"/>
      <c r="L246" s="43"/>
      <c r="M246" s="43"/>
      <c r="N246" s="43"/>
      <c r="O246" s="43"/>
      <c r="P246" s="43"/>
      <c r="Q246" s="43"/>
      <c r="R246" s="43"/>
      <c r="S246" s="43"/>
      <c r="T246" s="43"/>
      <c r="U246" s="43"/>
      <c r="V246" s="43"/>
      <c r="W246" s="7"/>
      <c r="X246" s="7"/>
      <c r="Y246" s="7"/>
      <c r="Z246" s="7"/>
      <c r="AA246" s="7"/>
    </row>
    <row r="247" spans="1:27" ht="12.75" customHeight="1">
      <c r="A247" s="42"/>
      <c r="B247" s="37"/>
      <c r="C247" s="43"/>
      <c r="D247" s="43"/>
      <c r="E247" s="43"/>
      <c r="F247" s="43"/>
      <c r="G247" s="43"/>
      <c r="H247" s="43"/>
      <c r="I247" s="43"/>
      <c r="J247" s="43"/>
      <c r="K247" s="43"/>
      <c r="L247" s="43"/>
      <c r="M247" s="43"/>
      <c r="N247" s="43"/>
      <c r="O247" s="43"/>
      <c r="P247" s="43"/>
      <c r="Q247" s="43"/>
      <c r="R247" s="43"/>
      <c r="S247" s="43"/>
      <c r="T247" s="43"/>
      <c r="U247" s="43"/>
      <c r="V247" s="43"/>
      <c r="W247" s="7"/>
      <c r="X247" s="7"/>
      <c r="Y247" s="7"/>
      <c r="Z247" s="7"/>
      <c r="AA247" s="7"/>
    </row>
    <row r="248" spans="1:27" ht="12.75" customHeight="1">
      <c r="A248" s="42"/>
      <c r="B248" s="37"/>
      <c r="C248" s="43"/>
      <c r="D248" s="43"/>
      <c r="E248" s="43"/>
      <c r="F248" s="43"/>
      <c r="G248" s="43"/>
      <c r="H248" s="43"/>
      <c r="I248" s="43"/>
      <c r="J248" s="43"/>
      <c r="K248" s="43"/>
      <c r="L248" s="43"/>
      <c r="M248" s="43"/>
      <c r="N248" s="43"/>
      <c r="O248" s="43"/>
      <c r="P248" s="43"/>
      <c r="Q248" s="43"/>
      <c r="R248" s="43"/>
      <c r="S248" s="43"/>
      <c r="T248" s="43"/>
      <c r="U248" s="43"/>
      <c r="V248" s="43"/>
      <c r="W248" s="7"/>
      <c r="X248" s="7"/>
      <c r="Y248" s="7"/>
      <c r="Z248" s="7"/>
      <c r="AA248" s="7"/>
    </row>
    <row r="249" spans="1:27" ht="12.75" customHeight="1">
      <c r="A249" s="42"/>
      <c r="B249" s="37"/>
      <c r="C249" s="43"/>
      <c r="D249" s="43"/>
      <c r="E249" s="43"/>
      <c r="F249" s="43"/>
      <c r="G249" s="43"/>
      <c r="H249" s="43"/>
      <c r="I249" s="43"/>
      <c r="J249" s="43"/>
      <c r="K249" s="43"/>
      <c r="L249" s="43"/>
      <c r="M249" s="43"/>
      <c r="N249" s="43"/>
      <c r="O249" s="43"/>
      <c r="P249" s="43"/>
      <c r="Q249" s="43"/>
      <c r="R249" s="43"/>
      <c r="S249" s="43"/>
      <c r="T249" s="43"/>
      <c r="U249" s="43"/>
      <c r="V249" s="43"/>
      <c r="W249" s="7"/>
      <c r="X249" s="7"/>
      <c r="Y249" s="7"/>
      <c r="Z249" s="7"/>
      <c r="AA249" s="7"/>
    </row>
    <row r="250" spans="1:27" ht="12.75" customHeight="1">
      <c r="A250" s="42"/>
      <c r="B250" s="37"/>
      <c r="C250" s="43"/>
      <c r="D250" s="43"/>
      <c r="E250" s="43"/>
      <c r="F250" s="43"/>
      <c r="G250" s="43"/>
      <c r="H250" s="43"/>
      <c r="I250" s="43"/>
      <c r="J250" s="43"/>
      <c r="K250" s="43"/>
      <c r="L250" s="43"/>
      <c r="M250" s="43"/>
      <c r="N250" s="43"/>
      <c r="O250" s="43"/>
      <c r="P250" s="43"/>
      <c r="Q250" s="43"/>
      <c r="R250" s="43"/>
      <c r="S250" s="43"/>
      <c r="T250" s="43"/>
      <c r="U250" s="43"/>
      <c r="V250" s="43"/>
      <c r="W250" s="7"/>
      <c r="X250" s="7"/>
      <c r="Y250" s="7"/>
      <c r="Z250" s="7"/>
      <c r="AA250" s="7"/>
    </row>
    <row r="251" spans="1:27" ht="12.75" customHeight="1">
      <c r="A251" s="42"/>
      <c r="B251" s="37"/>
      <c r="C251" s="43"/>
      <c r="D251" s="43"/>
      <c r="E251" s="43"/>
      <c r="F251" s="43"/>
      <c r="G251" s="43"/>
      <c r="H251" s="43"/>
      <c r="I251" s="43"/>
      <c r="J251" s="43"/>
      <c r="K251" s="43"/>
      <c r="L251" s="43"/>
      <c r="M251" s="43"/>
      <c r="N251" s="43"/>
      <c r="O251" s="43"/>
      <c r="P251" s="43"/>
      <c r="Q251" s="43"/>
      <c r="R251" s="43"/>
      <c r="S251" s="43"/>
      <c r="T251" s="43"/>
      <c r="U251" s="43"/>
      <c r="V251" s="43"/>
      <c r="W251" s="7"/>
      <c r="X251" s="7"/>
      <c r="Y251" s="7"/>
      <c r="Z251" s="7"/>
      <c r="AA251" s="7"/>
    </row>
    <row r="252" spans="1:27" ht="12.75" customHeight="1">
      <c r="A252" s="42"/>
      <c r="B252" s="37"/>
      <c r="C252" s="43"/>
      <c r="D252" s="43"/>
      <c r="E252" s="43"/>
      <c r="F252" s="43"/>
      <c r="G252" s="43"/>
      <c r="H252" s="43"/>
      <c r="I252" s="43"/>
      <c r="J252" s="43"/>
      <c r="K252" s="43"/>
      <c r="L252" s="43"/>
      <c r="M252" s="43"/>
      <c r="N252" s="43"/>
      <c r="O252" s="43"/>
      <c r="P252" s="43"/>
      <c r="Q252" s="43"/>
      <c r="R252" s="43"/>
      <c r="S252" s="43"/>
      <c r="T252" s="43"/>
      <c r="U252" s="43"/>
      <c r="V252" s="43"/>
      <c r="W252" s="7"/>
      <c r="X252" s="7"/>
      <c r="Y252" s="7"/>
      <c r="Z252" s="7"/>
      <c r="AA252" s="7"/>
    </row>
    <row r="253" spans="1:27" ht="12.75" customHeight="1">
      <c r="A253" s="42"/>
      <c r="B253" s="37"/>
      <c r="C253" s="43"/>
      <c r="D253" s="43"/>
      <c r="E253" s="43"/>
      <c r="F253" s="43"/>
      <c r="G253" s="43"/>
      <c r="H253" s="43"/>
      <c r="I253" s="43"/>
      <c r="J253" s="43"/>
      <c r="K253" s="43"/>
      <c r="L253" s="43"/>
      <c r="M253" s="43"/>
      <c r="N253" s="43"/>
      <c r="O253" s="43"/>
      <c r="P253" s="43"/>
      <c r="Q253" s="43"/>
      <c r="R253" s="43"/>
      <c r="S253" s="43"/>
      <c r="T253" s="43"/>
      <c r="U253" s="43"/>
      <c r="V253" s="43"/>
      <c r="W253" s="7"/>
      <c r="X253" s="7"/>
      <c r="Y253" s="7"/>
      <c r="Z253" s="7"/>
      <c r="AA253" s="7"/>
    </row>
    <row r="254" spans="1:27" ht="12.75" customHeight="1">
      <c r="A254" s="42"/>
      <c r="B254" s="37"/>
      <c r="C254" s="43"/>
      <c r="D254" s="43"/>
      <c r="E254" s="43"/>
      <c r="F254" s="43"/>
      <c r="G254" s="43"/>
      <c r="H254" s="43"/>
      <c r="I254" s="43"/>
      <c r="J254" s="43"/>
      <c r="K254" s="43"/>
      <c r="L254" s="43"/>
      <c r="M254" s="43"/>
      <c r="N254" s="43"/>
      <c r="O254" s="43"/>
      <c r="P254" s="43"/>
      <c r="Q254" s="43"/>
      <c r="R254" s="43"/>
      <c r="S254" s="43"/>
      <c r="T254" s="43"/>
      <c r="U254" s="43"/>
      <c r="V254" s="43"/>
      <c r="W254" s="7"/>
      <c r="X254" s="7"/>
      <c r="Y254" s="7"/>
      <c r="Z254" s="7"/>
      <c r="AA254" s="7"/>
    </row>
    <row r="255" spans="1:27" ht="12.75" customHeight="1">
      <c r="A255" s="42"/>
      <c r="B255" s="37"/>
      <c r="C255" s="43"/>
      <c r="D255" s="43"/>
      <c r="E255" s="43"/>
      <c r="F255" s="43"/>
      <c r="G255" s="43"/>
      <c r="H255" s="43"/>
      <c r="I255" s="43"/>
      <c r="J255" s="43"/>
      <c r="K255" s="43"/>
      <c r="L255" s="43"/>
      <c r="M255" s="43"/>
      <c r="N255" s="43"/>
      <c r="O255" s="43"/>
      <c r="P255" s="43"/>
      <c r="Q255" s="43"/>
      <c r="R255" s="43"/>
      <c r="S255" s="43"/>
      <c r="T255" s="43"/>
      <c r="U255" s="43"/>
      <c r="V255" s="43"/>
      <c r="W255" s="7"/>
      <c r="X255" s="7"/>
      <c r="Y255" s="7"/>
      <c r="Z255" s="7"/>
      <c r="AA255" s="7"/>
    </row>
    <row r="256" spans="1:27" ht="12.75" customHeight="1">
      <c r="A256" s="42"/>
      <c r="B256" s="37"/>
      <c r="C256" s="43"/>
      <c r="D256" s="43"/>
      <c r="E256" s="43"/>
      <c r="F256" s="43"/>
      <c r="G256" s="43"/>
      <c r="H256" s="43"/>
      <c r="I256" s="43"/>
      <c r="J256" s="43"/>
      <c r="K256" s="43"/>
      <c r="L256" s="43"/>
      <c r="M256" s="43"/>
      <c r="N256" s="43"/>
      <c r="O256" s="43"/>
      <c r="P256" s="43"/>
      <c r="Q256" s="43"/>
      <c r="R256" s="43"/>
      <c r="S256" s="43"/>
      <c r="T256" s="43"/>
      <c r="U256" s="43"/>
      <c r="V256" s="43"/>
      <c r="W256" s="7"/>
      <c r="X256" s="7"/>
      <c r="Y256" s="7"/>
      <c r="Z256" s="7"/>
      <c r="AA256" s="7"/>
    </row>
    <row r="257" spans="1:27" ht="12.75" customHeight="1">
      <c r="A257" s="42"/>
      <c r="B257" s="37"/>
      <c r="C257" s="43"/>
      <c r="D257" s="43"/>
      <c r="E257" s="43"/>
      <c r="F257" s="43"/>
      <c r="G257" s="43"/>
      <c r="H257" s="43"/>
      <c r="I257" s="43"/>
      <c r="J257" s="43"/>
      <c r="K257" s="43"/>
      <c r="L257" s="43"/>
      <c r="M257" s="43"/>
      <c r="N257" s="43"/>
      <c r="O257" s="43"/>
      <c r="P257" s="43"/>
      <c r="Q257" s="43"/>
      <c r="R257" s="43"/>
      <c r="S257" s="43"/>
      <c r="T257" s="43"/>
      <c r="U257" s="43"/>
      <c r="V257" s="43"/>
      <c r="W257" s="7"/>
      <c r="X257" s="7"/>
      <c r="Y257" s="7"/>
      <c r="Z257" s="7"/>
      <c r="AA257" s="7"/>
    </row>
    <row r="258" spans="1:27" ht="12.75" customHeight="1">
      <c r="A258" s="42"/>
      <c r="B258" s="37"/>
      <c r="C258" s="43"/>
      <c r="D258" s="43"/>
      <c r="E258" s="43"/>
      <c r="F258" s="43"/>
      <c r="G258" s="43"/>
      <c r="H258" s="43"/>
      <c r="I258" s="43"/>
      <c r="J258" s="43"/>
      <c r="K258" s="43"/>
      <c r="L258" s="43"/>
      <c r="M258" s="43"/>
      <c r="N258" s="43"/>
      <c r="O258" s="43"/>
      <c r="P258" s="43"/>
      <c r="Q258" s="43"/>
      <c r="R258" s="43"/>
      <c r="S258" s="43"/>
      <c r="T258" s="43"/>
      <c r="U258" s="43"/>
      <c r="V258" s="43"/>
      <c r="W258" s="7"/>
      <c r="X258" s="7"/>
      <c r="Y258" s="7"/>
      <c r="Z258" s="7"/>
      <c r="AA258" s="7"/>
    </row>
    <row r="259" spans="1:27" ht="12.75" customHeight="1">
      <c r="A259" s="42"/>
      <c r="B259" s="37"/>
      <c r="C259" s="43"/>
      <c r="D259" s="43"/>
      <c r="E259" s="43"/>
      <c r="F259" s="43"/>
      <c r="G259" s="43"/>
      <c r="H259" s="43"/>
      <c r="I259" s="43"/>
      <c r="J259" s="43"/>
      <c r="K259" s="43"/>
      <c r="L259" s="43"/>
      <c r="M259" s="43"/>
      <c r="N259" s="43"/>
      <c r="O259" s="43"/>
      <c r="P259" s="43"/>
      <c r="Q259" s="43"/>
      <c r="R259" s="43"/>
      <c r="S259" s="43"/>
      <c r="T259" s="43"/>
      <c r="U259" s="43"/>
      <c r="V259" s="43"/>
      <c r="W259" s="7"/>
      <c r="X259" s="7"/>
      <c r="Y259" s="7"/>
      <c r="Z259" s="7"/>
      <c r="AA259" s="7"/>
    </row>
    <row r="260" spans="1:27" ht="12.75" customHeight="1">
      <c r="A260" s="42"/>
      <c r="B260" s="37"/>
      <c r="C260" s="43"/>
      <c r="D260" s="43"/>
      <c r="E260" s="43"/>
      <c r="F260" s="43"/>
      <c r="G260" s="43"/>
      <c r="H260" s="43"/>
      <c r="I260" s="43"/>
      <c r="J260" s="43"/>
      <c r="K260" s="43"/>
      <c r="L260" s="43"/>
      <c r="M260" s="43"/>
      <c r="N260" s="43"/>
      <c r="O260" s="43"/>
      <c r="P260" s="43"/>
      <c r="Q260" s="43"/>
      <c r="R260" s="43"/>
      <c r="S260" s="43"/>
      <c r="T260" s="43"/>
      <c r="U260" s="43"/>
      <c r="V260" s="43"/>
      <c r="W260" s="7"/>
      <c r="X260" s="7"/>
      <c r="Y260" s="7"/>
      <c r="Z260" s="7"/>
      <c r="AA260" s="7"/>
    </row>
    <row r="261" spans="1:27" ht="12.75" customHeight="1">
      <c r="A261" s="42"/>
      <c r="B261" s="37"/>
      <c r="C261" s="43"/>
      <c r="D261" s="43"/>
      <c r="E261" s="43"/>
      <c r="F261" s="43"/>
      <c r="G261" s="43"/>
      <c r="H261" s="43"/>
      <c r="I261" s="43"/>
      <c r="J261" s="43"/>
      <c r="K261" s="43"/>
      <c r="L261" s="43"/>
      <c r="M261" s="43"/>
      <c r="N261" s="43"/>
      <c r="O261" s="43"/>
      <c r="P261" s="43"/>
      <c r="Q261" s="43"/>
      <c r="R261" s="43"/>
      <c r="S261" s="43"/>
      <c r="T261" s="43"/>
      <c r="U261" s="43"/>
      <c r="V261" s="43"/>
      <c r="W261" s="7"/>
      <c r="X261" s="7"/>
      <c r="Y261" s="7"/>
      <c r="Z261" s="7"/>
      <c r="AA261" s="7"/>
    </row>
    <row r="262" spans="1:27" ht="12.75" customHeight="1">
      <c r="A262" s="42"/>
      <c r="B262" s="37"/>
      <c r="C262" s="43"/>
      <c r="D262" s="43"/>
      <c r="E262" s="43"/>
      <c r="F262" s="43"/>
      <c r="G262" s="43"/>
      <c r="H262" s="43"/>
      <c r="I262" s="43"/>
      <c r="J262" s="43"/>
      <c r="K262" s="43"/>
      <c r="L262" s="43"/>
      <c r="M262" s="43"/>
      <c r="N262" s="43"/>
      <c r="O262" s="43"/>
      <c r="P262" s="43"/>
      <c r="Q262" s="43"/>
      <c r="R262" s="43"/>
      <c r="S262" s="43"/>
      <c r="T262" s="43"/>
      <c r="U262" s="43"/>
      <c r="V262" s="43"/>
      <c r="W262" s="7"/>
      <c r="X262" s="7"/>
      <c r="Y262" s="7"/>
      <c r="Z262" s="7"/>
      <c r="AA262" s="7"/>
    </row>
    <row r="263" spans="1:27" ht="12.75" customHeight="1">
      <c r="A263" s="42"/>
      <c r="B263" s="37"/>
      <c r="C263" s="43"/>
      <c r="D263" s="43"/>
      <c r="E263" s="43"/>
      <c r="F263" s="43"/>
      <c r="G263" s="43"/>
      <c r="H263" s="43"/>
      <c r="I263" s="43"/>
      <c r="J263" s="43"/>
      <c r="K263" s="43"/>
      <c r="L263" s="43"/>
      <c r="M263" s="43"/>
      <c r="N263" s="43"/>
      <c r="O263" s="43"/>
      <c r="P263" s="43"/>
      <c r="Q263" s="43"/>
      <c r="R263" s="43"/>
      <c r="S263" s="43"/>
      <c r="T263" s="43"/>
      <c r="U263" s="43"/>
      <c r="V263" s="43"/>
      <c r="W263" s="7"/>
      <c r="X263" s="7"/>
      <c r="Y263" s="7"/>
      <c r="Z263" s="7"/>
      <c r="AA263" s="7"/>
    </row>
    <row r="264" spans="1:27" ht="12.75" customHeight="1">
      <c r="A264" s="42"/>
      <c r="B264" s="37"/>
      <c r="C264" s="43"/>
      <c r="D264" s="43"/>
      <c r="E264" s="43"/>
      <c r="F264" s="43"/>
      <c r="G264" s="43"/>
      <c r="H264" s="43"/>
      <c r="I264" s="43"/>
      <c r="J264" s="43"/>
      <c r="K264" s="43"/>
      <c r="L264" s="43"/>
      <c r="M264" s="43"/>
      <c r="N264" s="43"/>
      <c r="O264" s="43"/>
      <c r="P264" s="43"/>
      <c r="Q264" s="43"/>
      <c r="R264" s="43"/>
      <c r="S264" s="43"/>
      <c r="T264" s="43"/>
      <c r="U264" s="43"/>
      <c r="V264" s="43"/>
      <c r="W264" s="7"/>
      <c r="X264" s="7"/>
      <c r="Y264" s="7"/>
      <c r="Z264" s="7"/>
      <c r="AA264" s="7"/>
    </row>
    <row r="265" spans="1:27" ht="12.75" customHeight="1">
      <c r="A265" s="42"/>
      <c r="B265" s="37"/>
      <c r="C265" s="43"/>
      <c r="D265" s="43"/>
      <c r="E265" s="43"/>
      <c r="F265" s="43"/>
      <c r="G265" s="43"/>
      <c r="H265" s="43"/>
      <c r="I265" s="43"/>
      <c r="J265" s="43"/>
      <c r="K265" s="43"/>
      <c r="L265" s="43"/>
      <c r="M265" s="43"/>
      <c r="N265" s="43"/>
      <c r="O265" s="43"/>
      <c r="P265" s="43"/>
      <c r="Q265" s="43"/>
      <c r="R265" s="43"/>
      <c r="S265" s="43"/>
      <c r="T265" s="43"/>
      <c r="U265" s="43"/>
      <c r="V265" s="43"/>
      <c r="W265" s="7"/>
      <c r="X265" s="7"/>
      <c r="Y265" s="7"/>
      <c r="Z265" s="7"/>
      <c r="AA265" s="7"/>
    </row>
    <row r="266" spans="1:27" ht="12.75" customHeight="1">
      <c r="A266" s="42"/>
      <c r="B266" s="37"/>
      <c r="C266" s="43"/>
      <c r="D266" s="43"/>
      <c r="E266" s="43"/>
      <c r="F266" s="43"/>
      <c r="G266" s="43"/>
      <c r="H266" s="43"/>
      <c r="I266" s="43"/>
      <c r="J266" s="43"/>
      <c r="K266" s="43"/>
      <c r="L266" s="43"/>
      <c r="M266" s="43"/>
      <c r="N266" s="43"/>
      <c r="O266" s="43"/>
      <c r="P266" s="43"/>
      <c r="Q266" s="43"/>
      <c r="R266" s="43"/>
      <c r="S266" s="43"/>
      <c r="T266" s="43"/>
      <c r="U266" s="43"/>
      <c r="V266" s="43"/>
      <c r="W266" s="7"/>
      <c r="X266" s="7"/>
      <c r="Y266" s="7"/>
      <c r="Z266" s="7"/>
      <c r="AA266" s="7"/>
    </row>
    <row r="267" spans="1:27" ht="12.75" customHeight="1">
      <c r="A267" s="42"/>
      <c r="B267" s="37"/>
      <c r="C267" s="43"/>
      <c r="D267" s="43"/>
      <c r="E267" s="43"/>
      <c r="F267" s="43"/>
      <c r="G267" s="43"/>
      <c r="H267" s="43"/>
      <c r="I267" s="43"/>
      <c r="J267" s="43"/>
      <c r="K267" s="43"/>
      <c r="L267" s="43"/>
      <c r="M267" s="43"/>
      <c r="N267" s="43"/>
      <c r="O267" s="43"/>
      <c r="P267" s="43"/>
      <c r="Q267" s="43"/>
      <c r="R267" s="43"/>
      <c r="S267" s="43"/>
      <c r="T267" s="43"/>
      <c r="U267" s="43"/>
      <c r="V267" s="43"/>
      <c r="W267" s="7"/>
      <c r="X267" s="7"/>
      <c r="Y267" s="7"/>
      <c r="Z267" s="7"/>
      <c r="AA267" s="7"/>
    </row>
    <row r="268" spans="1:27" ht="12.75" customHeight="1">
      <c r="A268" s="42"/>
      <c r="B268" s="37"/>
      <c r="C268" s="43"/>
      <c r="D268" s="43"/>
      <c r="E268" s="43"/>
      <c r="F268" s="43"/>
      <c r="G268" s="43"/>
      <c r="H268" s="43"/>
      <c r="I268" s="43"/>
      <c r="J268" s="43"/>
      <c r="K268" s="43"/>
      <c r="L268" s="43"/>
      <c r="M268" s="43"/>
      <c r="N268" s="43"/>
      <c r="O268" s="43"/>
      <c r="P268" s="43"/>
      <c r="Q268" s="43"/>
      <c r="R268" s="43"/>
      <c r="S268" s="43"/>
      <c r="T268" s="43"/>
      <c r="U268" s="43"/>
      <c r="V268" s="43"/>
      <c r="W268" s="7"/>
      <c r="X268" s="7"/>
      <c r="Y268" s="7"/>
      <c r="Z268" s="7"/>
      <c r="AA268" s="7"/>
    </row>
    <row r="269" spans="1:27" ht="12.75" customHeight="1">
      <c r="A269" s="42"/>
      <c r="B269" s="37"/>
      <c r="C269" s="43"/>
      <c r="D269" s="43"/>
      <c r="E269" s="43"/>
      <c r="F269" s="43"/>
      <c r="G269" s="43"/>
      <c r="H269" s="43"/>
      <c r="I269" s="43"/>
      <c r="J269" s="43"/>
      <c r="K269" s="43"/>
      <c r="L269" s="43"/>
      <c r="M269" s="43"/>
      <c r="N269" s="43"/>
      <c r="O269" s="43"/>
      <c r="P269" s="43"/>
      <c r="Q269" s="43"/>
      <c r="R269" s="43"/>
      <c r="S269" s="43"/>
      <c r="T269" s="43"/>
      <c r="U269" s="43"/>
      <c r="V269" s="43"/>
      <c r="W269" s="7"/>
      <c r="X269" s="7"/>
      <c r="Y269" s="7"/>
      <c r="Z269" s="7"/>
      <c r="AA269" s="7"/>
    </row>
    <row r="270" spans="1:27" ht="12.75" customHeight="1">
      <c r="A270" s="42"/>
      <c r="B270" s="37"/>
      <c r="C270" s="43"/>
      <c r="D270" s="43"/>
      <c r="E270" s="43"/>
      <c r="F270" s="43"/>
      <c r="G270" s="43"/>
      <c r="H270" s="43"/>
      <c r="I270" s="43"/>
      <c r="J270" s="43"/>
      <c r="K270" s="43"/>
      <c r="L270" s="43"/>
      <c r="M270" s="43"/>
      <c r="N270" s="43"/>
      <c r="O270" s="43"/>
      <c r="P270" s="43"/>
      <c r="Q270" s="43"/>
      <c r="R270" s="43"/>
      <c r="S270" s="43"/>
      <c r="T270" s="43"/>
      <c r="U270" s="43"/>
      <c r="V270" s="43"/>
      <c r="W270" s="7"/>
      <c r="X270" s="7"/>
      <c r="Y270" s="7"/>
      <c r="Z270" s="7"/>
      <c r="AA270" s="7"/>
    </row>
    <row r="271" spans="1:27" ht="12.75" customHeight="1">
      <c r="A271" s="42"/>
      <c r="B271" s="37"/>
      <c r="C271" s="43"/>
      <c r="D271" s="43"/>
      <c r="E271" s="43"/>
      <c r="F271" s="43"/>
      <c r="G271" s="43"/>
      <c r="H271" s="43"/>
      <c r="I271" s="43"/>
      <c r="J271" s="43"/>
      <c r="K271" s="43"/>
      <c r="L271" s="43"/>
      <c r="M271" s="43"/>
      <c r="N271" s="43"/>
      <c r="O271" s="43"/>
      <c r="P271" s="43"/>
      <c r="Q271" s="43"/>
      <c r="R271" s="43"/>
      <c r="S271" s="43"/>
      <c r="T271" s="43"/>
      <c r="U271" s="43"/>
      <c r="V271" s="43"/>
      <c r="W271" s="7"/>
      <c r="X271" s="7"/>
      <c r="Y271" s="7"/>
      <c r="Z271" s="7"/>
      <c r="AA271" s="7"/>
    </row>
    <row r="272" spans="1:27" ht="12.75" customHeight="1">
      <c r="A272" s="42"/>
      <c r="B272" s="37"/>
      <c r="C272" s="43"/>
      <c r="D272" s="43"/>
      <c r="E272" s="43"/>
      <c r="F272" s="43"/>
      <c r="G272" s="43"/>
      <c r="H272" s="43"/>
      <c r="I272" s="43"/>
      <c r="J272" s="43"/>
      <c r="K272" s="43"/>
      <c r="L272" s="43"/>
      <c r="M272" s="43"/>
      <c r="N272" s="43"/>
      <c r="O272" s="43"/>
      <c r="P272" s="43"/>
      <c r="Q272" s="43"/>
      <c r="R272" s="43"/>
      <c r="S272" s="43"/>
      <c r="T272" s="43"/>
      <c r="U272" s="43"/>
      <c r="V272" s="43"/>
      <c r="W272" s="7"/>
      <c r="X272" s="7"/>
      <c r="Y272" s="7"/>
      <c r="Z272" s="7"/>
      <c r="AA272" s="7"/>
    </row>
    <row r="273" spans="1:27" ht="12.75" customHeight="1">
      <c r="A273" s="42"/>
      <c r="B273" s="37"/>
      <c r="C273" s="43"/>
      <c r="D273" s="43"/>
      <c r="E273" s="43"/>
      <c r="F273" s="43"/>
      <c r="G273" s="43"/>
      <c r="H273" s="43"/>
      <c r="I273" s="43"/>
      <c r="J273" s="43"/>
      <c r="K273" s="43"/>
      <c r="L273" s="43"/>
      <c r="M273" s="43"/>
      <c r="N273" s="43"/>
      <c r="O273" s="43"/>
      <c r="P273" s="43"/>
      <c r="Q273" s="43"/>
      <c r="R273" s="43"/>
      <c r="S273" s="43"/>
      <c r="T273" s="43"/>
      <c r="U273" s="43"/>
      <c r="V273" s="43"/>
      <c r="W273" s="7"/>
      <c r="X273" s="7"/>
      <c r="Y273" s="7"/>
      <c r="Z273" s="7"/>
      <c r="AA273" s="7"/>
    </row>
    <row r="274" spans="1:27" ht="12.75" customHeight="1">
      <c r="A274" s="42"/>
      <c r="B274" s="37"/>
      <c r="C274" s="43"/>
      <c r="D274" s="43"/>
      <c r="E274" s="43"/>
      <c r="F274" s="43"/>
      <c r="G274" s="43"/>
      <c r="H274" s="43"/>
      <c r="I274" s="43"/>
      <c r="J274" s="43"/>
      <c r="K274" s="43"/>
      <c r="L274" s="43"/>
      <c r="M274" s="43"/>
      <c r="N274" s="43"/>
      <c r="O274" s="43"/>
      <c r="P274" s="43"/>
      <c r="Q274" s="43"/>
      <c r="R274" s="43"/>
      <c r="S274" s="43"/>
      <c r="T274" s="43"/>
      <c r="U274" s="43"/>
      <c r="V274" s="43"/>
      <c r="W274" s="7"/>
      <c r="X274" s="7"/>
      <c r="Y274" s="7"/>
      <c r="Z274" s="7"/>
      <c r="AA274" s="7"/>
    </row>
    <row r="275" spans="1:27" ht="12.75" customHeight="1">
      <c r="A275" s="42"/>
      <c r="B275" s="37"/>
      <c r="C275" s="43"/>
      <c r="D275" s="43"/>
      <c r="E275" s="43"/>
      <c r="F275" s="43"/>
      <c r="G275" s="43"/>
      <c r="H275" s="43"/>
      <c r="I275" s="43"/>
      <c r="J275" s="43"/>
      <c r="K275" s="43"/>
      <c r="L275" s="43"/>
      <c r="M275" s="43"/>
      <c r="N275" s="43"/>
      <c r="O275" s="43"/>
      <c r="P275" s="43"/>
      <c r="Q275" s="43"/>
      <c r="R275" s="43"/>
      <c r="S275" s="43"/>
      <c r="T275" s="43"/>
      <c r="U275" s="43"/>
      <c r="V275" s="43"/>
      <c r="W275" s="7"/>
      <c r="X275" s="7"/>
      <c r="Y275" s="7"/>
      <c r="Z275" s="7"/>
      <c r="AA275" s="7"/>
    </row>
    <row r="276" spans="1:27" ht="12.75" customHeight="1">
      <c r="A276" s="42"/>
      <c r="B276" s="37"/>
      <c r="C276" s="43"/>
      <c r="D276" s="43"/>
      <c r="E276" s="43"/>
      <c r="F276" s="43"/>
      <c r="G276" s="43"/>
      <c r="H276" s="43"/>
      <c r="I276" s="43"/>
      <c r="J276" s="43"/>
      <c r="K276" s="43"/>
      <c r="L276" s="43"/>
      <c r="M276" s="43"/>
      <c r="N276" s="43"/>
      <c r="O276" s="43"/>
      <c r="P276" s="43"/>
      <c r="Q276" s="43"/>
      <c r="R276" s="43"/>
      <c r="S276" s="43"/>
      <c r="T276" s="43"/>
      <c r="U276" s="43"/>
      <c r="V276" s="43"/>
      <c r="W276" s="7"/>
      <c r="X276" s="7"/>
      <c r="Y276" s="7"/>
      <c r="Z276" s="7"/>
      <c r="AA276" s="7"/>
    </row>
    <row r="277" spans="1:27" ht="12.75" customHeight="1">
      <c r="A277" s="42"/>
      <c r="B277" s="37"/>
      <c r="C277" s="43"/>
      <c r="D277" s="43"/>
      <c r="E277" s="43"/>
      <c r="F277" s="43"/>
      <c r="G277" s="43"/>
      <c r="H277" s="43"/>
      <c r="I277" s="43"/>
      <c r="J277" s="43"/>
      <c r="K277" s="43"/>
      <c r="L277" s="43"/>
      <c r="M277" s="43"/>
      <c r="N277" s="43"/>
      <c r="O277" s="43"/>
      <c r="P277" s="43"/>
      <c r="Q277" s="43"/>
      <c r="R277" s="43"/>
      <c r="S277" s="43"/>
      <c r="T277" s="43"/>
      <c r="U277" s="43"/>
      <c r="V277" s="43"/>
      <c r="W277" s="7"/>
      <c r="X277" s="7"/>
      <c r="Y277" s="7"/>
      <c r="Z277" s="7"/>
      <c r="AA277" s="7"/>
    </row>
    <row r="278" spans="1:27" ht="12.75" customHeight="1">
      <c r="A278" s="42"/>
      <c r="B278" s="37"/>
      <c r="C278" s="43"/>
      <c r="D278" s="43"/>
      <c r="E278" s="43"/>
      <c r="F278" s="43"/>
      <c r="G278" s="43"/>
      <c r="H278" s="43"/>
      <c r="I278" s="43"/>
      <c r="J278" s="43"/>
      <c r="K278" s="43"/>
      <c r="L278" s="43"/>
      <c r="M278" s="43"/>
      <c r="N278" s="43"/>
      <c r="O278" s="43"/>
      <c r="P278" s="43"/>
      <c r="Q278" s="43"/>
      <c r="R278" s="43"/>
      <c r="S278" s="43"/>
      <c r="T278" s="43"/>
      <c r="U278" s="43"/>
      <c r="V278" s="43"/>
      <c r="W278" s="7"/>
      <c r="X278" s="7"/>
      <c r="Y278" s="7"/>
      <c r="Z278" s="7"/>
      <c r="AA278" s="7"/>
    </row>
    <row r="279" spans="1:27" ht="12.75" customHeight="1">
      <c r="A279" s="42"/>
      <c r="B279" s="37"/>
      <c r="C279" s="43"/>
      <c r="D279" s="43"/>
      <c r="E279" s="43"/>
      <c r="F279" s="43"/>
      <c r="G279" s="43"/>
      <c r="H279" s="43"/>
      <c r="I279" s="43"/>
      <c r="J279" s="43"/>
      <c r="K279" s="43"/>
      <c r="L279" s="43"/>
      <c r="M279" s="43"/>
      <c r="N279" s="43"/>
      <c r="O279" s="43"/>
      <c r="P279" s="43"/>
      <c r="Q279" s="43"/>
      <c r="R279" s="43"/>
      <c r="S279" s="43"/>
      <c r="T279" s="43"/>
      <c r="U279" s="43"/>
      <c r="V279" s="43"/>
      <c r="W279" s="7"/>
      <c r="X279" s="7"/>
      <c r="Y279" s="7"/>
      <c r="Z279" s="7"/>
      <c r="AA279" s="7"/>
    </row>
    <row r="280" spans="1:27" ht="12.75" customHeight="1">
      <c r="A280" s="42"/>
      <c r="B280" s="37"/>
      <c r="C280" s="43"/>
      <c r="D280" s="43"/>
      <c r="E280" s="43"/>
      <c r="F280" s="43"/>
      <c r="G280" s="43"/>
      <c r="H280" s="43"/>
      <c r="I280" s="43"/>
      <c r="J280" s="43"/>
      <c r="K280" s="43"/>
      <c r="L280" s="43"/>
      <c r="M280" s="43"/>
      <c r="N280" s="43"/>
      <c r="O280" s="43"/>
      <c r="P280" s="43"/>
      <c r="Q280" s="43"/>
      <c r="R280" s="43"/>
      <c r="S280" s="43"/>
      <c r="T280" s="43"/>
      <c r="U280" s="43"/>
      <c r="V280" s="43"/>
      <c r="W280" s="7"/>
      <c r="X280" s="7"/>
      <c r="Y280" s="7"/>
      <c r="Z280" s="7"/>
      <c r="AA280" s="7"/>
    </row>
    <row r="281" spans="1:27" ht="15.75" customHeight="1">
      <c r="B281" s="73"/>
    </row>
    <row r="282" spans="1:27" ht="15.75" customHeight="1">
      <c r="B282" s="73"/>
    </row>
    <row r="283" spans="1:27" ht="15.75" customHeight="1">
      <c r="B283" s="73"/>
    </row>
    <row r="284" spans="1:27" ht="15.75" customHeight="1">
      <c r="B284" s="73"/>
    </row>
    <row r="285" spans="1:27" ht="15.75" customHeight="1">
      <c r="B285" s="73"/>
    </row>
    <row r="286" spans="1:27" ht="15.75" customHeight="1">
      <c r="B286" s="73"/>
    </row>
    <row r="287" spans="1:27" ht="15.75" customHeight="1">
      <c r="B287" s="73"/>
    </row>
    <row r="288" spans="1:27" ht="15.75" customHeight="1">
      <c r="B288" s="73"/>
    </row>
    <row r="289" spans="2:2" ht="15.75" customHeight="1">
      <c r="B289" s="73"/>
    </row>
    <row r="290" spans="2:2" ht="15.75" customHeight="1">
      <c r="B290" s="73"/>
    </row>
    <row r="291" spans="2:2" ht="15.75" customHeight="1">
      <c r="B291" s="73"/>
    </row>
    <row r="292" spans="2:2" ht="15.75" customHeight="1">
      <c r="B292" s="73"/>
    </row>
    <row r="293" spans="2:2" ht="15.75" customHeight="1">
      <c r="B293" s="73"/>
    </row>
    <row r="294" spans="2:2" ht="15.75" customHeight="1">
      <c r="B294" s="73"/>
    </row>
    <row r="295" spans="2:2" ht="15.75" customHeight="1">
      <c r="B295" s="73"/>
    </row>
    <row r="296" spans="2:2" ht="15.75" customHeight="1">
      <c r="B296" s="73"/>
    </row>
    <row r="297" spans="2:2" ht="15.75" customHeight="1">
      <c r="B297" s="73"/>
    </row>
    <row r="298" spans="2:2" ht="15.75" customHeight="1">
      <c r="B298" s="73"/>
    </row>
    <row r="299" spans="2:2" ht="15.75" customHeight="1">
      <c r="B299" s="73"/>
    </row>
    <row r="300" spans="2:2" ht="15.75" customHeight="1">
      <c r="B300" s="73"/>
    </row>
    <row r="301" spans="2:2" ht="15.75" customHeight="1">
      <c r="B301" s="73"/>
    </row>
    <row r="302" spans="2:2" ht="15.75" customHeight="1">
      <c r="B302" s="73"/>
    </row>
    <row r="303" spans="2:2" ht="15.75" customHeight="1">
      <c r="B303" s="73"/>
    </row>
    <row r="304" spans="2:2" ht="15.75" customHeight="1">
      <c r="B304" s="73"/>
    </row>
    <row r="305" spans="2:2" ht="15.75" customHeight="1">
      <c r="B305" s="73"/>
    </row>
    <row r="306" spans="2:2" ht="15.75" customHeight="1">
      <c r="B306" s="73"/>
    </row>
    <row r="307" spans="2:2" ht="15.75" customHeight="1">
      <c r="B307" s="73"/>
    </row>
    <row r="308" spans="2:2" ht="15.75" customHeight="1">
      <c r="B308" s="73"/>
    </row>
    <row r="309" spans="2:2" ht="15.75" customHeight="1">
      <c r="B309" s="73"/>
    </row>
    <row r="310" spans="2:2" ht="15.75" customHeight="1">
      <c r="B310" s="73"/>
    </row>
    <row r="311" spans="2:2" ht="15.75" customHeight="1">
      <c r="B311" s="73"/>
    </row>
    <row r="312" spans="2:2" ht="15.75" customHeight="1">
      <c r="B312" s="73"/>
    </row>
    <row r="313" spans="2:2" ht="15.75" customHeight="1">
      <c r="B313" s="73"/>
    </row>
    <row r="314" spans="2:2" ht="15.75" customHeight="1">
      <c r="B314" s="73"/>
    </row>
    <row r="315" spans="2:2" ht="15.75" customHeight="1">
      <c r="B315" s="73"/>
    </row>
    <row r="316" spans="2:2" ht="15.75" customHeight="1">
      <c r="B316" s="73"/>
    </row>
    <row r="317" spans="2:2" ht="15.75" customHeight="1">
      <c r="B317" s="73"/>
    </row>
    <row r="318" spans="2:2" ht="15.75" customHeight="1">
      <c r="B318" s="73"/>
    </row>
    <row r="319" spans="2:2" ht="15.75" customHeight="1">
      <c r="B319" s="73"/>
    </row>
    <row r="320" spans="2:2" ht="15.75" customHeight="1">
      <c r="B320" s="73"/>
    </row>
    <row r="321" spans="2:2" ht="15.75" customHeight="1">
      <c r="B321" s="73"/>
    </row>
    <row r="322" spans="2:2" ht="15.75" customHeight="1">
      <c r="B322" s="73"/>
    </row>
    <row r="323" spans="2:2" ht="15.75" customHeight="1">
      <c r="B323" s="73"/>
    </row>
    <row r="324" spans="2:2" ht="15.75" customHeight="1">
      <c r="B324" s="73"/>
    </row>
    <row r="325" spans="2:2" ht="15.75" customHeight="1">
      <c r="B325" s="73"/>
    </row>
    <row r="326" spans="2:2" ht="15.75" customHeight="1">
      <c r="B326" s="73"/>
    </row>
    <row r="327" spans="2:2" ht="15.75" customHeight="1">
      <c r="B327" s="73"/>
    </row>
    <row r="328" spans="2:2" ht="15.75" customHeight="1">
      <c r="B328" s="73"/>
    </row>
    <row r="329" spans="2:2" ht="15.75" customHeight="1">
      <c r="B329" s="73"/>
    </row>
    <row r="330" spans="2:2" ht="15.75" customHeight="1">
      <c r="B330" s="73"/>
    </row>
    <row r="331" spans="2:2" ht="15.75" customHeight="1">
      <c r="B331" s="73"/>
    </row>
    <row r="332" spans="2:2" ht="15.75" customHeight="1">
      <c r="B332" s="73"/>
    </row>
    <row r="333" spans="2:2" ht="15.75" customHeight="1">
      <c r="B333" s="73"/>
    </row>
    <row r="334" spans="2:2" ht="15.75" customHeight="1">
      <c r="B334" s="73"/>
    </row>
    <row r="335" spans="2:2" ht="15.75" customHeight="1">
      <c r="B335" s="73"/>
    </row>
    <row r="336" spans="2:2" ht="15.75" customHeight="1">
      <c r="B336" s="73"/>
    </row>
    <row r="337" spans="2:2" ht="15.75" customHeight="1">
      <c r="B337" s="73"/>
    </row>
    <row r="338" spans="2:2" ht="15.75" customHeight="1">
      <c r="B338" s="73"/>
    </row>
    <row r="339" spans="2:2" ht="15.75" customHeight="1">
      <c r="B339" s="73"/>
    </row>
    <row r="340" spans="2:2" ht="15.75" customHeight="1">
      <c r="B340" s="73"/>
    </row>
    <row r="341" spans="2:2" ht="15.75" customHeight="1">
      <c r="B341" s="73"/>
    </row>
    <row r="342" spans="2:2" ht="15.75" customHeight="1">
      <c r="B342" s="73"/>
    </row>
    <row r="343" spans="2:2" ht="15.75" customHeight="1">
      <c r="B343" s="73"/>
    </row>
    <row r="344" spans="2:2" ht="15.75" customHeight="1">
      <c r="B344" s="73"/>
    </row>
    <row r="345" spans="2:2" ht="15.75" customHeight="1">
      <c r="B345" s="73"/>
    </row>
    <row r="346" spans="2:2" ht="15.75" customHeight="1">
      <c r="B346" s="73"/>
    </row>
    <row r="347" spans="2:2" ht="15.75" customHeight="1">
      <c r="B347" s="73"/>
    </row>
    <row r="348" spans="2:2" ht="15.75" customHeight="1">
      <c r="B348" s="73"/>
    </row>
    <row r="349" spans="2:2" ht="15.75" customHeight="1">
      <c r="B349" s="73"/>
    </row>
    <row r="350" spans="2:2" ht="15.75" customHeight="1">
      <c r="B350" s="73"/>
    </row>
    <row r="351" spans="2:2" ht="15.75" customHeight="1">
      <c r="B351" s="73"/>
    </row>
    <row r="352" spans="2:2" ht="15.75" customHeight="1">
      <c r="B352" s="73"/>
    </row>
    <row r="353" spans="2:2" ht="15.75" customHeight="1">
      <c r="B353" s="73"/>
    </row>
    <row r="354" spans="2:2" ht="15.75" customHeight="1">
      <c r="B354" s="73"/>
    </row>
    <row r="355" spans="2:2" ht="15.75" customHeight="1">
      <c r="B355" s="73"/>
    </row>
    <row r="356" spans="2:2" ht="15.75" customHeight="1">
      <c r="B356" s="73"/>
    </row>
    <row r="357" spans="2:2" ht="15.75" customHeight="1">
      <c r="B357" s="73"/>
    </row>
    <row r="358" spans="2:2" ht="15.75" customHeight="1">
      <c r="B358" s="73"/>
    </row>
    <row r="359" spans="2:2" ht="15.75" customHeight="1">
      <c r="B359" s="73"/>
    </row>
    <row r="360" spans="2:2" ht="15.75" customHeight="1">
      <c r="B360" s="73"/>
    </row>
    <row r="361" spans="2:2" ht="15.75" customHeight="1">
      <c r="B361" s="73"/>
    </row>
    <row r="362" spans="2:2" ht="15.75" customHeight="1">
      <c r="B362" s="73"/>
    </row>
    <row r="363" spans="2:2" ht="15.75" customHeight="1">
      <c r="B363" s="73"/>
    </row>
    <row r="364" spans="2:2" ht="15.75" customHeight="1">
      <c r="B364" s="73"/>
    </row>
    <row r="365" spans="2:2" ht="15.75" customHeight="1">
      <c r="B365" s="73"/>
    </row>
    <row r="366" spans="2:2" ht="15.75" customHeight="1">
      <c r="B366" s="73"/>
    </row>
    <row r="367" spans="2:2" ht="15.75" customHeight="1">
      <c r="B367" s="73"/>
    </row>
    <row r="368" spans="2:2" ht="15.75" customHeight="1">
      <c r="B368" s="73"/>
    </row>
    <row r="369" spans="2:2" ht="15.75" customHeight="1">
      <c r="B369" s="73"/>
    </row>
    <row r="370" spans="2:2" ht="15.75" customHeight="1">
      <c r="B370" s="73"/>
    </row>
    <row r="371" spans="2:2" ht="15.75" customHeight="1">
      <c r="B371" s="73"/>
    </row>
    <row r="372" spans="2:2" ht="15.75" customHeight="1">
      <c r="B372" s="73"/>
    </row>
    <row r="373" spans="2:2" ht="15.75" customHeight="1">
      <c r="B373" s="73"/>
    </row>
    <row r="374" spans="2:2" ht="15.75" customHeight="1">
      <c r="B374" s="73"/>
    </row>
    <row r="375" spans="2:2" ht="15.75" customHeight="1">
      <c r="B375" s="73"/>
    </row>
    <row r="376" spans="2:2" ht="15.75" customHeight="1">
      <c r="B376" s="73"/>
    </row>
    <row r="377" spans="2:2" ht="15.75" customHeight="1">
      <c r="B377" s="73"/>
    </row>
    <row r="378" spans="2:2" ht="15.75" customHeight="1">
      <c r="B378" s="73"/>
    </row>
    <row r="379" spans="2:2" ht="15.75" customHeight="1">
      <c r="B379" s="73"/>
    </row>
    <row r="380" spans="2:2" ht="15.75" customHeight="1">
      <c r="B380" s="73"/>
    </row>
    <row r="381" spans="2:2" ht="15.75" customHeight="1">
      <c r="B381" s="73"/>
    </row>
    <row r="382" spans="2:2" ht="15.75" customHeight="1">
      <c r="B382" s="73"/>
    </row>
    <row r="383" spans="2:2" ht="15.75" customHeight="1">
      <c r="B383" s="73"/>
    </row>
    <row r="384" spans="2:2" ht="15.75" customHeight="1">
      <c r="B384" s="73"/>
    </row>
    <row r="385" spans="2:2" ht="15.75" customHeight="1">
      <c r="B385" s="73"/>
    </row>
    <row r="386" spans="2:2" ht="15.75" customHeight="1">
      <c r="B386" s="73"/>
    </row>
    <row r="387" spans="2:2" ht="15.75" customHeight="1">
      <c r="B387" s="73"/>
    </row>
    <row r="388" spans="2:2" ht="15.75" customHeight="1">
      <c r="B388" s="73"/>
    </row>
    <row r="389" spans="2:2" ht="15.75" customHeight="1">
      <c r="B389" s="73"/>
    </row>
    <row r="390" spans="2:2" ht="15.75" customHeight="1">
      <c r="B390" s="73"/>
    </row>
    <row r="391" spans="2:2" ht="15.75" customHeight="1">
      <c r="B391" s="73"/>
    </row>
    <row r="392" spans="2:2" ht="15.75" customHeight="1">
      <c r="B392" s="73"/>
    </row>
    <row r="393" spans="2:2" ht="15.75" customHeight="1">
      <c r="B393" s="73"/>
    </row>
    <row r="394" spans="2:2" ht="15.75" customHeight="1">
      <c r="B394" s="73"/>
    </row>
    <row r="395" spans="2:2" ht="15.75" customHeight="1">
      <c r="B395" s="73"/>
    </row>
    <row r="396" spans="2:2" ht="15.75" customHeight="1">
      <c r="B396" s="73"/>
    </row>
    <row r="397" spans="2:2" ht="15.75" customHeight="1">
      <c r="B397" s="73"/>
    </row>
    <row r="398" spans="2:2" ht="15.75" customHeight="1">
      <c r="B398" s="73"/>
    </row>
    <row r="399" spans="2:2" ht="15.75" customHeight="1">
      <c r="B399" s="73"/>
    </row>
    <row r="400" spans="2:2" ht="15.75" customHeight="1">
      <c r="B400" s="73"/>
    </row>
    <row r="401" spans="2:2" ht="15.75" customHeight="1">
      <c r="B401" s="73"/>
    </row>
    <row r="402" spans="2:2" ht="15.75" customHeight="1">
      <c r="B402" s="73"/>
    </row>
    <row r="403" spans="2:2" ht="15.75" customHeight="1">
      <c r="B403" s="73"/>
    </row>
    <row r="404" spans="2:2" ht="15.75" customHeight="1">
      <c r="B404" s="73"/>
    </row>
    <row r="405" spans="2:2" ht="15.75" customHeight="1">
      <c r="B405" s="73"/>
    </row>
    <row r="406" spans="2:2" ht="15.75" customHeight="1">
      <c r="B406" s="73"/>
    </row>
    <row r="407" spans="2:2" ht="15.75" customHeight="1">
      <c r="B407" s="73"/>
    </row>
    <row r="408" spans="2:2" ht="15.75" customHeight="1">
      <c r="B408" s="73"/>
    </row>
    <row r="409" spans="2:2" ht="15.75" customHeight="1">
      <c r="B409" s="73"/>
    </row>
    <row r="410" spans="2:2" ht="15.75" customHeight="1">
      <c r="B410" s="73"/>
    </row>
    <row r="411" spans="2:2" ht="15.75" customHeight="1">
      <c r="B411" s="73"/>
    </row>
    <row r="412" spans="2:2" ht="15.75" customHeight="1">
      <c r="B412" s="73"/>
    </row>
    <row r="413" spans="2:2" ht="15.75" customHeight="1">
      <c r="B413" s="73"/>
    </row>
    <row r="414" spans="2:2" ht="15.75" customHeight="1">
      <c r="B414" s="73"/>
    </row>
    <row r="415" spans="2:2" ht="15.75" customHeight="1">
      <c r="B415" s="73"/>
    </row>
    <row r="416" spans="2:2" ht="15.75" customHeight="1">
      <c r="B416" s="73"/>
    </row>
    <row r="417" spans="2:2" ht="15.75" customHeight="1">
      <c r="B417" s="73"/>
    </row>
    <row r="418" spans="2:2" ht="15.75" customHeight="1">
      <c r="B418" s="73"/>
    </row>
    <row r="419" spans="2:2" ht="15.75" customHeight="1">
      <c r="B419" s="73"/>
    </row>
    <row r="420" spans="2:2" ht="15.75" customHeight="1">
      <c r="B420" s="73"/>
    </row>
    <row r="421" spans="2:2" ht="15.75" customHeight="1">
      <c r="B421" s="73"/>
    </row>
    <row r="422" spans="2:2" ht="15.75" customHeight="1">
      <c r="B422" s="73"/>
    </row>
    <row r="423" spans="2:2" ht="15.75" customHeight="1">
      <c r="B423" s="73"/>
    </row>
    <row r="424" spans="2:2" ht="15.75" customHeight="1">
      <c r="B424" s="73"/>
    </row>
    <row r="425" spans="2:2" ht="15.75" customHeight="1">
      <c r="B425" s="73"/>
    </row>
    <row r="426" spans="2:2" ht="15.75" customHeight="1">
      <c r="B426" s="73"/>
    </row>
    <row r="427" spans="2:2" ht="15.75" customHeight="1">
      <c r="B427" s="73"/>
    </row>
    <row r="428" spans="2:2" ht="15.75" customHeight="1">
      <c r="B428" s="73"/>
    </row>
    <row r="429" spans="2:2" ht="15.75" customHeight="1">
      <c r="B429" s="73"/>
    </row>
    <row r="430" spans="2:2" ht="15.75" customHeight="1">
      <c r="B430" s="73"/>
    </row>
    <row r="431" spans="2:2" ht="15.75" customHeight="1">
      <c r="B431" s="73"/>
    </row>
    <row r="432" spans="2:2" ht="15.75" customHeight="1">
      <c r="B432" s="73"/>
    </row>
    <row r="433" spans="2:2" ht="15.75" customHeight="1">
      <c r="B433" s="73"/>
    </row>
    <row r="434" spans="2:2" ht="15.75" customHeight="1">
      <c r="B434" s="73"/>
    </row>
    <row r="435" spans="2:2" ht="15.75" customHeight="1">
      <c r="B435" s="73"/>
    </row>
    <row r="436" spans="2:2" ht="15.75" customHeight="1">
      <c r="B436" s="73"/>
    </row>
    <row r="437" spans="2:2" ht="15.75" customHeight="1">
      <c r="B437" s="73"/>
    </row>
    <row r="438" spans="2:2" ht="15.75" customHeight="1">
      <c r="B438" s="73"/>
    </row>
    <row r="439" spans="2:2" ht="15.75" customHeight="1">
      <c r="B439" s="73"/>
    </row>
    <row r="440" spans="2:2" ht="15.75" customHeight="1">
      <c r="B440" s="73"/>
    </row>
    <row r="441" spans="2:2" ht="15.75" customHeight="1">
      <c r="B441" s="73"/>
    </row>
    <row r="442" spans="2:2" ht="15.75" customHeight="1">
      <c r="B442" s="73"/>
    </row>
    <row r="443" spans="2:2" ht="15.75" customHeight="1">
      <c r="B443" s="73"/>
    </row>
    <row r="444" spans="2:2" ht="15.75" customHeight="1">
      <c r="B444" s="73"/>
    </row>
    <row r="445" spans="2:2" ht="15.75" customHeight="1">
      <c r="B445" s="73"/>
    </row>
    <row r="446" spans="2:2" ht="15.75" customHeight="1">
      <c r="B446" s="73"/>
    </row>
    <row r="447" spans="2:2" ht="15.75" customHeight="1">
      <c r="B447" s="73"/>
    </row>
    <row r="448" spans="2:2" ht="15.75" customHeight="1">
      <c r="B448" s="73"/>
    </row>
    <row r="449" spans="2:2" ht="15.75" customHeight="1">
      <c r="B449" s="73"/>
    </row>
    <row r="450" spans="2:2" ht="15.75" customHeight="1">
      <c r="B450" s="73"/>
    </row>
    <row r="451" spans="2:2" ht="15.75" customHeight="1">
      <c r="B451" s="73"/>
    </row>
    <row r="452" spans="2:2" ht="15.75" customHeight="1">
      <c r="B452" s="73"/>
    </row>
    <row r="453" spans="2:2" ht="15.75" customHeight="1">
      <c r="B453" s="73"/>
    </row>
    <row r="454" spans="2:2" ht="15.75" customHeight="1">
      <c r="B454" s="73"/>
    </row>
    <row r="455" spans="2:2" ht="15.75" customHeight="1">
      <c r="B455" s="73"/>
    </row>
    <row r="456" spans="2:2" ht="15.75" customHeight="1">
      <c r="B456" s="73"/>
    </row>
    <row r="457" spans="2:2" ht="15.75" customHeight="1">
      <c r="B457" s="73"/>
    </row>
    <row r="458" spans="2:2" ht="15.75" customHeight="1">
      <c r="B458" s="73"/>
    </row>
    <row r="459" spans="2:2" ht="15.75" customHeight="1">
      <c r="B459" s="73"/>
    </row>
    <row r="460" spans="2:2" ht="15.75" customHeight="1">
      <c r="B460" s="73"/>
    </row>
    <row r="461" spans="2:2" ht="15.75" customHeight="1">
      <c r="B461" s="73"/>
    </row>
    <row r="462" spans="2:2" ht="15.75" customHeight="1">
      <c r="B462" s="73"/>
    </row>
    <row r="463" spans="2:2" ht="15.75" customHeight="1">
      <c r="B463" s="73"/>
    </row>
    <row r="464" spans="2:2" ht="15.75" customHeight="1">
      <c r="B464" s="73"/>
    </row>
    <row r="465" spans="2:2" ht="15.75" customHeight="1">
      <c r="B465" s="73"/>
    </row>
    <row r="466" spans="2:2" ht="15.75" customHeight="1">
      <c r="B466" s="73"/>
    </row>
    <row r="467" spans="2:2" ht="15.75" customHeight="1">
      <c r="B467" s="73"/>
    </row>
    <row r="468" spans="2:2" ht="15.75" customHeight="1">
      <c r="B468" s="73"/>
    </row>
    <row r="469" spans="2:2" ht="15.75" customHeight="1">
      <c r="B469" s="73"/>
    </row>
    <row r="470" spans="2:2" ht="15.75" customHeight="1">
      <c r="B470" s="73"/>
    </row>
    <row r="471" spans="2:2" ht="15.75" customHeight="1">
      <c r="B471" s="73"/>
    </row>
    <row r="472" spans="2:2" ht="15.75" customHeight="1">
      <c r="B472" s="73"/>
    </row>
    <row r="473" spans="2:2" ht="15.75" customHeight="1">
      <c r="B473" s="73"/>
    </row>
    <row r="474" spans="2:2" ht="15.75" customHeight="1">
      <c r="B474" s="73"/>
    </row>
    <row r="475" spans="2:2" ht="15.75" customHeight="1">
      <c r="B475" s="73"/>
    </row>
    <row r="476" spans="2:2" ht="15.75" customHeight="1">
      <c r="B476" s="73"/>
    </row>
    <row r="477" spans="2:2" ht="15.75" customHeight="1">
      <c r="B477" s="73"/>
    </row>
    <row r="478" spans="2:2" ht="15.75" customHeight="1">
      <c r="B478" s="73"/>
    </row>
    <row r="479" spans="2:2" ht="15.75" customHeight="1">
      <c r="B479" s="73"/>
    </row>
    <row r="480" spans="2:2" ht="15.75" customHeight="1">
      <c r="B480" s="73"/>
    </row>
    <row r="481" spans="2:2" ht="15.75" customHeight="1">
      <c r="B481" s="73"/>
    </row>
    <row r="482" spans="2:2" ht="15.75" customHeight="1">
      <c r="B482" s="73"/>
    </row>
    <row r="483" spans="2:2" ht="15.75" customHeight="1">
      <c r="B483" s="73"/>
    </row>
    <row r="484" spans="2:2" ht="15.75" customHeight="1">
      <c r="B484" s="73"/>
    </row>
    <row r="485" spans="2:2" ht="15.75" customHeight="1">
      <c r="B485" s="73"/>
    </row>
    <row r="486" spans="2:2" ht="15.75" customHeight="1">
      <c r="B486" s="73"/>
    </row>
    <row r="487" spans="2:2" ht="15.75" customHeight="1">
      <c r="B487" s="73"/>
    </row>
    <row r="488" spans="2:2" ht="15.75" customHeight="1">
      <c r="B488" s="73"/>
    </row>
    <row r="489" spans="2:2" ht="15.75" customHeight="1">
      <c r="B489" s="73"/>
    </row>
    <row r="490" spans="2:2" ht="15.75" customHeight="1">
      <c r="B490" s="73"/>
    </row>
    <row r="491" spans="2:2" ht="15.75" customHeight="1">
      <c r="B491" s="73"/>
    </row>
    <row r="492" spans="2:2" ht="15.75" customHeight="1">
      <c r="B492" s="73"/>
    </row>
    <row r="493" spans="2:2" ht="15.75" customHeight="1">
      <c r="B493" s="73"/>
    </row>
    <row r="494" spans="2:2" ht="15.75" customHeight="1">
      <c r="B494" s="73"/>
    </row>
    <row r="495" spans="2:2" ht="15.75" customHeight="1">
      <c r="B495" s="73"/>
    </row>
    <row r="496" spans="2:2" ht="15.75" customHeight="1">
      <c r="B496" s="73"/>
    </row>
    <row r="497" spans="2:2" ht="15.75" customHeight="1">
      <c r="B497" s="73"/>
    </row>
    <row r="498" spans="2:2" ht="15.75" customHeight="1">
      <c r="B498" s="73"/>
    </row>
    <row r="499" spans="2:2" ht="15.75" customHeight="1">
      <c r="B499" s="73"/>
    </row>
    <row r="500" spans="2:2" ht="15.75" customHeight="1">
      <c r="B500" s="73"/>
    </row>
    <row r="501" spans="2:2" ht="15.75" customHeight="1">
      <c r="B501" s="73"/>
    </row>
    <row r="502" spans="2:2" ht="15.75" customHeight="1">
      <c r="B502" s="73"/>
    </row>
    <row r="503" spans="2:2" ht="15.75" customHeight="1">
      <c r="B503" s="73"/>
    </row>
    <row r="504" spans="2:2" ht="15.75" customHeight="1">
      <c r="B504" s="73"/>
    </row>
    <row r="505" spans="2:2" ht="15.75" customHeight="1">
      <c r="B505" s="73"/>
    </row>
    <row r="506" spans="2:2" ht="15.75" customHeight="1">
      <c r="B506" s="73"/>
    </row>
    <row r="507" spans="2:2" ht="15.75" customHeight="1">
      <c r="B507" s="73"/>
    </row>
    <row r="508" spans="2:2" ht="15.75" customHeight="1">
      <c r="B508" s="73"/>
    </row>
    <row r="509" spans="2:2" ht="15.75" customHeight="1">
      <c r="B509" s="73"/>
    </row>
    <row r="510" spans="2:2" ht="15.75" customHeight="1">
      <c r="B510" s="73"/>
    </row>
    <row r="511" spans="2:2" ht="15.75" customHeight="1">
      <c r="B511" s="73"/>
    </row>
    <row r="512" spans="2:2" ht="15.75" customHeight="1">
      <c r="B512" s="73"/>
    </row>
    <row r="513" spans="2:2" ht="15.75" customHeight="1">
      <c r="B513" s="73"/>
    </row>
    <row r="514" spans="2:2" ht="15.75" customHeight="1">
      <c r="B514" s="73"/>
    </row>
    <row r="515" spans="2:2" ht="15.75" customHeight="1">
      <c r="B515" s="73"/>
    </row>
    <row r="516" spans="2:2" ht="15.75" customHeight="1">
      <c r="B516" s="73"/>
    </row>
    <row r="517" spans="2:2" ht="15.75" customHeight="1">
      <c r="B517" s="73"/>
    </row>
    <row r="518" spans="2:2" ht="15.75" customHeight="1">
      <c r="B518" s="73"/>
    </row>
    <row r="519" spans="2:2" ht="15.75" customHeight="1">
      <c r="B519" s="73"/>
    </row>
    <row r="520" spans="2:2" ht="15.75" customHeight="1">
      <c r="B520" s="73"/>
    </row>
    <row r="521" spans="2:2" ht="15.75" customHeight="1">
      <c r="B521" s="73"/>
    </row>
    <row r="522" spans="2:2" ht="15.75" customHeight="1">
      <c r="B522" s="73"/>
    </row>
    <row r="523" spans="2:2" ht="15.75" customHeight="1">
      <c r="B523" s="73"/>
    </row>
    <row r="524" spans="2:2" ht="15.75" customHeight="1">
      <c r="B524" s="73"/>
    </row>
    <row r="525" spans="2:2" ht="15.75" customHeight="1">
      <c r="B525" s="73"/>
    </row>
    <row r="526" spans="2:2" ht="15.75" customHeight="1">
      <c r="B526" s="73"/>
    </row>
    <row r="527" spans="2:2" ht="15.75" customHeight="1">
      <c r="B527" s="73"/>
    </row>
    <row r="528" spans="2:2" ht="15.75" customHeight="1">
      <c r="B528" s="73"/>
    </row>
    <row r="529" spans="2:2" ht="15.75" customHeight="1">
      <c r="B529" s="73"/>
    </row>
    <row r="530" spans="2:2" ht="15.75" customHeight="1">
      <c r="B530" s="73"/>
    </row>
    <row r="531" spans="2:2" ht="15.75" customHeight="1">
      <c r="B531" s="73"/>
    </row>
    <row r="532" spans="2:2" ht="15.75" customHeight="1">
      <c r="B532" s="73"/>
    </row>
    <row r="533" spans="2:2" ht="15.75" customHeight="1">
      <c r="B533" s="73"/>
    </row>
    <row r="534" spans="2:2" ht="15.75" customHeight="1">
      <c r="B534" s="73"/>
    </row>
    <row r="535" spans="2:2" ht="15.75" customHeight="1">
      <c r="B535" s="73"/>
    </row>
    <row r="536" spans="2:2" ht="15.75" customHeight="1">
      <c r="B536" s="73"/>
    </row>
    <row r="537" spans="2:2" ht="15.75" customHeight="1">
      <c r="B537" s="73"/>
    </row>
    <row r="538" spans="2:2" ht="15.75" customHeight="1">
      <c r="B538" s="73"/>
    </row>
    <row r="539" spans="2:2" ht="15.75" customHeight="1">
      <c r="B539" s="73"/>
    </row>
    <row r="540" spans="2:2" ht="15.75" customHeight="1">
      <c r="B540" s="73"/>
    </row>
    <row r="541" spans="2:2" ht="15.75" customHeight="1">
      <c r="B541" s="73"/>
    </row>
    <row r="542" spans="2:2" ht="15.75" customHeight="1">
      <c r="B542" s="73"/>
    </row>
    <row r="543" spans="2:2" ht="15.75" customHeight="1">
      <c r="B543" s="73"/>
    </row>
    <row r="544" spans="2:2" ht="15.75" customHeight="1">
      <c r="B544" s="73"/>
    </row>
    <row r="545" spans="2:2" ht="15.75" customHeight="1">
      <c r="B545" s="73"/>
    </row>
    <row r="546" spans="2:2" ht="15.75" customHeight="1">
      <c r="B546" s="73"/>
    </row>
    <row r="547" spans="2:2" ht="15.75" customHeight="1">
      <c r="B547" s="73"/>
    </row>
    <row r="548" spans="2:2" ht="15.75" customHeight="1">
      <c r="B548" s="73"/>
    </row>
    <row r="549" spans="2:2" ht="15.75" customHeight="1">
      <c r="B549" s="73"/>
    </row>
    <row r="550" spans="2:2" ht="15.75" customHeight="1">
      <c r="B550" s="73"/>
    </row>
    <row r="551" spans="2:2" ht="15.75" customHeight="1">
      <c r="B551" s="73"/>
    </row>
    <row r="552" spans="2:2" ht="15.75" customHeight="1">
      <c r="B552" s="73"/>
    </row>
    <row r="553" spans="2:2" ht="15.75" customHeight="1">
      <c r="B553" s="73"/>
    </row>
    <row r="554" spans="2:2" ht="15.75" customHeight="1">
      <c r="B554" s="73"/>
    </row>
    <row r="555" spans="2:2" ht="15.75" customHeight="1">
      <c r="B555" s="73"/>
    </row>
    <row r="556" spans="2:2" ht="15.75" customHeight="1">
      <c r="B556" s="73"/>
    </row>
    <row r="557" spans="2:2" ht="15.75" customHeight="1">
      <c r="B557" s="73"/>
    </row>
    <row r="558" spans="2:2" ht="15.75" customHeight="1">
      <c r="B558" s="73"/>
    </row>
    <row r="559" spans="2:2" ht="15.75" customHeight="1">
      <c r="B559" s="73"/>
    </row>
    <row r="560" spans="2:2" ht="15.75" customHeight="1">
      <c r="B560" s="73"/>
    </row>
    <row r="561" spans="2:2" ht="15.75" customHeight="1">
      <c r="B561" s="73"/>
    </row>
    <row r="562" spans="2:2" ht="15.75" customHeight="1">
      <c r="B562" s="73"/>
    </row>
    <row r="563" spans="2:2" ht="15.75" customHeight="1">
      <c r="B563" s="73"/>
    </row>
    <row r="564" spans="2:2" ht="15.75" customHeight="1">
      <c r="B564" s="73"/>
    </row>
    <row r="565" spans="2:2" ht="15.75" customHeight="1">
      <c r="B565" s="73"/>
    </row>
    <row r="566" spans="2:2" ht="15.75" customHeight="1">
      <c r="B566" s="73"/>
    </row>
    <row r="567" spans="2:2" ht="15.75" customHeight="1">
      <c r="B567" s="73"/>
    </row>
    <row r="568" spans="2:2" ht="15.75" customHeight="1">
      <c r="B568" s="73"/>
    </row>
    <row r="569" spans="2:2" ht="15.75" customHeight="1">
      <c r="B569" s="73"/>
    </row>
    <row r="570" spans="2:2" ht="15.75" customHeight="1">
      <c r="B570" s="73"/>
    </row>
    <row r="571" spans="2:2" ht="15.75" customHeight="1">
      <c r="B571" s="73"/>
    </row>
    <row r="572" spans="2:2" ht="15.75" customHeight="1">
      <c r="B572" s="73"/>
    </row>
    <row r="573" spans="2:2" ht="15.75" customHeight="1">
      <c r="B573" s="73"/>
    </row>
    <row r="574" spans="2:2" ht="15.75" customHeight="1">
      <c r="B574" s="73"/>
    </row>
    <row r="575" spans="2:2" ht="15.75" customHeight="1">
      <c r="B575" s="73"/>
    </row>
    <row r="576" spans="2:2" ht="15.75" customHeight="1">
      <c r="B576" s="73"/>
    </row>
    <row r="577" spans="2:2" ht="15.75" customHeight="1">
      <c r="B577" s="73"/>
    </row>
    <row r="578" spans="2:2" ht="15.75" customHeight="1">
      <c r="B578" s="73"/>
    </row>
    <row r="579" spans="2:2" ht="15.75" customHeight="1">
      <c r="B579" s="73"/>
    </row>
    <row r="580" spans="2:2" ht="15.75" customHeight="1">
      <c r="B580" s="73"/>
    </row>
    <row r="581" spans="2:2" ht="15.75" customHeight="1">
      <c r="B581" s="73"/>
    </row>
    <row r="582" spans="2:2" ht="15.75" customHeight="1">
      <c r="B582" s="73"/>
    </row>
    <row r="583" spans="2:2" ht="15.75" customHeight="1">
      <c r="B583" s="73"/>
    </row>
    <row r="584" spans="2:2" ht="15.75" customHeight="1">
      <c r="B584" s="73"/>
    </row>
    <row r="585" spans="2:2" ht="15.75" customHeight="1">
      <c r="B585" s="73"/>
    </row>
    <row r="586" spans="2:2" ht="15.75" customHeight="1">
      <c r="B586" s="73"/>
    </row>
    <row r="587" spans="2:2" ht="15.75" customHeight="1">
      <c r="B587" s="73"/>
    </row>
    <row r="588" spans="2:2" ht="15.75" customHeight="1">
      <c r="B588" s="73"/>
    </row>
    <row r="589" spans="2:2" ht="15.75" customHeight="1">
      <c r="B589" s="73"/>
    </row>
    <row r="590" spans="2:2" ht="15.75" customHeight="1">
      <c r="B590" s="73"/>
    </row>
    <row r="591" spans="2:2" ht="15.75" customHeight="1">
      <c r="B591" s="73"/>
    </row>
    <row r="592" spans="2:2" ht="15.75" customHeight="1">
      <c r="B592" s="73"/>
    </row>
    <row r="593" spans="2:2" ht="15.75" customHeight="1">
      <c r="B593" s="73"/>
    </row>
    <row r="594" spans="2:2" ht="15.75" customHeight="1">
      <c r="B594" s="73"/>
    </row>
    <row r="595" spans="2:2" ht="15.75" customHeight="1">
      <c r="B595" s="73"/>
    </row>
    <row r="596" spans="2:2" ht="15.75" customHeight="1">
      <c r="B596" s="73"/>
    </row>
    <row r="597" spans="2:2" ht="15.75" customHeight="1">
      <c r="B597" s="73"/>
    </row>
    <row r="598" spans="2:2" ht="15.75" customHeight="1">
      <c r="B598" s="73"/>
    </row>
    <row r="599" spans="2:2" ht="15.75" customHeight="1">
      <c r="B599" s="73"/>
    </row>
    <row r="600" spans="2:2" ht="15.75" customHeight="1">
      <c r="B600" s="73"/>
    </row>
    <row r="601" spans="2:2" ht="15.75" customHeight="1">
      <c r="B601" s="73"/>
    </row>
    <row r="602" spans="2:2" ht="15.75" customHeight="1">
      <c r="B602" s="73"/>
    </row>
    <row r="603" spans="2:2" ht="15.75" customHeight="1">
      <c r="B603" s="73"/>
    </row>
    <row r="604" spans="2:2" ht="15.75" customHeight="1">
      <c r="B604" s="73"/>
    </row>
    <row r="605" spans="2:2" ht="15.75" customHeight="1">
      <c r="B605" s="73"/>
    </row>
    <row r="606" spans="2:2" ht="15.75" customHeight="1">
      <c r="B606" s="73"/>
    </row>
    <row r="607" spans="2:2" ht="15.75" customHeight="1">
      <c r="B607" s="73"/>
    </row>
    <row r="608" spans="2:2" ht="15.75" customHeight="1">
      <c r="B608" s="73"/>
    </row>
    <row r="609" spans="2:2" ht="15.75" customHeight="1">
      <c r="B609" s="73"/>
    </row>
    <row r="610" spans="2:2" ht="15.75" customHeight="1">
      <c r="B610" s="73"/>
    </row>
    <row r="611" spans="2:2" ht="15.75" customHeight="1">
      <c r="B611" s="73"/>
    </row>
    <row r="612" spans="2:2" ht="15.75" customHeight="1">
      <c r="B612" s="73"/>
    </row>
    <row r="613" spans="2:2" ht="15.75" customHeight="1">
      <c r="B613" s="73"/>
    </row>
    <row r="614" spans="2:2" ht="15.75" customHeight="1">
      <c r="B614" s="73"/>
    </row>
    <row r="615" spans="2:2" ht="15.75" customHeight="1">
      <c r="B615" s="73"/>
    </row>
    <row r="616" spans="2:2" ht="15.75" customHeight="1">
      <c r="B616" s="73"/>
    </row>
    <row r="617" spans="2:2" ht="15.75" customHeight="1">
      <c r="B617" s="73"/>
    </row>
    <row r="618" spans="2:2" ht="15.75" customHeight="1">
      <c r="B618" s="73"/>
    </row>
    <row r="619" spans="2:2" ht="15.75" customHeight="1">
      <c r="B619" s="73"/>
    </row>
    <row r="620" spans="2:2" ht="15.75" customHeight="1">
      <c r="B620" s="73"/>
    </row>
    <row r="621" spans="2:2" ht="15.75" customHeight="1">
      <c r="B621" s="73"/>
    </row>
    <row r="622" spans="2:2" ht="15.75" customHeight="1">
      <c r="B622" s="73"/>
    </row>
    <row r="623" spans="2:2" ht="15.75" customHeight="1">
      <c r="B623" s="73"/>
    </row>
    <row r="624" spans="2:2" ht="15.75" customHeight="1">
      <c r="B624" s="73"/>
    </row>
    <row r="625" spans="2:2" ht="15.75" customHeight="1">
      <c r="B625" s="73"/>
    </row>
    <row r="626" spans="2:2" ht="15.75" customHeight="1">
      <c r="B626" s="73"/>
    </row>
    <row r="627" spans="2:2" ht="15.75" customHeight="1">
      <c r="B627" s="73"/>
    </row>
    <row r="628" spans="2:2" ht="15.75" customHeight="1">
      <c r="B628" s="73"/>
    </row>
    <row r="629" spans="2:2" ht="15.75" customHeight="1">
      <c r="B629" s="73"/>
    </row>
    <row r="630" spans="2:2" ht="15.75" customHeight="1">
      <c r="B630" s="73"/>
    </row>
    <row r="631" spans="2:2" ht="15.75" customHeight="1">
      <c r="B631" s="73"/>
    </row>
    <row r="632" spans="2:2" ht="15.75" customHeight="1">
      <c r="B632" s="73"/>
    </row>
    <row r="633" spans="2:2" ht="15.75" customHeight="1">
      <c r="B633" s="73"/>
    </row>
    <row r="634" spans="2:2" ht="15.75" customHeight="1">
      <c r="B634" s="73"/>
    </row>
    <row r="635" spans="2:2" ht="15.75" customHeight="1">
      <c r="B635" s="73"/>
    </row>
    <row r="636" spans="2:2" ht="15.75" customHeight="1">
      <c r="B636" s="73"/>
    </row>
    <row r="637" spans="2:2" ht="15.75" customHeight="1">
      <c r="B637" s="73"/>
    </row>
    <row r="638" spans="2:2" ht="15.75" customHeight="1">
      <c r="B638" s="73"/>
    </row>
    <row r="639" spans="2:2" ht="15.75" customHeight="1">
      <c r="B639" s="73"/>
    </row>
    <row r="640" spans="2:2" ht="15.75" customHeight="1">
      <c r="B640" s="73"/>
    </row>
    <row r="641" spans="2:2" ht="15.75" customHeight="1">
      <c r="B641" s="73"/>
    </row>
    <row r="642" spans="2:2" ht="15.75" customHeight="1">
      <c r="B642" s="73"/>
    </row>
    <row r="643" spans="2:2" ht="15.75" customHeight="1">
      <c r="B643" s="73"/>
    </row>
    <row r="644" spans="2:2" ht="15.75" customHeight="1">
      <c r="B644" s="73"/>
    </row>
    <row r="645" spans="2:2" ht="15.75" customHeight="1">
      <c r="B645" s="73"/>
    </row>
    <row r="646" spans="2:2" ht="15.75" customHeight="1">
      <c r="B646" s="73"/>
    </row>
    <row r="647" spans="2:2" ht="15.75" customHeight="1">
      <c r="B647" s="73"/>
    </row>
    <row r="648" spans="2:2" ht="15.75" customHeight="1">
      <c r="B648" s="73"/>
    </row>
    <row r="649" spans="2:2" ht="15.75" customHeight="1">
      <c r="B649" s="73"/>
    </row>
    <row r="650" spans="2:2" ht="15.75" customHeight="1">
      <c r="B650" s="73"/>
    </row>
    <row r="651" spans="2:2" ht="15.75" customHeight="1">
      <c r="B651" s="73"/>
    </row>
    <row r="652" spans="2:2" ht="15.75" customHeight="1">
      <c r="B652" s="73"/>
    </row>
    <row r="653" spans="2:2" ht="15.75" customHeight="1">
      <c r="B653" s="73"/>
    </row>
    <row r="654" spans="2:2" ht="15.75" customHeight="1">
      <c r="B654" s="73"/>
    </row>
    <row r="655" spans="2:2" ht="15.75" customHeight="1">
      <c r="B655" s="73"/>
    </row>
    <row r="656" spans="2:2" ht="15.75" customHeight="1">
      <c r="B656" s="73"/>
    </row>
    <row r="657" spans="2:2" ht="15.75" customHeight="1">
      <c r="B657" s="73"/>
    </row>
    <row r="658" spans="2:2" ht="15.75" customHeight="1">
      <c r="B658" s="73"/>
    </row>
    <row r="659" spans="2:2" ht="15.75" customHeight="1">
      <c r="B659" s="73"/>
    </row>
    <row r="660" spans="2:2" ht="15.75" customHeight="1">
      <c r="B660" s="73"/>
    </row>
    <row r="661" spans="2:2" ht="15.75" customHeight="1">
      <c r="B661" s="73"/>
    </row>
    <row r="662" spans="2:2" ht="15.75" customHeight="1">
      <c r="B662" s="73"/>
    </row>
    <row r="663" spans="2:2" ht="15.75" customHeight="1">
      <c r="B663" s="73"/>
    </row>
    <row r="664" spans="2:2" ht="15.75" customHeight="1">
      <c r="B664" s="73"/>
    </row>
    <row r="665" spans="2:2" ht="15.75" customHeight="1">
      <c r="B665" s="73"/>
    </row>
    <row r="666" spans="2:2" ht="15.75" customHeight="1">
      <c r="B666" s="73"/>
    </row>
    <row r="667" spans="2:2" ht="15.75" customHeight="1">
      <c r="B667" s="73"/>
    </row>
    <row r="668" spans="2:2" ht="15.75" customHeight="1">
      <c r="B668" s="73"/>
    </row>
    <row r="669" spans="2:2" ht="15.75" customHeight="1">
      <c r="B669" s="73"/>
    </row>
    <row r="670" spans="2:2" ht="15.75" customHeight="1">
      <c r="B670" s="73"/>
    </row>
    <row r="671" spans="2:2" ht="15.75" customHeight="1">
      <c r="B671" s="73"/>
    </row>
    <row r="672" spans="2:2" ht="15.75" customHeight="1">
      <c r="B672" s="73"/>
    </row>
    <row r="673" spans="2:2" ht="15.75" customHeight="1">
      <c r="B673" s="73"/>
    </row>
    <row r="674" spans="2:2" ht="15.75" customHeight="1">
      <c r="B674" s="73"/>
    </row>
    <row r="675" spans="2:2" ht="15.75" customHeight="1">
      <c r="B675" s="73"/>
    </row>
    <row r="676" spans="2:2" ht="15.75" customHeight="1">
      <c r="B676" s="73"/>
    </row>
    <row r="677" spans="2:2" ht="15.75" customHeight="1">
      <c r="B677" s="73"/>
    </row>
    <row r="678" spans="2:2" ht="15.75" customHeight="1">
      <c r="B678" s="73"/>
    </row>
    <row r="679" spans="2:2" ht="15.75" customHeight="1">
      <c r="B679" s="73"/>
    </row>
    <row r="680" spans="2:2" ht="15.75" customHeight="1">
      <c r="B680" s="73"/>
    </row>
    <row r="681" spans="2:2" ht="15.75" customHeight="1">
      <c r="B681" s="73"/>
    </row>
    <row r="682" spans="2:2" ht="15.75" customHeight="1">
      <c r="B682" s="73"/>
    </row>
    <row r="683" spans="2:2" ht="15.75" customHeight="1">
      <c r="B683" s="73"/>
    </row>
    <row r="684" spans="2:2" ht="15.75" customHeight="1">
      <c r="B684" s="73"/>
    </row>
    <row r="685" spans="2:2" ht="15.75" customHeight="1">
      <c r="B685" s="73"/>
    </row>
    <row r="686" spans="2:2" ht="15.75" customHeight="1">
      <c r="B686" s="73"/>
    </row>
    <row r="687" spans="2:2" ht="15.75" customHeight="1">
      <c r="B687" s="73"/>
    </row>
    <row r="688" spans="2:2" ht="15.75" customHeight="1">
      <c r="B688" s="73"/>
    </row>
    <row r="689" spans="2:2" ht="15.75" customHeight="1">
      <c r="B689" s="73"/>
    </row>
    <row r="690" spans="2:2" ht="15.75" customHeight="1">
      <c r="B690" s="73"/>
    </row>
    <row r="691" spans="2:2" ht="15.75" customHeight="1">
      <c r="B691" s="73"/>
    </row>
    <row r="692" spans="2:2" ht="15.75" customHeight="1">
      <c r="B692" s="73"/>
    </row>
    <row r="693" spans="2:2" ht="15.75" customHeight="1">
      <c r="B693" s="73"/>
    </row>
    <row r="694" spans="2:2" ht="15.75" customHeight="1">
      <c r="B694" s="73"/>
    </row>
    <row r="695" spans="2:2" ht="15.75" customHeight="1">
      <c r="B695" s="73"/>
    </row>
    <row r="696" spans="2:2" ht="15.75" customHeight="1">
      <c r="B696" s="73"/>
    </row>
    <row r="697" spans="2:2" ht="15.75" customHeight="1">
      <c r="B697" s="73"/>
    </row>
    <row r="698" spans="2:2" ht="15.75" customHeight="1">
      <c r="B698" s="73"/>
    </row>
    <row r="699" spans="2:2" ht="15.75" customHeight="1">
      <c r="B699" s="73"/>
    </row>
    <row r="700" spans="2:2" ht="15.75" customHeight="1">
      <c r="B700" s="73"/>
    </row>
    <row r="701" spans="2:2" ht="15.75" customHeight="1">
      <c r="B701" s="73"/>
    </row>
    <row r="702" spans="2:2" ht="15.75" customHeight="1">
      <c r="B702" s="73"/>
    </row>
    <row r="703" spans="2:2" ht="15.75" customHeight="1">
      <c r="B703" s="73"/>
    </row>
    <row r="704" spans="2:2" ht="15.75" customHeight="1">
      <c r="B704" s="73"/>
    </row>
    <row r="705" spans="2:2" ht="15.75" customHeight="1">
      <c r="B705" s="73"/>
    </row>
    <row r="706" spans="2:2" ht="15.75" customHeight="1">
      <c r="B706" s="73"/>
    </row>
    <row r="707" spans="2:2" ht="15.75" customHeight="1">
      <c r="B707" s="73"/>
    </row>
    <row r="708" spans="2:2" ht="15.75" customHeight="1">
      <c r="B708" s="73"/>
    </row>
    <row r="709" spans="2:2" ht="15.75" customHeight="1">
      <c r="B709" s="73"/>
    </row>
    <row r="710" spans="2:2" ht="15.75" customHeight="1">
      <c r="B710" s="73"/>
    </row>
    <row r="711" spans="2:2" ht="15.75" customHeight="1">
      <c r="B711" s="73"/>
    </row>
    <row r="712" spans="2:2" ht="15.75" customHeight="1">
      <c r="B712" s="73"/>
    </row>
    <row r="713" spans="2:2" ht="15.75" customHeight="1">
      <c r="B713" s="73"/>
    </row>
    <row r="714" spans="2:2" ht="15.75" customHeight="1">
      <c r="B714" s="73"/>
    </row>
    <row r="715" spans="2:2" ht="15.75" customHeight="1">
      <c r="B715" s="73"/>
    </row>
    <row r="716" spans="2:2" ht="15.75" customHeight="1">
      <c r="B716" s="73"/>
    </row>
    <row r="717" spans="2:2" ht="15.75" customHeight="1">
      <c r="B717" s="73"/>
    </row>
    <row r="718" spans="2:2" ht="15.75" customHeight="1">
      <c r="B718" s="73"/>
    </row>
    <row r="719" spans="2:2" ht="15.75" customHeight="1">
      <c r="B719" s="73"/>
    </row>
    <row r="720" spans="2:2" ht="15.75" customHeight="1">
      <c r="B720" s="73"/>
    </row>
    <row r="721" spans="2:2" ht="15.75" customHeight="1">
      <c r="B721" s="73"/>
    </row>
    <row r="722" spans="2:2" ht="15.75" customHeight="1">
      <c r="B722" s="73"/>
    </row>
    <row r="723" spans="2:2" ht="15.75" customHeight="1">
      <c r="B723" s="73"/>
    </row>
    <row r="724" spans="2:2" ht="15.75" customHeight="1">
      <c r="B724" s="73"/>
    </row>
    <row r="725" spans="2:2" ht="15.75" customHeight="1">
      <c r="B725" s="73"/>
    </row>
    <row r="726" spans="2:2" ht="15.75" customHeight="1">
      <c r="B726" s="73"/>
    </row>
    <row r="727" spans="2:2" ht="15.75" customHeight="1">
      <c r="B727" s="73"/>
    </row>
    <row r="728" spans="2:2" ht="15.75" customHeight="1">
      <c r="B728" s="73"/>
    </row>
    <row r="729" spans="2:2" ht="15.75" customHeight="1">
      <c r="B729" s="73"/>
    </row>
    <row r="730" spans="2:2" ht="15.75" customHeight="1">
      <c r="B730" s="73"/>
    </row>
    <row r="731" spans="2:2" ht="15.75" customHeight="1">
      <c r="B731" s="73"/>
    </row>
    <row r="732" spans="2:2" ht="15.75" customHeight="1">
      <c r="B732" s="73"/>
    </row>
    <row r="733" spans="2:2" ht="15.75" customHeight="1">
      <c r="B733" s="73"/>
    </row>
    <row r="734" spans="2:2" ht="15.75" customHeight="1">
      <c r="B734" s="73"/>
    </row>
    <row r="735" spans="2:2" ht="15.75" customHeight="1">
      <c r="B735" s="73"/>
    </row>
    <row r="736" spans="2:2" ht="15.75" customHeight="1">
      <c r="B736" s="73"/>
    </row>
    <row r="737" spans="2:2" ht="15.75" customHeight="1">
      <c r="B737" s="73"/>
    </row>
    <row r="738" spans="2:2" ht="15.75" customHeight="1">
      <c r="B738" s="73"/>
    </row>
    <row r="739" spans="2:2" ht="15.75" customHeight="1">
      <c r="B739" s="73"/>
    </row>
    <row r="740" spans="2:2" ht="15.75" customHeight="1">
      <c r="B740" s="73"/>
    </row>
    <row r="741" spans="2:2" ht="15.75" customHeight="1">
      <c r="B741" s="73"/>
    </row>
    <row r="742" spans="2:2" ht="15.75" customHeight="1">
      <c r="B742" s="73"/>
    </row>
    <row r="743" spans="2:2" ht="15.75" customHeight="1">
      <c r="B743" s="73"/>
    </row>
    <row r="744" spans="2:2" ht="15.75" customHeight="1">
      <c r="B744" s="73"/>
    </row>
    <row r="745" spans="2:2" ht="15.75" customHeight="1">
      <c r="B745" s="73"/>
    </row>
    <row r="746" spans="2:2" ht="15.75" customHeight="1">
      <c r="B746" s="73"/>
    </row>
    <row r="747" spans="2:2" ht="15.75" customHeight="1">
      <c r="B747" s="73"/>
    </row>
    <row r="748" spans="2:2" ht="15.75" customHeight="1">
      <c r="B748" s="73"/>
    </row>
    <row r="749" spans="2:2" ht="15.75" customHeight="1">
      <c r="B749" s="73"/>
    </row>
    <row r="750" spans="2:2" ht="15.75" customHeight="1">
      <c r="B750" s="73"/>
    </row>
    <row r="751" spans="2:2" ht="15.75" customHeight="1">
      <c r="B751" s="73"/>
    </row>
    <row r="752" spans="2:2" ht="15.75" customHeight="1">
      <c r="B752" s="73"/>
    </row>
    <row r="753" spans="2:2" ht="15.75" customHeight="1">
      <c r="B753" s="73"/>
    </row>
    <row r="754" spans="2:2" ht="15.75" customHeight="1">
      <c r="B754" s="73"/>
    </row>
    <row r="755" spans="2:2" ht="15.75" customHeight="1">
      <c r="B755" s="73"/>
    </row>
    <row r="756" spans="2:2" ht="15.75" customHeight="1">
      <c r="B756" s="73"/>
    </row>
    <row r="757" spans="2:2" ht="15.75" customHeight="1">
      <c r="B757" s="73"/>
    </row>
    <row r="758" spans="2:2" ht="15.75" customHeight="1">
      <c r="B758" s="73"/>
    </row>
    <row r="759" spans="2:2" ht="15.75" customHeight="1">
      <c r="B759" s="73"/>
    </row>
    <row r="760" spans="2:2" ht="15.75" customHeight="1">
      <c r="B760" s="73"/>
    </row>
    <row r="761" spans="2:2" ht="15.75" customHeight="1">
      <c r="B761" s="73"/>
    </row>
    <row r="762" spans="2:2" ht="15.75" customHeight="1">
      <c r="B762" s="73"/>
    </row>
    <row r="763" spans="2:2" ht="15.75" customHeight="1">
      <c r="B763" s="73"/>
    </row>
    <row r="764" spans="2:2" ht="15.75" customHeight="1">
      <c r="B764" s="73"/>
    </row>
    <row r="765" spans="2:2" ht="15.75" customHeight="1">
      <c r="B765" s="73"/>
    </row>
    <row r="766" spans="2:2" ht="15.75" customHeight="1">
      <c r="B766" s="73"/>
    </row>
    <row r="767" spans="2:2" ht="15.75" customHeight="1">
      <c r="B767" s="73"/>
    </row>
    <row r="768" spans="2:2" ht="15.75" customHeight="1">
      <c r="B768" s="73"/>
    </row>
    <row r="769" spans="2:2" ht="15.75" customHeight="1">
      <c r="B769" s="73"/>
    </row>
    <row r="770" spans="2:2" ht="15.75" customHeight="1">
      <c r="B770" s="73"/>
    </row>
    <row r="771" spans="2:2" ht="15.75" customHeight="1">
      <c r="B771" s="73"/>
    </row>
    <row r="772" spans="2:2" ht="15.75" customHeight="1">
      <c r="B772" s="73"/>
    </row>
    <row r="773" spans="2:2" ht="15.75" customHeight="1">
      <c r="B773" s="73"/>
    </row>
    <row r="774" spans="2:2" ht="15.75" customHeight="1">
      <c r="B774" s="73"/>
    </row>
    <row r="775" spans="2:2" ht="15.75" customHeight="1">
      <c r="B775" s="73"/>
    </row>
    <row r="776" spans="2:2" ht="15.75" customHeight="1">
      <c r="B776" s="73"/>
    </row>
    <row r="777" spans="2:2" ht="15.75" customHeight="1">
      <c r="B777" s="73"/>
    </row>
    <row r="778" spans="2:2" ht="15.75" customHeight="1">
      <c r="B778" s="73"/>
    </row>
    <row r="779" spans="2:2" ht="15.75" customHeight="1">
      <c r="B779" s="73"/>
    </row>
    <row r="780" spans="2:2" ht="15.75" customHeight="1">
      <c r="B780" s="73"/>
    </row>
    <row r="781" spans="2:2" ht="15.75" customHeight="1">
      <c r="B781" s="73"/>
    </row>
    <row r="782" spans="2:2" ht="15.75" customHeight="1">
      <c r="B782" s="73"/>
    </row>
    <row r="783" spans="2:2" ht="15.75" customHeight="1">
      <c r="B783" s="73"/>
    </row>
    <row r="784" spans="2:2" ht="15.75" customHeight="1">
      <c r="B784" s="73"/>
    </row>
    <row r="785" spans="2:2" ht="15.75" customHeight="1">
      <c r="B785" s="73"/>
    </row>
    <row r="786" spans="2:2" ht="15.75" customHeight="1">
      <c r="B786" s="73"/>
    </row>
    <row r="787" spans="2:2" ht="15.75" customHeight="1">
      <c r="B787" s="73"/>
    </row>
    <row r="788" spans="2:2" ht="15.75" customHeight="1">
      <c r="B788" s="73"/>
    </row>
    <row r="789" spans="2:2" ht="15.75" customHeight="1">
      <c r="B789" s="73"/>
    </row>
    <row r="790" spans="2:2" ht="15.75" customHeight="1">
      <c r="B790" s="73"/>
    </row>
    <row r="791" spans="2:2" ht="15.75" customHeight="1">
      <c r="B791" s="73"/>
    </row>
    <row r="792" spans="2:2" ht="15.75" customHeight="1">
      <c r="B792" s="73"/>
    </row>
    <row r="793" spans="2:2" ht="15.75" customHeight="1">
      <c r="B793" s="73"/>
    </row>
    <row r="794" spans="2:2" ht="15.75" customHeight="1">
      <c r="B794" s="73"/>
    </row>
    <row r="795" spans="2:2" ht="15.75" customHeight="1">
      <c r="B795" s="73"/>
    </row>
    <row r="796" spans="2:2" ht="15.75" customHeight="1">
      <c r="B796" s="73"/>
    </row>
    <row r="797" spans="2:2" ht="15.75" customHeight="1">
      <c r="B797" s="73"/>
    </row>
    <row r="798" spans="2:2" ht="15.75" customHeight="1">
      <c r="B798" s="73"/>
    </row>
    <row r="799" spans="2:2" ht="15.75" customHeight="1">
      <c r="B799" s="73"/>
    </row>
    <row r="800" spans="2:2" ht="15.75" customHeight="1">
      <c r="B800" s="73"/>
    </row>
    <row r="801" spans="2:2" ht="15.75" customHeight="1">
      <c r="B801" s="73"/>
    </row>
    <row r="802" spans="2:2" ht="15.75" customHeight="1">
      <c r="B802" s="73"/>
    </row>
    <row r="803" spans="2:2" ht="15.75" customHeight="1">
      <c r="B803" s="73"/>
    </row>
    <row r="804" spans="2:2" ht="15.75" customHeight="1">
      <c r="B804" s="73"/>
    </row>
    <row r="805" spans="2:2" ht="15.75" customHeight="1">
      <c r="B805" s="73"/>
    </row>
    <row r="806" spans="2:2" ht="15.75" customHeight="1">
      <c r="B806" s="73"/>
    </row>
    <row r="807" spans="2:2" ht="15.75" customHeight="1">
      <c r="B807" s="73"/>
    </row>
    <row r="808" spans="2:2" ht="15.75" customHeight="1">
      <c r="B808" s="73"/>
    </row>
    <row r="809" spans="2:2" ht="15.75" customHeight="1">
      <c r="B809" s="73"/>
    </row>
    <row r="810" spans="2:2" ht="15.75" customHeight="1">
      <c r="B810" s="73"/>
    </row>
    <row r="811" spans="2:2" ht="15.75" customHeight="1">
      <c r="B811" s="73"/>
    </row>
    <row r="812" spans="2:2" ht="15.75" customHeight="1">
      <c r="B812" s="73"/>
    </row>
    <row r="813" spans="2:2" ht="15.75" customHeight="1">
      <c r="B813" s="73"/>
    </row>
    <row r="814" spans="2:2" ht="15.75" customHeight="1">
      <c r="B814" s="73"/>
    </row>
    <row r="815" spans="2:2" ht="15.75" customHeight="1">
      <c r="B815" s="73"/>
    </row>
    <row r="816" spans="2:2" ht="15.75" customHeight="1">
      <c r="B816" s="73"/>
    </row>
    <row r="817" spans="2:2" ht="15.75" customHeight="1">
      <c r="B817" s="73"/>
    </row>
    <row r="818" spans="2:2" ht="15.75" customHeight="1">
      <c r="B818" s="73"/>
    </row>
    <row r="819" spans="2:2" ht="15.75" customHeight="1">
      <c r="B819" s="73"/>
    </row>
    <row r="820" spans="2:2" ht="15.75" customHeight="1">
      <c r="B820" s="73"/>
    </row>
    <row r="821" spans="2:2" ht="15.75" customHeight="1">
      <c r="B821" s="73"/>
    </row>
    <row r="822" spans="2:2" ht="15.75" customHeight="1">
      <c r="B822" s="73"/>
    </row>
    <row r="823" spans="2:2" ht="15.75" customHeight="1">
      <c r="B823" s="73"/>
    </row>
    <row r="824" spans="2:2" ht="15.75" customHeight="1">
      <c r="B824" s="73"/>
    </row>
    <row r="825" spans="2:2" ht="15.75" customHeight="1">
      <c r="B825" s="73"/>
    </row>
    <row r="826" spans="2:2" ht="15.75" customHeight="1">
      <c r="B826" s="73"/>
    </row>
    <row r="827" spans="2:2" ht="15.75" customHeight="1">
      <c r="B827" s="73"/>
    </row>
    <row r="828" spans="2:2" ht="15.75" customHeight="1">
      <c r="B828" s="73"/>
    </row>
    <row r="829" spans="2:2" ht="15.75" customHeight="1">
      <c r="B829" s="73"/>
    </row>
    <row r="830" spans="2:2" ht="15.75" customHeight="1">
      <c r="B830" s="73"/>
    </row>
    <row r="831" spans="2:2" ht="15.75" customHeight="1">
      <c r="B831" s="73"/>
    </row>
    <row r="832" spans="2:2" ht="15.75" customHeight="1">
      <c r="B832" s="73"/>
    </row>
    <row r="833" spans="2:2" ht="15.75" customHeight="1">
      <c r="B833" s="73"/>
    </row>
    <row r="834" spans="2:2" ht="15.75" customHeight="1">
      <c r="B834" s="73"/>
    </row>
    <row r="835" spans="2:2" ht="15.75" customHeight="1">
      <c r="B835" s="73"/>
    </row>
    <row r="836" spans="2:2" ht="15.75" customHeight="1">
      <c r="B836" s="73"/>
    </row>
    <row r="837" spans="2:2" ht="15.75" customHeight="1">
      <c r="B837" s="73"/>
    </row>
    <row r="838" spans="2:2" ht="15.75" customHeight="1">
      <c r="B838" s="73"/>
    </row>
    <row r="839" spans="2:2" ht="15.75" customHeight="1">
      <c r="B839" s="73"/>
    </row>
    <row r="840" spans="2:2" ht="15.75" customHeight="1">
      <c r="B840" s="73"/>
    </row>
    <row r="841" spans="2:2" ht="15.75" customHeight="1">
      <c r="B841" s="73"/>
    </row>
    <row r="842" spans="2:2" ht="15.75" customHeight="1">
      <c r="B842" s="73"/>
    </row>
    <row r="843" spans="2:2" ht="15.75" customHeight="1">
      <c r="B843" s="73"/>
    </row>
    <row r="844" spans="2:2" ht="15.75" customHeight="1">
      <c r="B844" s="73"/>
    </row>
    <row r="845" spans="2:2" ht="15.75" customHeight="1">
      <c r="B845" s="73"/>
    </row>
    <row r="846" spans="2:2" ht="15.75" customHeight="1">
      <c r="B846" s="73"/>
    </row>
    <row r="847" spans="2:2" ht="15.75" customHeight="1">
      <c r="B847" s="73"/>
    </row>
    <row r="848" spans="2:2" ht="15.75" customHeight="1">
      <c r="B848" s="73"/>
    </row>
    <row r="849" spans="2:2" ht="15.75" customHeight="1">
      <c r="B849" s="73"/>
    </row>
    <row r="850" spans="2:2" ht="15.75" customHeight="1">
      <c r="B850" s="73"/>
    </row>
    <row r="851" spans="2:2" ht="15.75" customHeight="1">
      <c r="B851" s="73"/>
    </row>
    <row r="852" spans="2:2" ht="15.75" customHeight="1">
      <c r="B852" s="73"/>
    </row>
    <row r="853" spans="2:2" ht="15.75" customHeight="1">
      <c r="B853" s="73"/>
    </row>
    <row r="854" spans="2:2" ht="15.75" customHeight="1">
      <c r="B854" s="73"/>
    </row>
    <row r="855" spans="2:2" ht="15.75" customHeight="1">
      <c r="B855" s="73"/>
    </row>
    <row r="856" spans="2:2" ht="15.75" customHeight="1">
      <c r="B856" s="73"/>
    </row>
    <row r="857" spans="2:2" ht="15.75" customHeight="1">
      <c r="B857" s="73"/>
    </row>
    <row r="858" spans="2:2" ht="15.75" customHeight="1">
      <c r="B858" s="73"/>
    </row>
    <row r="859" spans="2:2" ht="15.75" customHeight="1">
      <c r="B859" s="73"/>
    </row>
    <row r="860" spans="2:2" ht="15.75" customHeight="1">
      <c r="B860" s="73"/>
    </row>
    <row r="861" spans="2:2" ht="15.75" customHeight="1">
      <c r="B861" s="73"/>
    </row>
    <row r="862" spans="2:2" ht="15.75" customHeight="1">
      <c r="B862" s="73"/>
    </row>
    <row r="863" spans="2:2" ht="15.75" customHeight="1">
      <c r="B863" s="73"/>
    </row>
    <row r="864" spans="2:2" ht="15.75" customHeight="1">
      <c r="B864" s="73"/>
    </row>
    <row r="865" spans="2:2" ht="15.75" customHeight="1">
      <c r="B865" s="73"/>
    </row>
    <row r="866" spans="2:2" ht="15.75" customHeight="1">
      <c r="B866" s="73"/>
    </row>
    <row r="867" spans="2:2" ht="15.75" customHeight="1">
      <c r="B867" s="73"/>
    </row>
    <row r="868" spans="2:2" ht="15.75" customHeight="1">
      <c r="B868" s="73"/>
    </row>
    <row r="869" spans="2:2" ht="15.75" customHeight="1">
      <c r="B869" s="73"/>
    </row>
    <row r="870" spans="2:2" ht="15.75" customHeight="1">
      <c r="B870" s="73"/>
    </row>
    <row r="871" spans="2:2" ht="15.75" customHeight="1">
      <c r="B871" s="73"/>
    </row>
    <row r="872" spans="2:2" ht="15.75" customHeight="1">
      <c r="B872" s="73"/>
    </row>
    <row r="873" spans="2:2" ht="15.75" customHeight="1">
      <c r="B873" s="73"/>
    </row>
    <row r="874" spans="2:2" ht="15.75" customHeight="1">
      <c r="B874" s="73"/>
    </row>
    <row r="875" spans="2:2" ht="15.75" customHeight="1">
      <c r="B875" s="73"/>
    </row>
    <row r="876" spans="2:2" ht="15.75" customHeight="1">
      <c r="B876" s="73"/>
    </row>
    <row r="877" spans="2:2" ht="15.75" customHeight="1">
      <c r="B877" s="73"/>
    </row>
    <row r="878" spans="2:2" ht="15.75" customHeight="1">
      <c r="B878" s="73"/>
    </row>
    <row r="879" spans="2:2" ht="15.75" customHeight="1">
      <c r="B879" s="73"/>
    </row>
    <row r="880" spans="2:2" ht="15.75" customHeight="1">
      <c r="B880" s="73"/>
    </row>
    <row r="881" spans="2:2" ht="15.75" customHeight="1">
      <c r="B881" s="73"/>
    </row>
    <row r="882" spans="2:2" ht="15.75" customHeight="1">
      <c r="B882" s="73"/>
    </row>
    <row r="883" spans="2:2" ht="15.75" customHeight="1">
      <c r="B883" s="73"/>
    </row>
    <row r="884" spans="2:2" ht="15.75" customHeight="1">
      <c r="B884" s="73"/>
    </row>
    <row r="885" spans="2:2" ht="15.75" customHeight="1">
      <c r="B885" s="73"/>
    </row>
    <row r="886" spans="2:2" ht="15.75" customHeight="1">
      <c r="B886" s="73"/>
    </row>
    <row r="887" spans="2:2" ht="15.75" customHeight="1">
      <c r="B887" s="73"/>
    </row>
    <row r="888" spans="2:2" ht="15.75" customHeight="1">
      <c r="B888" s="73"/>
    </row>
    <row r="889" spans="2:2" ht="15.75" customHeight="1">
      <c r="B889" s="73"/>
    </row>
    <row r="890" spans="2:2" ht="15.75" customHeight="1">
      <c r="B890" s="73"/>
    </row>
    <row r="891" spans="2:2" ht="15.75" customHeight="1">
      <c r="B891" s="73"/>
    </row>
    <row r="892" spans="2:2" ht="15.75" customHeight="1">
      <c r="B892" s="73"/>
    </row>
    <row r="893" spans="2:2" ht="15.75" customHeight="1">
      <c r="B893" s="73"/>
    </row>
    <row r="894" spans="2:2" ht="15.75" customHeight="1">
      <c r="B894" s="73"/>
    </row>
    <row r="895" spans="2:2" ht="15.75" customHeight="1">
      <c r="B895" s="73"/>
    </row>
    <row r="896" spans="2:2" ht="15.75" customHeight="1">
      <c r="B896" s="73"/>
    </row>
    <row r="897" spans="2:2" ht="15.75" customHeight="1">
      <c r="B897" s="73"/>
    </row>
    <row r="898" spans="2:2" ht="15.75" customHeight="1">
      <c r="B898" s="73"/>
    </row>
    <row r="899" spans="2:2" ht="15.75" customHeight="1">
      <c r="B899" s="73"/>
    </row>
    <row r="900" spans="2:2" ht="15.75" customHeight="1">
      <c r="B900" s="73"/>
    </row>
    <row r="901" spans="2:2" ht="15.75" customHeight="1">
      <c r="B901" s="73"/>
    </row>
    <row r="902" spans="2:2" ht="15.75" customHeight="1">
      <c r="B902" s="73"/>
    </row>
    <row r="903" spans="2:2" ht="15.75" customHeight="1">
      <c r="B903" s="73"/>
    </row>
    <row r="904" spans="2:2" ht="15.75" customHeight="1">
      <c r="B904" s="73"/>
    </row>
    <row r="905" spans="2:2" ht="15.75" customHeight="1">
      <c r="B905" s="73"/>
    </row>
    <row r="906" spans="2:2" ht="15.75" customHeight="1">
      <c r="B906" s="73"/>
    </row>
    <row r="907" spans="2:2" ht="15.75" customHeight="1">
      <c r="B907" s="73"/>
    </row>
    <row r="908" spans="2:2" ht="15.75" customHeight="1">
      <c r="B908" s="73"/>
    </row>
    <row r="909" spans="2:2" ht="15.75" customHeight="1">
      <c r="B909" s="73"/>
    </row>
    <row r="910" spans="2:2" ht="15.75" customHeight="1">
      <c r="B910" s="73"/>
    </row>
    <row r="911" spans="2:2" ht="15.75" customHeight="1">
      <c r="B911" s="73"/>
    </row>
    <row r="912" spans="2:2" ht="15.75" customHeight="1">
      <c r="B912" s="73"/>
    </row>
    <row r="913" spans="2:2" ht="15.75" customHeight="1">
      <c r="B913" s="73"/>
    </row>
    <row r="914" spans="2:2" ht="15.75" customHeight="1">
      <c r="B914" s="73"/>
    </row>
    <row r="915" spans="2:2" ht="15.75" customHeight="1">
      <c r="B915" s="73"/>
    </row>
    <row r="916" spans="2:2" ht="15.75" customHeight="1">
      <c r="B916" s="73"/>
    </row>
    <row r="917" spans="2:2" ht="15.75" customHeight="1">
      <c r="B917" s="73"/>
    </row>
    <row r="918" spans="2:2" ht="15.75" customHeight="1">
      <c r="B918" s="73"/>
    </row>
    <row r="919" spans="2:2" ht="15.75" customHeight="1">
      <c r="B919" s="73"/>
    </row>
    <row r="920" spans="2:2" ht="15.75" customHeight="1">
      <c r="B920" s="73"/>
    </row>
    <row r="921" spans="2:2" ht="15.75" customHeight="1">
      <c r="B921" s="73"/>
    </row>
    <row r="922" spans="2:2" ht="15.75" customHeight="1">
      <c r="B922" s="73"/>
    </row>
    <row r="923" spans="2:2" ht="15.75" customHeight="1">
      <c r="B923" s="73"/>
    </row>
    <row r="924" spans="2:2" ht="15.75" customHeight="1">
      <c r="B924" s="73"/>
    </row>
    <row r="925" spans="2:2" ht="15.75" customHeight="1">
      <c r="B925" s="73"/>
    </row>
    <row r="926" spans="2:2" ht="15.75" customHeight="1">
      <c r="B926" s="73"/>
    </row>
    <row r="927" spans="2:2" ht="15.75" customHeight="1">
      <c r="B927" s="73"/>
    </row>
    <row r="928" spans="2:2" ht="15.75" customHeight="1">
      <c r="B928" s="73"/>
    </row>
    <row r="929" spans="2:2" ht="15.75" customHeight="1">
      <c r="B929" s="73"/>
    </row>
    <row r="930" spans="2:2" ht="15.75" customHeight="1">
      <c r="B930" s="73"/>
    </row>
    <row r="931" spans="2:2" ht="15.75" customHeight="1">
      <c r="B931" s="73"/>
    </row>
    <row r="932" spans="2:2" ht="15.75" customHeight="1">
      <c r="B932" s="73"/>
    </row>
    <row r="933" spans="2:2" ht="15.75" customHeight="1">
      <c r="B933" s="73"/>
    </row>
    <row r="934" spans="2:2" ht="15.75" customHeight="1">
      <c r="B934" s="73"/>
    </row>
    <row r="935" spans="2:2" ht="15.75" customHeight="1">
      <c r="B935" s="73"/>
    </row>
    <row r="936" spans="2:2" ht="15.75" customHeight="1">
      <c r="B936" s="73"/>
    </row>
    <row r="937" spans="2:2" ht="15.75" customHeight="1">
      <c r="B937" s="73"/>
    </row>
    <row r="938" spans="2:2" ht="15.75" customHeight="1">
      <c r="B938" s="73"/>
    </row>
    <row r="939" spans="2:2" ht="15.75" customHeight="1">
      <c r="B939" s="73"/>
    </row>
    <row r="940" spans="2:2" ht="15.75" customHeight="1">
      <c r="B940" s="73"/>
    </row>
    <row r="941" spans="2:2" ht="15.75" customHeight="1">
      <c r="B941" s="73"/>
    </row>
    <row r="942" spans="2:2" ht="15.75" customHeight="1">
      <c r="B942" s="73"/>
    </row>
    <row r="943" spans="2:2" ht="15.75" customHeight="1">
      <c r="B943" s="73"/>
    </row>
    <row r="944" spans="2:2" ht="15.75" customHeight="1">
      <c r="B944" s="73"/>
    </row>
    <row r="945" spans="2:2" ht="15.75" customHeight="1">
      <c r="B945" s="73"/>
    </row>
    <row r="946" spans="2:2" ht="15.75" customHeight="1">
      <c r="B946" s="73"/>
    </row>
    <row r="947" spans="2:2" ht="15.75" customHeight="1">
      <c r="B947" s="73"/>
    </row>
    <row r="948" spans="2:2" ht="15.75" customHeight="1">
      <c r="B948" s="73"/>
    </row>
    <row r="949" spans="2:2" ht="15.75" customHeight="1">
      <c r="B949" s="73"/>
    </row>
    <row r="950" spans="2:2" ht="15.75" customHeight="1">
      <c r="B950" s="73"/>
    </row>
    <row r="951" spans="2:2" ht="15.75" customHeight="1">
      <c r="B951" s="73"/>
    </row>
    <row r="952" spans="2:2" ht="15.75" customHeight="1">
      <c r="B952" s="73"/>
    </row>
    <row r="953" spans="2:2" ht="15.75" customHeight="1">
      <c r="B953" s="73"/>
    </row>
    <row r="954" spans="2:2" ht="15.75" customHeight="1">
      <c r="B954" s="73"/>
    </row>
    <row r="955" spans="2:2" ht="15.75" customHeight="1">
      <c r="B955" s="73"/>
    </row>
    <row r="956" spans="2:2" ht="15.75" customHeight="1">
      <c r="B956" s="73"/>
    </row>
    <row r="957" spans="2:2" ht="15.75" customHeight="1">
      <c r="B957" s="73"/>
    </row>
    <row r="958" spans="2:2" ht="15.75" customHeight="1">
      <c r="B958" s="73"/>
    </row>
    <row r="959" spans="2:2" ht="15.75" customHeight="1">
      <c r="B959" s="73"/>
    </row>
    <row r="960" spans="2:2" ht="15.75" customHeight="1">
      <c r="B960" s="73"/>
    </row>
    <row r="961" spans="2:2" ht="15.75" customHeight="1">
      <c r="B961" s="73"/>
    </row>
    <row r="962" spans="2:2" ht="15.75" customHeight="1">
      <c r="B962" s="73"/>
    </row>
    <row r="963" spans="2:2" ht="15.75" customHeight="1">
      <c r="B963" s="73"/>
    </row>
    <row r="964" spans="2:2" ht="15.75" customHeight="1">
      <c r="B964" s="73"/>
    </row>
    <row r="965" spans="2:2" ht="15.75" customHeight="1">
      <c r="B965" s="73"/>
    </row>
    <row r="966" spans="2:2" ht="15.75" customHeight="1">
      <c r="B966" s="73"/>
    </row>
    <row r="967" spans="2:2" ht="15.75" customHeight="1">
      <c r="B967" s="73"/>
    </row>
    <row r="968" spans="2:2" ht="15.75" customHeight="1">
      <c r="B968" s="73"/>
    </row>
    <row r="969" spans="2:2" ht="15.75" customHeight="1">
      <c r="B969" s="73"/>
    </row>
    <row r="970" spans="2:2" ht="15.75" customHeight="1">
      <c r="B970" s="73"/>
    </row>
    <row r="971" spans="2:2" ht="15.75" customHeight="1">
      <c r="B971" s="73"/>
    </row>
    <row r="972" spans="2:2" ht="15.75" customHeight="1">
      <c r="B972" s="73"/>
    </row>
    <row r="973" spans="2:2" ht="15.75" customHeight="1">
      <c r="B973" s="73"/>
    </row>
    <row r="974" spans="2:2" ht="15.75" customHeight="1">
      <c r="B974" s="73"/>
    </row>
    <row r="975" spans="2:2" ht="15.75" customHeight="1">
      <c r="B975" s="73"/>
    </row>
    <row r="976" spans="2:2" ht="15.75" customHeight="1">
      <c r="B976" s="73"/>
    </row>
    <row r="977" spans="2:2" ht="15.75" customHeight="1">
      <c r="B977" s="73"/>
    </row>
    <row r="978" spans="2:2" ht="15.75" customHeight="1">
      <c r="B978" s="73"/>
    </row>
    <row r="979" spans="2:2" ht="15.75" customHeight="1">
      <c r="B979" s="73"/>
    </row>
    <row r="980" spans="2:2" ht="15.75" customHeight="1">
      <c r="B980" s="73"/>
    </row>
    <row r="981" spans="2:2" ht="15.75" customHeight="1">
      <c r="B981" s="73"/>
    </row>
    <row r="982" spans="2:2" ht="15.75" customHeight="1">
      <c r="B982" s="73"/>
    </row>
    <row r="983" spans="2:2" ht="15.75" customHeight="1">
      <c r="B983" s="73"/>
    </row>
    <row r="984" spans="2:2" ht="15.75" customHeight="1">
      <c r="B984" s="73"/>
    </row>
    <row r="985" spans="2:2" ht="15.75" customHeight="1">
      <c r="B985" s="73"/>
    </row>
    <row r="986" spans="2:2" ht="15.75" customHeight="1">
      <c r="B986" s="73"/>
    </row>
    <row r="987" spans="2:2" ht="15.75" customHeight="1">
      <c r="B987" s="73"/>
    </row>
    <row r="988" spans="2:2" ht="15.75" customHeight="1">
      <c r="B988" s="73"/>
    </row>
    <row r="989" spans="2:2" ht="15.75" customHeight="1">
      <c r="B989" s="73"/>
    </row>
    <row r="990" spans="2:2" ht="15.75" customHeight="1">
      <c r="B990" s="73"/>
    </row>
    <row r="991" spans="2:2" ht="15.75" customHeight="1">
      <c r="B991" s="73"/>
    </row>
    <row r="992" spans="2:2" ht="15.75" customHeight="1">
      <c r="B992" s="73"/>
    </row>
    <row r="993" spans="2:2" ht="15.75" customHeight="1">
      <c r="B993" s="73"/>
    </row>
    <row r="994" spans="2:2" ht="15.75" customHeight="1">
      <c r="B994" s="73"/>
    </row>
    <row r="995" spans="2:2" ht="15.75" customHeight="1">
      <c r="B995" s="73"/>
    </row>
    <row r="996" spans="2:2" ht="15.75" customHeight="1">
      <c r="B996" s="73"/>
    </row>
    <row r="997" spans="2:2" ht="15.75" customHeight="1">
      <c r="B997" s="73"/>
    </row>
    <row r="998" spans="2:2" ht="15.75" customHeight="1">
      <c r="B998" s="73"/>
    </row>
    <row r="999" spans="2:2" ht="15.75" customHeight="1">
      <c r="B999" s="73"/>
    </row>
    <row r="1000" spans="2:2" ht="15.75" customHeight="1">
      <c r="B1000" s="73"/>
    </row>
    <row r="1001" spans="2:2" ht="15.75" customHeight="1">
      <c r="B1001" s="73"/>
    </row>
    <row r="1002" spans="2:2" ht="15.75" customHeight="1">
      <c r="B1002" s="73"/>
    </row>
    <row r="1003" spans="2:2" ht="15.75" customHeight="1">
      <c r="B1003" s="73"/>
    </row>
    <row r="1004" spans="2:2" ht="15.75" customHeight="1">
      <c r="B1004" s="73"/>
    </row>
  </sheetData>
  <mergeCells count="68">
    <mergeCell ref="U28:V28"/>
    <mergeCell ref="A28:B28"/>
    <mergeCell ref="C28:D28"/>
    <mergeCell ref="E28:F28"/>
    <mergeCell ref="G28:H28"/>
    <mergeCell ref="I28:J28"/>
    <mergeCell ref="K28:L28"/>
    <mergeCell ref="M28:N28"/>
    <mergeCell ref="U30:V30"/>
    <mergeCell ref="A30:B30"/>
    <mergeCell ref="C30:D30"/>
    <mergeCell ref="E30:F30"/>
    <mergeCell ref="G30:H30"/>
    <mergeCell ref="I30:J30"/>
    <mergeCell ref="K30:L30"/>
    <mergeCell ref="M30:N30"/>
    <mergeCell ref="O9:P9"/>
    <mergeCell ref="Q9:R9"/>
    <mergeCell ref="S9:T9"/>
    <mergeCell ref="O30:P30"/>
    <mergeCell ref="Q30:R30"/>
    <mergeCell ref="S30:T30"/>
    <mergeCell ref="O28:P28"/>
    <mergeCell ref="Q28:R28"/>
    <mergeCell ref="S28:T28"/>
    <mergeCell ref="C9:D9"/>
    <mergeCell ref="E9:F9"/>
    <mergeCell ref="A7:C7"/>
    <mergeCell ref="U9:V9"/>
    <mergeCell ref="G10:H10"/>
    <mergeCell ref="I10:J10"/>
    <mergeCell ref="K10:L10"/>
    <mergeCell ref="M10:N10"/>
    <mergeCell ref="O10:P10"/>
    <mergeCell ref="Q10:R10"/>
    <mergeCell ref="S10:T10"/>
    <mergeCell ref="U10:V10"/>
    <mergeCell ref="G9:H9"/>
    <mergeCell ref="I9:J9"/>
    <mergeCell ref="K9:L9"/>
    <mergeCell ref="M9:N9"/>
    <mergeCell ref="S26:T26"/>
    <mergeCell ref="U26:V26"/>
    <mergeCell ref="C10:D10"/>
    <mergeCell ref="E10:F10"/>
    <mergeCell ref="A13:A15"/>
    <mergeCell ref="A26:B26"/>
    <mergeCell ref="C26:D26"/>
    <mergeCell ref="E26:F26"/>
    <mergeCell ref="G26:H26"/>
    <mergeCell ref="I26:J26"/>
    <mergeCell ref="K26:L26"/>
    <mergeCell ref="M26:N26"/>
    <mergeCell ref="O26:P26"/>
    <mergeCell ref="Q26:R26"/>
    <mergeCell ref="A9:A11"/>
    <mergeCell ref="B9:B10"/>
    <mergeCell ref="O27:P27"/>
    <mergeCell ref="Q27:R27"/>
    <mergeCell ref="S27:T27"/>
    <mergeCell ref="U27:V27"/>
    <mergeCell ref="A27:B27"/>
    <mergeCell ref="C27:D27"/>
    <mergeCell ref="E27:F27"/>
    <mergeCell ref="G27:H27"/>
    <mergeCell ref="I27:J27"/>
    <mergeCell ref="K27:L27"/>
    <mergeCell ref="M27:N27"/>
  </mergeCells>
  <conditionalFormatting sqref="C14:D15 E15 I15 K15">
    <cfRule type="cellIs" dxfId="187" priority="1" operator="equal">
      <formula>"NO"</formula>
    </cfRule>
  </conditionalFormatting>
  <conditionalFormatting sqref="C26:D26">
    <cfRule type="cellIs" dxfId="186" priority="2" operator="equal">
      <formula>"NO HABIL"</formula>
    </cfRule>
  </conditionalFormatting>
  <conditionalFormatting sqref="C13:D13">
    <cfRule type="cellIs" dxfId="185" priority="3" operator="equal">
      <formula>"NO"</formula>
    </cfRule>
  </conditionalFormatting>
  <conditionalFormatting sqref="C16:D16">
    <cfRule type="cellIs" dxfId="184" priority="4" operator="equal">
      <formula>"NO"</formula>
    </cfRule>
  </conditionalFormatting>
  <conditionalFormatting sqref="C24">
    <cfRule type="cellIs" dxfId="183" priority="5" operator="equal">
      <formula>"NO"</formula>
    </cfRule>
  </conditionalFormatting>
  <conditionalFormatting sqref="C23:D23">
    <cfRule type="cellIs" dxfId="182" priority="6" operator="equal">
      <formula>"NO"</formula>
    </cfRule>
  </conditionalFormatting>
  <conditionalFormatting sqref="C17:C18">
    <cfRule type="cellIs" dxfId="181" priority="7" operator="equal">
      <formula>"NO"</formula>
    </cfRule>
  </conditionalFormatting>
  <conditionalFormatting sqref="C19:C20 C22">
    <cfRule type="cellIs" dxfId="180" priority="8" operator="equal">
      <formula>"NO"</formula>
    </cfRule>
  </conditionalFormatting>
  <conditionalFormatting sqref="D24">
    <cfRule type="cellIs" dxfId="179" priority="9" operator="equal">
      <formula>"NO"</formula>
    </cfRule>
  </conditionalFormatting>
  <conditionalFormatting sqref="C36">
    <cfRule type="cellIs" dxfId="178" priority="10" operator="equal">
      <formula>1</formula>
    </cfRule>
  </conditionalFormatting>
  <conditionalFormatting sqref="D17 J17:J18">
    <cfRule type="cellIs" dxfId="177" priority="11" operator="equal">
      <formula>"NO"</formula>
    </cfRule>
  </conditionalFormatting>
  <conditionalFormatting sqref="D19 D22 F22 L22 N22 P22 T22 V22">
    <cfRule type="cellIs" dxfId="176" priority="12" operator="equal">
      <formula>"NO"</formula>
    </cfRule>
  </conditionalFormatting>
  <conditionalFormatting sqref="D18">
    <cfRule type="cellIs" dxfId="175" priority="13" operator="equal">
      <formula>"NO"</formula>
    </cfRule>
  </conditionalFormatting>
  <conditionalFormatting sqref="D36">
    <cfRule type="cellIs" dxfId="174" priority="14" operator="equal">
      <formula>1</formula>
    </cfRule>
  </conditionalFormatting>
  <conditionalFormatting sqref="E14:E15">
    <cfRule type="cellIs" dxfId="173" priority="15" operator="equal">
      <formula>"NO"</formula>
    </cfRule>
  </conditionalFormatting>
  <conditionalFormatting sqref="E26:F26">
    <cfRule type="cellIs" dxfId="172" priority="16" operator="equal">
      <formula>"NO HABIL"</formula>
    </cfRule>
  </conditionalFormatting>
  <conditionalFormatting sqref="E13">
    <cfRule type="cellIs" dxfId="171" priority="17" operator="equal">
      <formula>"NO"</formula>
    </cfRule>
  </conditionalFormatting>
  <conditionalFormatting sqref="E16">
    <cfRule type="cellIs" dxfId="170" priority="18" operator="equal">
      <formula>"NO"</formula>
    </cfRule>
  </conditionalFormatting>
  <conditionalFormatting sqref="E24">
    <cfRule type="cellIs" dxfId="169" priority="19" operator="equal">
      <formula>"NO"</formula>
    </cfRule>
  </conditionalFormatting>
  <conditionalFormatting sqref="E23:F23">
    <cfRule type="cellIs" dxfId="168" priority="20" operator="equal">
      <formula>"NO"</formula>
    </cfRule>
  </conditionalFormatting>
  <conditionalFormatting sqref="E17:E18">
    <cfRule type="cellIs" dxfId="167" priority="21" operator="equal">
      <formula>"NO"</formula>
    </cfRule>
  </conditionalFormatting>
  <conditionalFormatting sqref="E19:E20 E22">
    <cfRule type="cellIs" dxfId="166" priority="22" operator="equal">
      <formula>"NO"</formula>
    </cfRule>
  </conditionalFormatting>
  <conditionalFormatting sqref="F24">
    <cfRule type="cellIs" dxfId="165" priority="23" operator="equal">
      <formula>"NO"</formula>
    </cfRule>
  </conditionalFormatting>
  <conditionalFormatting sqref="E36">
    <cfRule type="cellIs" dxfId="164" priority="24" operator="equal">
      <formula>1</formula>
    </cfRule>
  </conditionalFormatting>
  <conditionalFormatting sqref="F16">
    <cfRule type="cellIs" dxfId="163" priority="25" operator="equal">
      <formula>"NO"</formula>
    </cfRule>
  </conditionalFormatting>
  <conditionalFormatting sqref="F19:F20 J19:J20 L19:L20 N19:N20">
    <cfRule type="cellIs" dxfId="162" priority="26" operator="equal">
      <formula>"NO"</formula>
    </cfRule>
  </conditionalFormatting>
  <conditionalFormatting sqref="F36">
    <cfRule type="cellIs" dxfId="161" priority="27" operator="equal">
      <formula>1</formula>
    </cfRule>
  </conditionalFormatting>
  <conditionalFormatting sqref="F14:F15">
    <cfRule type="cellIs" dxfId="160" priority="28" operator="equal">
      <formula>"NO"</formula>
    </cfRule>
  </conditionalFormatting>
  <conditionalFormatting sqref="G14:H15 J15 L15">
    <cfRule type="cellIs" dxfId="159" priority="29" operator="equal">
      <formula>"NO"</formula>
    </cfRule>
  </conditionalFormatting>
  <conditionalFormatting sqref="G26:H26">
    <cfRule type="cellIs" dxfId="158" priority="30" operator="equal">
      <formula>"NO HABIL"</formula>
    </cfRule>
  </conditionalFormatting>
  <conditionalFormatting sqref="G13">
    <cfRule type="cellIs" dxfId="157" priority="31" operator="equal">
      <formula>"NO"</formula>
    </cfRule>
  </conditionalFormatting>
  <conditionalFormatting sqref="G16:H16">
    <cfRule type="cellIs" dxfId="156" priority="32" operator="equal">
      <formula>"NO"</formula>
    </cfRule>
  </conditionalFormatting>
  <conditionalFormatting sqref="G24">
    <cfRule type="cellIs" dxfId="155" priority="33" operator="equal">
      <formula>"NO"</formula>
    </cfRule>
  </conditionalFormatting>
  <conditionalFormatting sqref="G23:H23">
    <cfRule type="cellIs" dxfId="154" priority="34" operator="equal">
      <formula>"NO"</formula>
    </cfRule>
  </conditionalFormatting>
  <conditionalFormatting sqref="G17:G18">
    <cfRule type="cellIs" dxfId="153" priority="35" operator="equal">
      <formula>"NO"</formula>
    </cfRule>
  </conditionalFormatting>
  <conditionalFormatting sqref="G19:G20 G22">
    <cfRule type="cellIs" dxfId="152" priority="36" operator="equal">
      <formula>"NO"</formula>
    </cfRule>
  </conditionalFormatting>
  <conditionalFormatting sqref="H24">
    <cfRule type="cellIs" dxfId="151" priority="37" operator="equal">
      <formula>"NO"</formula>
    </cfRule>
  </conditionalFormatting>
  <conditionalFormatting sqref="G36">
    <cfRule type="cellIs" dxfId="150" priority="38" operator="equal">
      <formula>1</formula>
    </cfRule>
  </conditionalFormatting>
  <conditionalFormatting sqref="H17">
    <cfRule type="cellIs" dxfId="149" priority="39" operator="equal">
      <formula>"NO"</formula>
    </cfRule>
  </conditionalFormatting>
  <conditionalFormatting sqref="H22 J22">
    <cfRule type="cellIs" dxfId="148" priority="40" operator="equal">
      <formula>"NO"</formula>
    </cfRule>
  </conditionalFormatting>
  <conditionalFormatting sqref="H36">
    <cfRule type="cellIs" dxfId="147" priority="41" operator="equal">
      <formula>1</formula>
    </cfRule>
  </conditionalFormatting>
  <conditionalFormatting sqref="I14:J15">
    <cfRule type="cellIs" dxfId="146" priority="42" operator="equal">
      <formula>"NO"</formula>
    </cfRule>
  </conditionalFormatting>
  <conditionalFormatting sqref="I26:J26">
    <cfRule type="cellIs" dxfId="145" priority="43" operator="equal">
      <formula>"NO HABIL"</formula>
    </cfRule>
  </conditionalFormatting>
  <conditionalFormatting sqref="I13">
    <cfRule type="cellIs" dxfId="144" priority="44" operator="equal">
      <formula>"NO"</formula>
    </cfRule>
  </conditionalFormatting>
  <conditionalFormatting sqref="I16:J16">
    <cfRule type="cellIs" dxfId="143" priority="45" operator="equal">
      <formula>"NO"</formula>
    </cfRule>
  </conditionalFormatting>
  <conditionalFormatting sqref="I24">
    <cfRule type="cellIs" dxfId="142" priority="46" operator="equal">
      <formula>"NO"</formula>
    </cfRule>
  </conditionalFormatting>
  <conditionalFormatting sqref="I23:J23">
    <cfRule type="cellIs" dxfId="141" priority="47" operator="equal">
      <formula>"NO"</formula>
    </cfRule>
  </conditionalFormatting>
  <conditionalFormatting sqref="I17:I18">
    <cfRule type="cellIs" dxfId="140" priority="48" operator="equal">
      <formula>"NO"</formula>
    </cfRule>
  </conditionalFormatting>
  <conditionalFormatting sqref="I19:I20 I22">
    <cfRule type="cellIs" dxfId="139" priority="49" operator="equal">
      <formula>"NO"</formula>
    </cfRule>
  </conditionalFormatting>
  <conditionalFormatting sqref="J24">
    <cfRule type="cellIs" dxfId="138" priority="50" operator="equal">
      <formula>"NO"</formula>
    </cfRule>
  </conditionalFormatting>
  <conditionalFormatting sqref="I36">
    <cfRule type="cellIs" dxfId="137" priority="51" operator="equal">
      <formula>1</formula>
    </cfRule>
  </conditionalFormatting>
  <conditionalFormatting sqref="J36">
    <cfRule type="cellIs" dxfId="136" priority="52" operator="equal">
      <formula>1</formula>
    </cfRule>
  </conditionalFormatting>
  <conditionalFormatting sqref="K14:L15">
    <cfRule type="cellIs" dxfId="135" priority="53" operator="equal">
      <formula>"NO"</formula>
    </cfRule>
  </conditionalFormatting>
  <conditionalFormatting sqref="K13">
    <cfRule type="cellIs" dxfId="134" priority="54" operator="equal">
      <formula>"NO"</formula>
    </cfRule>
  </conditionalFormatting>
  <conditionalFormatting sqref="K16:L16">
    <cfRule type="cellIs" dxfId="133" priority="55" operator="equal">
      <formula>"NO"</formula>
    </cfRule>
  </conditionalFormatting>
  <conditionalFormatting sqref="K24">
    <cfRule type="cellIs" dxfId="132" priority="56" operator="equal">
      <formula>"NO"</formula>
    </cfRule>
  </conditionalFormatting>
  <conditionalFormatting sqref="K23:L23">
    <cfRule type="cellIs" dxfId="131" priority="57" operator="equal">
      <formula>"NO"</formula>
    </cfRule>
  </conditionalFormatting>
  <conditionalFormatting sqref="K17:K18">
    <cfRule type="cellIs" dxfId="130" priority="58" operator="equal">
      <formula>"NO"</formula>
    </cfRule>
  </conditionalFormatting>
  <conditionalFormatting sqref="K19:K20 K22">
    <cfRule type="cellIs" dxfId="129" priority="59" operator="equal">
      <formula>"NO"</formula>
    </cfRule>
  </conditionalFormatting>
  <conditionalFormatting sqref="L24">
    <cfRule type="cellIs" dxfId="128" priority="60" operator="equal">
      <formula>"NO"</formula>
    </cfRule>
  </conditionalFormatting>
  <conditionalFormatting sqref="K36">
    <cfRule type="cellIs" dxfId="127" priority="61" operator="equal">
      <formula>1</formula>
    </cfRule>
  </conditionalFormatting>
  <conditionalFormatting sqref="L17 N17">
    <cfRule type="cellIs" dxfId="126" priority="62" operator="equal">
      <formula>"NO"</formula>
    </cfRule>
  </conditionalFormatting>
  <conditionalFormatting sqref="L19:L20 N19:N20">
    <cfRule type="cellIs" dxfId="125" priority="63" operator="equal">
      <formula>"NO"</formula>
    </cfRule>
  </conditionalFormatting>
  <conditionalFormatting sqref="L36">
    <cfRule type="cellIs" dxfId="124" priority="64" operator="equal">
      <formula>1</formula>
    </cfRule>
  </conditionalFormatting>
  <conditionalFormatting sqref="K26:L26">
    <cfRule type="cellIs" dxfId="123" priority="65" operator="equal">
      <formula>"NO HABIL"</formula>
    </cfRule>
  </conditionalFormatting>
  <conditionalFormatting sqref="K28:L30">
    <cfRule type="cellIs" dxfId="122" priority="66" operator="equal">
      <formula>"NO HABIL"</formula>
    </cfRule>
  </conditionalFormatting>
  <conditionalFormatting sqref="E27:F27">
    <cfRule type="cellIs" dxfId="121" priority="67" operator="equal">
      <formula>"NO HABIL"</formula>
    </cfRule>
  </conditionalFormatting>
  <conditionalFormatting sqref="G27:H27">
    <cfRule type="cellIs" dxfId="120" priority="68" operator="equal">
      <formula>"NO HABIL"</formula>
    </cfRule>
  </conditionalFormatting>
  <conditionalFormatting sqref="I27:J27">
    <cfRule type="cellIs" dxfId="119" priority="69" operator="equal">
      <formula>"NO HABIL"</formula>
    </cfRule>
  </conditionalFormatting>
  <conditionalFormatting sqref="K27:L27">
    <cfRule type="cellIs" dxfId="118" priority="70" operator="equal">
      <formula>"NO HABIL"</formula>
    </cfRule>
  </conditionalFormatting>
  <conditionalFormatting sqref="C27:D30">
    <cfRule type="cellIs" dxfId="117" priority="71" operator="equal">
      <formula>"NO HABIL"</formula>
    </cfRule>
  </conditionalFormatting>
  <conditionalFormatting sqref="E28:F29">
    <cfRule type="cellIs" dxfId="116" priority="72" operator="equal">
      <formula>"NO HABIL"</formula>
    </cfRule>
  </conditionalFormatting>
  <conditionalFormatting sqref="G28:H30">
    <cfRule type="cellIs" dxfId="115" priority="73" operator="equal">
      <formula>"NO HABIL"</formula>
    </cfRule>
  </conditionalFormatting>
  <conditionalFormatting sqref="I28:J30">
    <cfRule type="cellIs" dxfId="114" priority="74" operator="equal">
      <formula>"NO HABIL"</formula>
    </cfRule>
  </conditionalFormatting>
  <conditionalFormatting sqref="E30:F30">
    <cfRule type="cellIs" dxfId="113" priority="75" operator="equal">
      <formula>"NO HABIL"</formula>
    </cfRule>
  </conditionalFormatting>
  <conditionalFormatting sqref="H13 L13 N13 V13">
    <cfRule type="cellIs" dxfId="112" priority="76" operator="equal">
      <formula>"NO"</formula>
    </cfRule>
  </conditionalFormatting>
  <conditionalFormatting sqref="J17:J18">
    <cfRule type="cellIs" dxfId="111" priority="77" operator="equal">
      <formula>"NO"</formula>
    </cfRule>
  </conditionalFormatting>
  <conditionalFormatting sqref="L17:L18 N17:N18 F18 T18:T19 V18:V19">
    <cfRule type="cellIs" dxfId="110" priority="78" operator="equal">
      <formula>"NO"</formula>
    </cfRule>
  </conditionalFormatting>
  <conditionalFormatting sqref="I21:J21">
    <cfRule type="cellIs" dxfId="109" priority="79" operator="equal">
      <formula>"NO"</formula>
    </cfRule>
  </conditionalFormatting>
  <conditionalFormatting sqref="J18">
    <cfRule type="cellIs" dxfId="108" priority="80" operator="equal">
      <formula>"NO"</formula>
    </cfRule>
  </conditionalFormatting>
  <conditionalFormatting sqref="F17">
    <cfRule type="cellIs" dxfId="107" priority="81" operator="equal">
      <formula>"NO"</formula>
    </cfRule>
  </conditionalFormatting>
  <conditionalFormatting sqref="F22 L22 N22 P22 T22 V22">
    <cfRule type="cellIs" dxfId="106" priority="82" operator="equal">
      <formula>"NO"</formula>
    </cfRule>
  </conditionalFormatting>
  <conditionalFormatting sqref="F13">
    <cfRule type="cellIs" dxfId="105" priority="83" operator="equal">
      <formula>"NO"</formula>
    </cfRule>
  </conditionalFormatting>
  <conditionalFormatting sqref="J22">
    <cfRule type="cellIs" dxfId="104" priority="84" operator="equal">
      <formula>"NO"</formula>
    </cfRule>
  </conditionalFormatting>
  <conditionalFormatting sqref="L22 N22 P22 T22 V22">
    <cfRule type="cellIs" dxfId="103" priority="85" operator="equal">
      <formula>"NO"</formula>
    </cfRule>
  </conditionalFormatting>
  <conditionalFormatting sqref="C21:D21">
    <cfRule type="cellIs" dxfId="102" priority="86" operator="equal">
      <formula>"NO"</formula>
    </cfRule>
  </conditionalFormatting>
  <conditionalFormatting sqref="E21:F21">
    <cfRule type="cellIs" dxfId="101" priority="87" operator="equal">
      <formula>"NO"</formula>
    </cfRule>
  </conditionalFormatting>
  <conditionalFormatting sqref="G21:H21">
    <cfRule type="cellIs" dxfId="100" priority="88" operator="equal">
      <formula>"NO"</formula>
    </cfRule>
  </conditionalFormatting>
  <conditionalFormatting sqref="K21:L21">
    <cfRule type="cellIs" dxfId="99" priority="89" operator="equal">
      <formula>"NO"</formula>
    </cfRule>
  </conditionalFormatting>
  <conditionalFormatting sqref="L13 N13">
    <cfRule type="cellIs" dxfId="98" priority="90" operator="equal">
      <formula>"NO"</formula>
    </cfRule>
  </conditionalFormatting>
  <conditionalFormatting sqref="J19:J20">
    <cfRule type="cellIs" dxfId="97" priority="91" operator="equal">
      <formula>"NO"</formula>
    </cfRule>
  </conditionalFormatting>
  <conditionalFormatting sqref="H18">
    <cfRule type="cellIs" dxfId="96" priority="92" operator="equal">
      <formula>"NO"</formula>
    </cfRule>
  </conditionalFormatting>
  <conditionalFormatting sqref="H19:H20">
    <cfRule type="cellIs" dxfId="95" priority="93" operator="equal">
      <formula>"NO"</formula>
    </cfRule>
  </conditionalFormatting>
  <conditionalFormatting sqref="H13 J13 L13 N13 T13 V13">
    <cfRule type="cellIs" dxfId="94" priority="94" operator="equal">
      <formula>"NO"</formula>
    </cfRule>
  </conditionalFormatting>
  <conditionalFormatting sqref="L18 N18 T18:T19 V18:V19">
    <cfRule type="cellIs" dxfId="93" priority="95" operator="equal">
      <formula>"NO"</formula>
    </cfRule>
  </conditionalFormatting>
  <conditionalFormatting sqref="M15 O15 Q15 S15 U15">
    <cfRule type="cellIs" dxfId="92" priority="96" operator="equal">
      <formula>"NO"</formula>
    </cfRule>
  </conditionalFormatting>
  <conditionalFormatting sqref="N15 P15 R15 T15 V15">
    <cfRule type="cellIs" dxfId="91" priority="97" operator="equal">
      <formula>"NO"</formula>
    </cfRule>
  </conditionalFormatting>
  <conditionalFormatting sqref="M14:V15">
    <cfRule type="cellIs" dxfId="90" priority="98" operator="equal">
      <formula>"NO"</formula>
    </cfRule>
  </conditionalFormatting>
  <conditionalFormatting sqref="M13 O13 Q13 S13 U13">
    <cfRule type="cellIs" dxfId="89" priority="99" operator="equal">
      <formula>"NO"</formula>
    </cfRule>
  </conditionalFormatting>
  <conditionalFormatting sqref="M16:V16">
    <cfRule type="cellIs" dxfId="88" priority="100" operator="equal">
      <formula>"NO"</formula>
    </cfRule>
  </conditionalFormatting>
  <conditionalFormatting sqref="M24 O24 Q24 S24 U24">
    <cfRule type="cellIs" dxfId="87" priority="101" operator="equal">
      <formula>"NO"</formula>
    </cfRule>
  </conditionalFormatting>
  <conditionalFormatting sqref="M23:V23">
    <cfRule type="cellIs" dxfId="86" priority="102" operator="equal">
      <formula>"NO"</formula>
    </cfRule>
  </conditionalFormatting>
  <conditionalFormatting sqref="M17:M18 O17:O18 Q17:Q18 S17:S18 U17:U18">
    <cfRule type="cellIs" dxfId="85" priority="103" operator="equal">
      <formula>"NO"</formula>
    </cfRule>
  </conditionalFormatting>
  <conditionalFormatting sqref="M19:M20 O19:O20 Q19:Q20 S19:S20 U19:U20 M22 O22 Q22 S22 U22">
    <cfRule type="cellIs" dxfId="84" priority="104" operator="equal">
      <formula>"NO"</formula>
    </cfRule>
  </conditionalFormatting>
  <conditionalFormatting sqref="N24 P24 R24 T24 V24">
    <cfRule type="cellIs" dxfId="83" priority="105" operator="equal">
      <formula>"NO"</formula>
    </cfRule>
  </conditionalFormatting>
  <conditionalFormatting sqref="M36 O36 Q36 S36 U36">
    <cfRule type="cellIs" dxfId="82" priority="106" operator="equal">
      <formula>1</formula>
    </cfRule>
  </conditionalFormatting>
  <conditionalFormatting sqref="N17 P17 R17 T17 V17">
    <cfRule type="cellIs" dxfId="81" priority="107" operator="equal">
      <formula>"NO"</formula>
    </cfRule>
  </conditionalFormatting>
  <conditionalFormatting sqref="N19:N20 P19:P20 R19:R20 T19:T20 V19:V20">
    <cfRule type="cellIs" dxfId="80" priority="108" operator="equal">
      <formula>"NO"</formula>
    </cfRule>
  </conditionalFormatting>
  <conditionalFormatting sqref="N36 P36 R36 T36 V36">
    <cfRule type="cellIs" dxfId="79" priority="109" operator="equal">
      <formula>1</formula>
    </cfRule>
  </conditionalFormatting>
  <conditionalFormatting sqref="M26:V26">
    <cfRule type="cellIs" dxfId="78" priority="110" operator="equal">
      <formula>"NO HABIL"</formula>
    </cfRule>
  </conditionalFormatting>
  <conditionalFormatting sqref="M28:V30">
    <cfRule type="cellIs" dxfId="77" priority="111" operator="equal">
      <formula>"NO HABIL"</formula>
    </cfRule>
  </conditionalFormatting>
  <conditionalFormatting sqref="M27:V27">
    <cfRule type="cellIs" dxfId="76" priority="112" operator="equal">
      <formula>"NO HABIL"</formula>
    </cfRule>
  </conditionalFormatting>
  <conditionalFormatting sqref="N22 P22 R22 T22 V22">
    <cfRule type="cellIs" dxfId="75" priority="113" operator="equal">
      <formula>"NO"</formula>
    </cfRule>
  </conditionalFormatting>
  <conditionalFormatting sqref="M21:V21">
    <cfRule type="cellIs" dxfId="74" priority="114" operator="equal">
      <formula>"NO"</formula>
    </cfRule>
  </conditionalFormatting>
  <conditionalFormatting sqref="N18 P18 R18 T18:T19 V18:V19">
    <cfRule type="cellIs" dxfId="73" priority="115" operator="equal">
      <formula>"NO"</formula>
    </cfRule>
  </conditionalFormatting>
  <conditionalFormatting sqref="N13 P13 R13 T13 V13">
    <cfRule type="cellIs" dxfId="72" priority="116" operator="equal">
      <formula>"NO"</formula>
    </cfRule>
  </conditionalFormatting>
  <conditionalFormatting sqref="D20 F20 J20 L20 N20">
    <cfRule type="cellIs" dxfId="71" priority="117" operator="equal">
      <formula>"NO"</formula>
    </cfRule>
  </conditionalFormatting>
  <conditionalFormatting sqref="D20 F20 J20 L20 N20">
    <cfRule type="cellIs" dxfId="70" priority="118" operator="equal">
      <formula>"NO"</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13.25" customWidth="1"/>
    <col min="9" max="9" width="2.875" customWidth="1"/>
    <col min="10" max="10" width="7.625" customWidth="1"/>
    <col min="11" max="11" width="15.625" customWidth="1"/>
    <col min="12" max="12" width="13.25" customWidth="1"/>
    <col min="13" max="13" width="2.875" customWidth="1"/>
    <col min="14" max="14" width="7.625" customWidth="1"/>
    <col min="15" max="15" width="15.25" customWidth="1"/>
    <col min="16" max="16" width="13.625" customWidth="1"/>
    <col min="17" max="17" width="2.875" customWidth="1"/>
    <col min="18" max="18" width="7.625" customWidth="1"/>
    <col min="19" max="19" width="16.125" customWidth="1"/>
    <col min="20" max="20" width="17.875" customWidth="1"/>
    <col min="21" max="21" width="2.875" customWidth="1"/>
    <col min="22" max="22" width="7.625" customWidth="1"/>
    <col min="23" max="24" width="18.125" customWidth="1"/>
    <col min="25" max="25" width="2.375" customWidth="1"/>
    <col min="26" max="26" width="7.625" customWidth="1"/>
    <col min="27" max="27" width="16.25" customWidth="1"/>
    <col min="28" max="28" width="13.25" customWidth="1"/>
    <col min="29" max="29" width="2.875" customWidth="1"/>
    <col min="30" max="30" width="7.625" customWidth="1"/>
    <col min="31" max="31" width="15.625" customWidth="1"/>
    <col min="32" max="32" width="13.25" customWidth="1"/>
    <col min="33" max="33" width="2.875" customWidth="1"/>
    <col min="34" max="34" width="7.625" customWidth="1"/>
    <col min="35" max="35" width="15.25" customWidth="1"/>
    <col min="36" max="36" width="13.625" customWidth="1"/>
    <col min="37" max="37" width="2.875" customWidth="1"/>
    <col min="38" max="38" width="7.625" customWidth="1"/>
    <col min="39" max="39" width="16.125" customWidth="1"/>
    <col min="40" max="40" width="17.875" customWidth="1"/>
    <col min="41" max="41" width="2.875" customWidth="1"/>
    <col min="42" max="42" width="7.625" customWidth="1"/>
    <col min="43" max="44" width="18.125" customWidth="1"/>
  </cols>
  <sheetData>
    <row r="1" spans="1:44">
      <c r="A1" s="74"/>
      <c r="B1" s="74"/>
      <c r="C1" s="74"/>
      <c r="D1" s="74"/>
      <c r="E1" s="74"/>
      <c r="F1" s="74"/>
      <c r="G1" s="75"/>
      <c r="H1" s="74"/>
      <c r="I1" s="76"/>
      <c r="J1" s="74"/>
      <c r="K1" s="75"/>
      <c r="L1" s="74"/>
      <c r="M1" s="76"/>
      <c r="N1" s="74"/>
      <c r="O1" s="75"/>
      <c r="P1" s="74"/>
      <c r="Q1" s="76"/>
      <c r="R1" s="74"/>
      <c r="S1" s="75"/>
      <c r="T1" s="74"/>
      <c r="U1" s="76"/>
      <c r="V1" s="74"/>
      <c r="W1" s="75"/>
      <c r="X1" s="74"/>
      <c r="Y1" s="74"/>
      <c r="Z1" s="74"/>
      <c r="AA1" s="75"/>
      <c r="AB1" s="74"/>
      <c r="AC1" s="76"/>
      <c r="AD1" s="74"/>
      <c r="AE1" s="75"/>
      <c r="AF1" s="74"/>
      <c r="AG1" s="76"/>
      <c r="AH1" s="74"/>
      <c r="AI1" s="75"/>
      <c r="AJ1" s="74"/>
      <c r="AK1" s="76"/>
      <c r="AL1" s="74"/>
      <c r="AM1" s="75"/>
      <c r="AN1" s="74"/>
      <c r="AO1" s="76"/>
      <c r="AP1" s="74"/>
      <c r="AQ1" s="75"/>
      <c r="AR1" s="74"/>
    </row>
    <row r="2" spans="1:44">
      <c r="A2" s="439" t="s">
        <v>130</v>
      </c>
      <c r="B2" s="434"/>
      <c r="C2" s="77"/>
      <c r="D2" s="78" t="s">
        <v>131</v>
      </c>
      <c r="E2" s="77"/>
      <c r="F2" s="77"/>
      <c r="G2" s="78">
        <v>1</v>
      </c>
      <c r="H2" s="77"/>
      <c r="I2" s="76"/>
      <c r="J2" s="77"/>
      <c r="K2" s="78">
        <v>2</v>
      </c>
      <c r="L2" s="77"/>
      <c r="M2" s="76"/>
      <c r="N2" s="77"/>
      <c r="O2" s="78">
        <v>3</v>
      </c>
      <c r="P2" s="77"/>
      <c r="Q2" s="76"/>
      <c r="R2" s="77"/>
      <c r="S2" s="78">
        <v>4</v>
      </c>
      <c r="T2" s="77"/>
      <c r="U2" s="76"/>
      <c r="V2" s="77"/>
      <c r="W2" s="78">
        <v>5</v>
      </c>
      <c r="X2" s="77"/>
      <c r="Y2" s="77"/>
      <c r="Z2" s="77"/>
      <c r="AA2" s="79">
        <v>6</v>
      </c>
      <c r="AB2" s="77"/>
      <c r="AC2" s="76"/>
      <c r="AD2" s="77"/>
      <c r="AE2" s="79">
        <v>7</v>
      </c>
      <c r="AF2" s="77"/>
      <c r="AG2" s="76"/>
      <c r="AH2" s="77"/>
      <c r="AI2" s="79">
        <v>8</v>
      </c>
      <c r="AJ2" s="77"/>
      <c r="AK2" s="76"/>
      <c r="AL2" s="77"/>
      <c r="AM2" s="79">
        <v>9</v>
      </c>
      <c r="AN2" s="77"/>
      <c r="AO2" s="76"/>
      <c r="AP2" s="77"/>
      <c r="AQ2" s="79">
        <v>10</v>
      </c>
      <c r="AR2" s="77"/>
    </row>
    <row r="3" spans="1:44" ht="51">
      <c r="A3" s="435"/>
      <c r="B3" s="436"/>
      <c r="C3" s="77"/>
      <c r="D3" s="80" t="s">
        <v>132</v>
      </c>
      <c r="E3" s="77"/>
      <c r="F3" s="77"/>
      <c r="G3" s="80" t="str">
        <f>'VERIFICACION TECNICA'!C10</f>
        <v>MANUEL JURQADO HERRERA</v>
      </c>
      <c r="H3" s="77"/>
      <c r="I3" s="76"/>
      <c r="J3" s="77"/>
      <c r="K3" s="80" t="str">
        <f>+'VERIFICACION TECNICA'!E10</f>
        <v>MAURICIO CASTILLO ESCOBEDO</v>
      </c>
      <c r="L3" s="77"/>
      <c r="M3" s="76"/>
      <c r="N3" s="77"/>
      <c r="O3" s="80" t="str">
        <f>+'VERIFICACION TECNICA'!G10</f>
        <v>OSCAR EDUARDO RUIZ VIDAL</v>
      </c>
      <c r="P3" s="77"/>
      <c r="Q3" s="76"/>
      <c r="R3" s="77"/>
      <c r="S3" s="80" t="str">
        <f>+'VERIFICACION TECNICA'!I10</f>
        <v>CONSORCIO HC</v>
      </c>
      <c r="T3" s="77"/>
      <c r="U3" s="76"/>
      <c r="V3" s="77"/>
      <c r="W3" s="80" t="str">
        <f>+'VERIFICACION TECNICA'!K10</f>
        <v>JESUS F. CASTRO</v>
      </c>
      <c r="X3" s="77"/>
      <c r="Y3" s="77"/>
      <c r="Z3" s="77"/>
      <c r="AA3" s="80" t="str">
        <f>'VERIFICACION TECNICA'!M10</f>
        <v>JAIRO EDUARDO MUÑOZ</v>
      </c>
      <c r="AB3" s="77"/>
      <c r="AC3" s="76"/>
      <c r="AD3" s="77"/>
      <c r="AE3" s="80" t="str">
        <f>'VERIFICACION TECNICA'!O10</f>
        <v>CONSORCIO ESCODEL ADECUACIONES UNICAUCA</v>
      </c>
      <c r="AF3" s="77"/>
      <c r="AG3" s="76"/>
      <c r="AH3" s="77"/>
      <c r="AI3" s="80" t="str">
        <f>'VERIFICACION TECNICA'!Q10</f>
        <v>HAROL ALBERTO MUÑOZ MUÑOZ</v>
      </c>
      <c r="AJ3" s="77"/>
      <c r="AK3" s="76"/>
      <c r="AL3" s="77"/>
      <c r="AM3" s="80" t="str">
        <f>'VERIFICACION TECNICA'!S10</f>
        <v>JAIRO ARIAS MENDEZ</v>
      </c>
      <c r="AN3" s="77"/>
      <c r="AO3" s="76"/>
      <c r="AP3" s="77"/>
      <c r="AQ3" s="80" t="str">
        <f>'VERIFICACION TECNICA'!U10</f>
        <v>CONSORCIO RESIDENCIAS OME</v>
      </c>
      <c r="AR3" s="77"/>
    </row>
    <row r="4" spans="1:44">
      <c r="A4" s="74"/>
      <c r="B4" s="74"/>
      <c r="C4" s="74"/>
      <c r="D4" s="74"/>
      <c r="E4" s="74"/>
      <c r="F4" s="74"/>
      <c r="G4" s="77"/>
      <c r="H4" s="74"/>
      <c r="I4" s="76"/>
      <c r="J4" s="74"/>
      <c r="K4" s="77"/>
      <c r="L4" s="74"/>
      <c r="M4" s="76"/>
      <c r="N4" s="74"/>
      <c r="O4" s="77"/>
      <c r="P4" s="74"/>
      <c r="Q4" s="76"/>
      <c r="R4" s="74"/>
      <c r="S4" s="77"/>
      <c r="T4" s="74"/>
      <c r="U4" s="76"/>
      <c r="V4" s="74"/>
      <c r="W4" s="77"/>
      <c r="X4" s="74"/>
      <c r="Y4" s="74"/>
      <c r="Z4" s="74"/>
      <c r="AA4" s="77"/>
      <c r="AB4" s="74"/>
      <c r="AC4" s="76"/>
      <c r="AD4" s="74"/>
      <c r="AE4" s="77"/>
      <c r="AF4" s="74"/>
      <c r="AG4" s="76"/>
      <c r="AH4" s="74"/>
      <c r="AI4" s="77"/>
      <c r="AJ4" s="74"/>
      <c r="AK4" s="76"/>
      <c r="AL4" s="74"/>
      <c r="AM4" s="77"/>
      <c r="AN4" s="74"/>
      <c r="AO4" s="76"/>
      <c r="AP4" s="74"/>
      <c r="AQ4" s="77"/>
      <c r="AR4" s="74"/>
    </row>
    <row r="5" spans="1:44">
      <c r="A5" s="3"/>
      <c r="B5" s="74"/>
      <c r="C5" s="74"/>
      <c r="D5" s="74"/>
      <c r="E5" s="74"/>
      <c r="F5" s="74"/>
      <c r="G5" s="74"/>
      <c r="H5" s="74"/>
      <c r="I5" s="76"/>
      <c r="J5" s="74"/>
      <c r="K5" s="74"/>
      <c r="L5" s="74"/>
      <c r="M5" s="76"/>
      <c r="N5" s="74"/>
      <c r="O5" s="74"/>
      <c r="P5" s="74"/>
      <c r="Q5" s="76"/>
      <c r="R5" s="74"/>
      <c r="S5" s="74"/>
      <c r="T5" s="74"/>
      <c r="U5" s="76"/>
      <c r="V5" s="74"/>
      <c r="W5" s="74"/>
      <c r="X5" s="74"/>
      <c r="Y5" s="74"/>
      <c r="Z5" s="74"/>
      <c r="AA5" s="74"/>
      <c r="AB5" s="74"/>
      <c r="AC5" s="76"/>
      <c r="AD5" s="74"/>
      <c r="AE5" s="74"/>
      <c r="AF5" s="74"/>
      <c r="AG5" s="76"/>
      <c r="AH5" s="74"/>
      <c r="AI5" s="74"/>
      <c r="AJ5" s="74"/>
      <c r="AK5" s="76"/>
      <c r="AL5" s="74"/>
      <c r="AM5" s="74"/>
      <c r="AN5" s="74"/>
      <c r="AO5" s="76"/>
      <c r="AP5" s="74"/>
      <c r="AQ5" s="74"/>
      <c r="AR5" s="74"/>
    </row>
    <row r="6" spans="1:44">
      <c r="A6" s="437" t="s">
        <v>133</v>
      </c>
      <c r="B6" s="423"/>
      <c r="C6" s="74"/>
      <c r="D6" s="81">
        <v>254722263</v>
      </c>
      <c r="E6" s="74"/>
      <c r="F6" s="82" t="s">
        <v>134</v>
      </c>
      <c r="G6" s="83">
        <f>SUM(G12:G13)</f>
        <v>1056479032</v>
      </c>
      <c r="H6" s="77"/>
      <c r="I6" s="76"/>
      <c r="J6" s="82" t="s">
        <v>134</v>
      </c>
      <c r="K6" s="83">
        <f>SUM(K12:K13)</f>
        <v>357308651</v>
      </c>
      <c r="L6" s="77"/>
      <c r="M6" s="76"/>
      <c r="N6" s="82" t="s">
        <v>134</v>
      </c>
      <c r="O6" s="83">
        <f>SUM(O12:O13)</f>
        <v>1588806917</v>
      </c>
      <c r="P6" s="77"/>
      <c r="Q6" s="76"/>
      <c r="R6" s="82" t="s">
        <v>134</v>
      </c>
      <c r="S6" s="83">
        <f>SUM(S12:S13)</f>
        <v>644333733</v>
      </c>
      <c r="T6" s="84"/>
      <c r="U6" s="76"/>
      <c r="V6" s="82" t="s">
        <v>134</v>
      </c>
      <c r="W6" s="83">
        <f>SUM(W12:W13)</f>
        <v>1568461143</v>
      </c>
      <c r="X6" s="77"/>
      <c r="Y6" s="74"/>
      <c r="Z6" s="82" t="s">
        <v>134</v>
      </c>
      <c r="AA6" s="83">
        <f>SUM(AA12:AA13)</f>
        <v>591999340</v>
      </c>
      <c r="AB6" s="77"/>
      <c r="AC6" s="76"/>
      <c r="AD6" s="82" t="s">
        <v>134</v>
      </c>
      <c r="AE6" s="83">
        <f>SUM(AE12:AE13)</f>
        <v>3802585280</v>
      </c>
      <c r="AF6" s="77"/>
      <c r="AG6" s="76"/>
      <c r="AH6" s="82" t="s">
        <v>134</v>
      </c>
      <c r="AI6" s="83">
        <f>SUM(AI12:AI13)</f>
        <v>3565346500</v>
      </c>
      <c r="AJ6" s="77"/>
      <c r="AK6" s="76"/>
      <c r="AL6" s="82" t="s">
        <v>134</v>
      </c>
      <c r="AM6" s="83">
        <f>SUM(AM12:AM13)</f>
        <v>294449571</v>
      </c>
      <c r="AN6" s="84"/>
      <c r="AO6" s="76"/>
      <c r="AP6" s="82" t="s">
        <v>134</v>
      </c>
      <c r="AQ6" s="83">
        <f>SUM(AQ12:AQ13)</f>
        <v>106675740</v>
      </c>
      <c r="AR6" s="77"/>
    </row>
    <row r="7" spans="1:44">
      <c r="A7" s="3"/>
      <c r="B7" s="3"/>
      <c r="C7" s="74"/>
      <c r="D7" s="85"/>
      <c r="E7" s="74"/>
      <c r="F7" s="74"/>
      <c r="G7" s="85"/>
      <c r="H7" s="77"/>
      <c r="I7" s="76"/>
      <c r="J7" s="74"/>
      <c r="K7" s="85"/>
      <c r="L7" s="77"/>
      <c r="M7" s="76"/>
      <c r="N7" s="74"/>
      <c r="O7" s="85"/>
      <c r="P7" s="77"/>
      <c r="Q7" s="76"/>
      <c r="R7" s="74"/>
      <c r="S7" s="85"/>
      <c r="T7" s="77"/>
      <c r="U7" s="76"/>
      <c r="V7" s="74"/>
      <c r="W7" s="85"/>
      <c r="X7" s="77"/>
      <c r="Y7" s="74"/>
      <c r="Z7" s="74"/>
      <c r="AA7" s="85"/>
      <c r="AB7" s="77"/>
      <c r="AC7" s="76"/>
      <c r="AD7" s="74"/>
      <c r="AE7" s="85"/>
      <c r="AF7" s="77"/>
      <c r="AG7" s="76"/>
      <c r="AH7" s="74"/>
      <c r="AI7" s="85"/>
      <c r="AJ7" s="77"/>
      <c r="AK7" s="76"/>
      <c r="AL7" s="74"/>
      <c r="AM7" s="85"/>
      <c r="AN7" s="77"/>
      <c r="AO7" s="76"/>
      <c r="AP7" s="74"/>
      <c r="AQ7" s="85"/>
      <c r="AR7" s="77"/>
    </row>
    <row r="8" spans="1:44">
      <c r="A8" s="437" t="s">
        <v>135</v>
      </c>
      <c r="B8" s="423"/>
      <c r="C8" s="74"/>
      <c r="D8" s="86">
        <f>+ROUND(D6*0.3,0)</f>
        <v>76416679</v>
      </c>
      <c r="E8" s="74"/>
      <c r="F8" s="82" t="s">
        <v>136</v>
      </c>
      <c r="G8" s="83">
        <f>+SUMIF(F$17:F$51,F8,G$17:G$51)</f>
        <v>1056479032</v>
      </c>
      <c r="H8" s="84"/>
      <c r="I8" s="76"/>
      <c r="J8" s="82" t="s">
        <v>136</v>
      </c>
      <c r="K8" s="83">
        <f>+SUMIF(J$17:J$51,J8,K$17:K$51)</f>
        <v>357308651</v>
      </c>
      <c r="L8" s="84"/>
      <c r="M8" s="76"/>
      <c r="N8" s="82" t="s">
        <v>136</v>
      </c>
      <c r="O8" s="83">
        <f>+SUMIF(N$17:N$51,N8,O$17:O$51)</f>
        <v>1588806917</v>
      </c>
      <c r="P8" s="84"/>
      <c r="Q8" s="76"/>
      <c r="R8" s="82" t="s">
        <v>136</v>
      </c>
      <c r="S8" s="83">
        <f>+SUMIF(R$17:R$51,R8,S$17:S$51)</f>
        <v>304992060</v>
      </c>
      <c r="T8" s="84"/>
      <c r="U8" s="76"/>
      <c r="V8" s="87" t="s">
        <v>136</v>
      </c>
      <c r="W8" s="83">
        <f>+SUMIF(V$17:V$51,V8,W$17:W$51)</f>
        <v>1568461143</v>
      </c>
      <c r="X8" s="84"/>
      <c r="Y8" s="74"/>
      <c r="Z8" s="82" t="s">
        <v>136</v>
      </c>
      <c r="AA8" s="83">
        <f>+SUMIF(Z$17:Z$51,Z8,AA$17:AA$51)</f>
        <v>591999340</v>
      </c>
      <c r="AB8" s="84"/>
      <c r="AC8" s="76"/>
      <c r="AD8" s="82" t="s">
        <v>136</v>
      </c>
      <c r="AE8" s="83">
        <f>+SUMIF(AD$17:AD$51,AD8,AE$17:AE$51)</f>
        <v>3717234538</v>
      </c>
      <c r="AF8" s="84"/>
      <c r="AG8" s="76"/>
      <c r="AH8" s="82" t="s">
        <v>136</v>
      </c>
      <c r="AI8" s="83">
        <f>+SUMIF(AH$17:AH$51,AH8,AI$17:AI$51)</f>
        <v>3565346500</v>
      </c>
      <c r="AJ8" s="84"/>
      <c r="AK8" s="76"/>
      <c r="AL8" s="82" t="s">
        <v>136</v>
      </c>
      <c r="AM8" s="83">
        <f>+SUMIF(AL$17:AL$51,AL8,AM$17:AM$51)</f>
        <v>294449571</v>
      </c>
      <c r="AN8" s="84"/>
      <c r="AO8" s="76"/>
      <c r="AP8" s="87" t="s">
        <v>136</v>
      </c>
      <c r="AQ8" s="83">
        <f>+SUMIF(AP$17:AP$51,AP8,AQ$17:AQ$51)</f>
        <v>106675740</v>
      </c>
      <c r="AR8" s="84"/>
    </row>
    <row r="9" spans="1:44">
      <c r="A9" s="3"/>
      <c r="B9" s="3"/>
      <c r="C9" s="74"/>
      <c r="D9" s="85"/>
      <c r="E9" s="74"/>
      <c r="F9" s="74"/>
      <c r="G9" s="85"/>
      <c r="H9" s="77"/>
      <c r="I9" s="76"/>
      <c r="J9" s="74"/>
      <c r="K9" s="85"/>
      <c r="L9" s="77"/>
      <c r="M9" s="76"/>
      <c r="N9" s="74"/>
      <c r="O9" s="85"/>
      <c r="P9" s="77"/>
      <c r="Q9" s="76"/>
      <c r="R9" s="74"/>
      <c r="S9" s="85"/>
      <c r="T9" s="77"/>
      <c r="U9" s="76"/>
      <c r="V9" s="74"/>
      <c r="W9" s="85"/>
      <c r="X9" s="77"/>
      <c r="Y9" s="74"/>
      <c r="Z9" s="74"/>
      <c r="AA9" s="85"/>
      <c r="AB9" s="77"/>
      <c r="AC9" s="76"/>
      <c r="AD9" s="74"/>
      <c r="AE9" s="85"/>
      <c r="AF9" s="77"/>
      <c r="AG9" s="76"/>
      <c r="AH9" s="74"/>
      <c r="AI9" s="85"/>
      <c r="AJ9" s="77"/>
      <c r="AK9" s="76"/>
      <c r="AL9" s="74"/>
      <c r="AM9" s="85"/>
      <c r="AN9" s="77"/>
      <c r="AO9" s="76"/>
      <c r="AP9" s="74"/>
      <c r="AQ9" s="85"/>
      <c r="AR9" s="77"/>
    </row>
    <row r="10" spans="1:44">
      <c r="A10" s="433" t="s">
        <v>137</v>
      </c>
      <c r="B10" s="434"/>
      <c r="C10" s="74"/>
      <c r="D10" s="440">
        <v>0.3</v>
      </c>
      <c r="E10" s="74"/>
      <c r="F10" s="82">
        <v>1</v>
      </c>
      <c r="G10" s="88">
        <v>1</v>
      </c>
      <c r="H10" s="84"/>
      <c r="I10" s="76"/>
      <c r="J10" s="82">
        <v>1</v>
      </c>
      <c r="K10" s="89">
        <v>1</v>
      </c>
      <c r="L10" s="77"/>
      <c r="M10" s="76"/>
      <c r="N10" s="82">
        <v>1</v>
      </c>
      <c r="O10" s="88">
        <v>1</v>
      </c>
      <c r="P10" s="84"/>
      <c r="Q10" s="76"/>
      <c r="R10" s="82">
        <v>1</v>
      </c>
      <c r="S10" s="90">
        <v>0.6</v>
      </c>
      <c r="T10" s="91" t="s">
        <v>138</v>
      </c>
      <c r="U10" s="76"/>
      <c r="V10" s="82">
        <v>1</v>
      </c>
      <c r="W10" s="89">
        <v>1</v>
      </c>
      <c r="X10" s="84"/>
      <c r="Y10" s="74"/>
      <c r="Z10" s="82">
        <v>1</v>
      </c>
      <c r="AA10" s="88">
        <v>1</v>
      </c>
      <c r="AB10" s="84"/>
      <c r="AC10" s="76"/>
      <c r="AD10" s="82">
        <v>1</v>
      </c>
      <c r="AE10" s="90">
        <v>0.5</v>
      </c>
      <c r="AF10" s="77"/>
      <c r="AG10" s="76"/>
      <c r="AH10" s="82">
        <v>1</v>
      </c>
      <c r="AI10" s="88">
        <v>1</v>
      </c>
      <c r="AJ10" s="84"/>
      <c r="AK10" s="76"/>
      <c r="AL10" s="82">
        <v>1</v>
      </c>
      <c r="AM10" s="89">
        <v>1</v>
      </c>
      <c r="AN10" s="77"/>
      <c r="AO10" s="76"/>
      <c r="AP10" s="82">
        <v>1</v>
      </c>
      <c r="AQ10" s="90">
        <v>0.35</v>
      </c>
      <c r="AR10" s="84"/>
    </row>
    <row r="11" spans="1:44">
      <c r="A11" s="435"/>
      <c r="B11" s="436"/>
      <c r="C11" s="74"/>
      <c r="D11" s="426"/>
      <c r="E11" s="74"/>
      <c r="F11" s="82">
        <v>2</v>
      </c>
      <c r="G11" s="88"/>
      <c r="H11" s="77"/>
      <c r="I11" s="76"/>
      <c r="J11" s="82">
        <v>2</v>
      </c>
      <c r="K11" s="89"/>
      <c r="L11" s="84"/>
      <c r="M11" s="76"/>
      <c r="N11" s="82">
        <v>2</v>
      </c>
      <c r="O11" s="88"/>
      <c r="P11" s="77"/>
      <c r="Q11" s="76"/>
      <c r="R11" s="82">
        <v>2</v>
      </c>
      <c r="S11" s="90">
        <v>0.4</v>
      </c>
      <c r="T11" s="92" t="s">
        <v>139</v>
      </c>
      <c r="U11" s="76"/>
      <c r="V11" s="82">
        <v>2</v>
      </c>
      <c r="W11" s="89"/>
      <c r="X11" s="77"/>
      <c r="Y11" s="74"/>
      <c r="Z11" s="82">
        <v>2</v>
      </c>
      <c r="AA11" s="88"/>
      <c r="AB11" s="77"/>
      <c r="AC11" s="76"/>
      <c r="AD11" s="82">
        <v>2</v>
      </c>
      <c r="AE11" s="90">
        <v>0.5</v>
      </c>
      <c r="AF11" s="84"/>
      <c r="AG11" s="76"/>
      <c r="AH11" s="82">
        <v>2</v>
      </c>
      <c r="AI11" s="88"/>
      <c r="AJ11" s="77"/>
      <c r="AK11" s="76"/>
      <c r="AL11" s="82">
        <v>2</v>
      </c>
      <c r="AM11" s="89"/>
      <c r="AN11" s="84"/>
      <c r="AO11" s="76"/>
      <c r="AP11" s="82">
        <v>2</v>
      </c>
      <c r="AQ11" s="90">
        <v>0.65</v>
      </c>
      <c r="AR11" s="77"/>
    </row>
    <row r="12" spans="1:44">
      <c r="A12" s="433" t="s">
        <v>140</v>
      </c>
      <c r="B12" s="434"/>
      <c r="C12" s="74"/>
      <c r="D12" s="438">
        <f>ROUND(40%*D6,0)</f>
        <v>101888905</v>
      </c>
      <c r="E12" s="74"/>
      <c r="F12" s="82" t="s">
        <v>136</v>
      </c>
      <c r="G12" s="83">
        <f t="shared" ref="G12:G13" si="0">+SUMIF(F$17:F$51,F12,G$17:G$51)</f>
        <v>1056479032</v>
      </c>
      <c r="H12" s="84"/>
      <c r="I12" s="76"/>
      <c r="J12" s="82" t="s">
        <v>136</v>
      </c>
      <c r="K12" s="83">
        <f t="shared" ref="K12:K13" si="1">+SUMIF(J$17:J$51,J12,K$17:K$51)</f>
        <v>357308651</v>
      </c>
      <c r="L12" s="77"/>
      <c r="M12" s="76"/>
      <c r="N12" s="82" t="s">
        <v>136</v>
      </c>
      <c r="O12" s="83">
        <f t="shared" ref="O12:O13" si="2">+SUMIF(N$17:N$51,N12,O$17:O$51)</f>
        <v>1588806917</v>
      </c>
      <c r="P12" s="77"/>
      <c r="Q12" s="76"/>
      <c r="R12" s="82" t="s">
        <v>136</v>
      </c>
      <c r="S12" s="83">
        <f t="shared" ref="S12:S13" si="3">+SUMIF(R$17:R$51,R12,S$17:S$51)</f>
        <v>304992060</v>
      </c>
      <c r="T12" s="76"/>
      <c r="U12" s="76"/>
      <c r="V12" s="82" t="s">
        <v>136</v>
      </c>
      <c r="W12" s="83">
        <f t="shared" ref="W12:W13" si="4">+SUMIF(V$17:V$51,V12,W$17:W$51)</f>
        <v>1568461143</v>
      </c>
      <c r="X12" s="84"/>
      <c r="Y12" s="74"/>
      <c r="Z12" s="82" t="s">
        <v>136</v>
      </c>
      <c r="AA12" s="83">
        <f t="shared" ref="AA12:AA13" si="5">+SUMIF(Z$17:Z$51,Z12,AA$17:AA$51)</f>
        <v>591999340</v>
      </c>
      <c r="AB12" s="84"/>
      <c r="AC12" s="76"/>
      <c r="AD12" s="82" t="s">
        <v>136</v>
      </c>
      <c r="AE12" s="83">
        <f t="shared" ref="AE12:AE13" si="6">+SUMIF(AD$17:AD$51,AD12,AE$17:AE$51)</f>
        <v>3717234538</v>
      </c>
      <c r="AF12" s="77"/>
      <c r="AG12" s="76"/>
      <c r="AH12" s="82" t="s">
        <v>136</v>
      </c>
      <c r="AI12" s="83">
        <f t="shared" ref="AI12:AI13" si="7">+SUMIF(AH$17:AH$51,AH12,AI$17:AI$51)</f>
        <v>3565346500</v>
      </c>
      <c r="AJ12" s="77"/>
      <c r="AK12" s="76"/>
      <c r="AL12" s="82" t="s">
        <v>136</v>
      </c>
      <c r="AM12" s="83">
        <f t="shared" ref="AM12:AM13" si="8">+SUMIF(AL$17:AL$51,AL12,AM$17:AM$51)</f>
        <v>294449571</v>
      </c>
      <c r="AN12" s="77"/>
      <c r="AO12" s="76"/>
      <c r="AP12" s="82" t="s">
        <v>136</v>
      </c>
      <c r="AQ12" s="83">
        <f t="shared" ref="AQ12:AQ13" si="9">+SUMIF(AP$17:AP$51,AP12,AQ$17:AQ$51)</f>
        <v>106675740</v>
      </c>
      <c r="AR12" s="84"/>
    </row>
    <row r="13" spans="1:44">
      <c r="A13" s="435"/>
      <c r="B13" s="436"/>
      <c r="C13" s="74"/>
      <c r="D13" s="426"/>
      <c r="E13" s="74"/>
      <c r="F13" s="82" t="s">
        <v>141</v>
      </c>
      <c r="G13" s="83">
        <f t="shared" si="0"/>
        <v>0</v>
      </c>
      <c r="H13" s="77"/>
      <c r="I13" s="76"/>
      <c r="J13" s="82" t="s">
        <v>141</v>
      </c>
      <c r="K13" s="83">
        <f t="shared" si="1"/>
        <v>0</v>
      </c>
      <c r="L13" s="84"/>
      <c r="M13" s="76"/>
      <c r="N13" s="82" t="s">
        <v>141</v>
      </c>
      <c r="O13" s="83">
        <f t="shared" si="2"/>
        <v>0</v>
      </c>
      <c r="P13" s="77"/>
      <c r="Q13" s="76"/>
      <c r="R13" s="82" t="s">
        <v>141</v>
      </c>
      <c r="S13" s="83">
        <f t="shared" si="3"/>
        <v>339341673</v>
      </c>
      <c r="T13" s="84"/>
      <c r="U13" s="76"/>
      <c r="V13" s="82" t="s">
        <v>141</v>
      </c>
      <c r="W13" s="83">
        <f t="shared" si="4"/>
        <v>0</v>
      </c>
      <c r="X13" s="77"/>
      <c r="Y13" s="74"/>
      <c r="Z13" s="82" t="s">
        <v>141</v>
      </c>
      <c r="AA13" s="83">
        <f t="shared" si="5"/>
        <v>0</v>
      </c>
      <c r="AB13" s="77"/>
      <c r="AC13" s="76"/>
      <c r="AD13" s="82" t="s">
        <v>141</v>
      </c>
      <c r="AE13" s="83">
        <f t="shared" si="6"/>
        <v>85350742</v>
      </c>
      <c r="AF13" s="84"/>
      <c r="AG13" s="76"/>
      <c r="AH13" s="82" t="s">
        <v>141</v>
      </c>
      <c r="AI13" s="83">
        <f t="shared" si="7"/>
        <v>0</v>
      </c>
      <c r="AJ13" s="77"/>
      <c r="AK13" s="76"/>
      <c r="AL13" s="82" t="s">
        <v>141</v>
      </c>
      <c r="AM13" s="83">
        <f t="shared" si="8"/>
        <v>0</v>
      </c>
      <c r="AN13" s="84"/>
      <c r="AO13" s="76"/>
      <c r="AP13" s="82" t="s">
        <v>141</v>
      </c>
      <c r="AQ13" s="83">
        <f t="shared" si="9"/>
        <v>0</v>
      </c>
      <c r="AR13" s="77"/>
    </row>
    <row r="14" spans="1:44">
      <c r="A14" s="74"/>
      <c r="B14" s="74"/>
      <c r="C14" s="74"/>
      <c r="D14" s="74"/>
      <c r="E14" s="74"/>
      <c r="F14" s="74"/>
      <c r="G14" s="74"/>
      <c r="H14" s="74"/>
      <c r="I14" s="76"/>
      <c r="J14" s="74"/>
      <c r="K14" s="74"/>
      <c r="L14" s="74"/>
      <c r="M14" s="76"/>
      <c r="N14" s="74"/>
      <c r="O14" s="74"/>
      <c r="P14" s="74"/>
      <c r="Q14" s="76"/>
      <c r="R14" s="74"/>
      <c r="S14" s="74"/>
      <c r="T14" s="74"/>
      <c r="U14" s="76"/>
      <c r="V14" s="74"/>
      <c r="W14" s="74"/>
      <c r="X14" s="74"/>
      <c r="Y14" s="74"/>
      <c r="Z14" s="74"/>
      <c r="AA14" s="74"/>
      <c r="AB14" s="74"/>
      <c r="AC14" s="76"/>
      <c r="AD14" s="74"/>
      <c r="AE14" s="74"/>
      <c r="AF14" s="74"/>
      <c r="AG14" s="76"/>
      <c r="AH14" s="74"/>
      <c r="AI14" s="74"/>
      <c r="AJ14" s="74"/>
      <c r="AK14" s="76"/>
      <c r="AL14" s="74"/>
      <c r="AM14" s="74"/>
      <c r="AN14" s="74"/>
      <c r="AO14" s="76"/>
      <c r="AP14" s="74"/>
      <c r="AQ14" s="74"/>
      <c r="AR14" s="74"/>
    </row>
    <row r="15" spans="1:44">
      <c r="A15" s="437" t="s">
        <v>142</v>
      </c>
      <c r="B15" s="423"/>
      <c r="C15" s="74"/>
      <c r="D15" s="74"/>
      <c r="E15" s="74"/>
      <c r="F15" s="74"/>
      <c r="G15" s="93" t="str">
        <f>+IF(G6&gt;=$D6,"CUMPLE","NO CUMPLE")</f>
        <v>CUMPLE</v>
      </c>
      <c r="H15" s="74"/>
      <c r="I15" s="76"/>
      <c r="J15" s="74"/>
      <c r="K15" s="93" t="str">
        <f>+IF(K6&gt;=$D6,"CUMPLE","NO CUMPLE")</f>
        <v>CUMPLE</v>
      </c>
      <c r="L15" s="74"/>
      <c r="M15" s="76"/>
      <c r="N15" s="74"/>
      <c r="O15" s="93" t="str">
        <f>+IF(O6&gt;=$D6,"CUMPLE","NO CUMPLE")</f>
        <v>CUMPLE</v>
      </c>
      <c r="P15" s="74"/>
      <c r="Q15" s="76"/>
      <c r="R15" s="74"/>
      <c r="S15" s="93" t="str">
        <f>+IF(S6&gt;=$D6,"CUMPLE","NO CUMPLE")</f>
        <v>CUMPLE</v>
      </c>
      <c r="T15" s="74"/>
      <c r="U15" s="76"/>
      <c r="V15" s="74"/>
      <c r="W15" s="93" t="str">
        <f>+IF(W6&gt;=$D6,"CUMPLE","NO CUMPLE")</f>
        <v>CUMPLE</v>
      </c>
      <c r="X15" s="74"/>
      <c r="Y15" s="74"/>
      <c r="Z15" s="74"/>
      <c r="AA15" s="93" t="str">
        <f>+IF(AA6&gt;=$D6,"CUMPLE","NO CUMPLE")</f>
        <v>CUMPLE</v>
      </c>
      <c r="AB15" s="74"/>
      <c r="AC15" s="76"/>
      <c r="AD15" s="74"/>
      <c r="AE15" s="93" t="str">
        <f>+IF(AE6&gt;=$D6,"CUMPLE","NO CUMPLE")</f>
        <v>CUMPLE</v>
      </c>
      <c r="AF15" s="74"/>
      <c r="AG15" s="76"/>
      <c r="AH15" s="74"/>
      <c r="AI15" s="93" t="str">
        <f>+IF(AI6&gt;=$D6,"CUMPLE","NO CUMPLE")</f>
        <v>CUMPLE</v>
      </c>
      <c r="AJ15" s="74"/>
      <c r="AK15" s="76"/>
      <c r="AL15" s="74"/>
      <c r="AM15" s="93" t="str">
        <f>+IF(AM6&gt;=$D6,"CUMPLE","NO CUMPLE")</f>
        <v>CUMPLE</v>
      </c>
      <c r="AN15" s="74"/>
      <c r="AO15" s="76"/>
      <c r="AP15" s="74"/>
      <c r="AQ15" s="93" t="str">
        <f>+IF(AQ6&gt;=$D6,"CUMPLE","NO CUMPLE")</f>
        <v>NO CUMPLE</v>
      </c>
      <c r="AR15" s="74"/>
    </row>
    <row r="16" spans="1:44">
      <c r="A16" s="3"/>
      <c r="B16" s="74"/>
      <c r="C16" s="74"/>
      <c r="D16" s="74"/>
      <c r="E16" s="74"/>
      <c r="F16" s="74"/>
      <c r="G16" s="74"/>
      <c r="H16" s="74"/>
      <c r="I16" s="76"/>
      <c r="J16" s="74"/>
      <c r="K16" s="74"/>
      <c r="L16" s="74"/>
      <c r="M16" s="76"/>
      <c r="N16" s="74"/>
      <c r="O16" s="74"/>
      <c r="P16" s="74"/>
      <c r="Q16" s="76"/>
      <c r="R16" s="74"/>
      <c r="S16" s="74"/>
      <c r="T16" s="74"/>
      <c r="U16" s="76"/>
      <c r="V16" s="74"/>
      <c r="W16" s="74"/>
      <c r="X16" s="74"/>
      <c r="Y16" s="74"/>
      <c r="Z16" s="74"/>
      <c r="AA16" s="74"/>
      <c r="AB16" s="74"/>
      <c r="AC16" s="76"/>
      <c r="AD16" s="74"/>
      <c r="AE16" s="74"/>
      <c r="AF16" s="74"/>
      <c r="AG16" s="76"/>
      <c r="AH16" s="74"/>
      <c r="AI16" s="74"/>
      <c r="AJ16" s="74"/>
      <c r="AK16" s="76"/>
      <c r="AL16" s="74"/>
      <c r="AM16" s="74"/>
      <c r="AN16" s="74"/>
      <c r="AO16" s="76"/>
      <c r="AP16" s="74"/>
      <c r="AQ16" s="74"/>
      <c r="AR16" s="74"/>
    </row>
    <row r="17" spans="1:44">
      <c r="A17" s="94" t="s">
        <v>143</v>
      </c>
      <c r="B17" s="95"/>
      <c r="C17" s="74"/>
      <c r="D17" s="92">
        <v>301119</v>
      </c>
      <c r="E17" s="74"/>
      <c r="F17" s="96"/>
      <c r="G17" s="97" t="s">
        <v>143</v>
      </c>
      <c r="H17" s="95"/>
      <c r="I17" s="76"/>
      <c r="J17" s="96"/>
      <c r="K17" s="97" t="s">
        <v>143</v>
      </c>
      <c r="L17" s="95"/>
      <c r="M17" s="76"/>
      <c r="N17" s="96"/>
      <c r="O17" s="97" t="s">
        <v>143</v>
      </c>
      <c r="P17" s="95"/>
      <c r="Q17" s="76"/>
      <c r="R17" s="96"/>
      <c r="S17" s="97" t="s">
        <v>143</v>
      </c>
      <c r="T17" s="95"/>
      <c r="U17" s="76"/>
      <c r="V17" s="96"/>
      <c r="W17" s="97" t="s">
        <v>143</v>
      </c>
      <c r="X17" s="95"/>
      <c r="Y17" s="74"/>
      <c r="Z17" s="96"/>
      <c r="AA17" s="97" t="s">
        <v>143</v>
      </c>
      <c r="AB17" s="95"/>
      <c r="AC17" s="76"/>
      <c r="AD17" s="96"/>
      <c r="AE17" s="97" t="s">
        <v>143</v>
      </c>
      <c r="AF17" s="95"/>
      <c r="AG17" s="76"/>
      <c r="AH17" s="96"/>
      <c r="AI17" s="97" t="s">
        <v>143</v>
      </c>
      <c r="AJ17" s="95"/>
      <c r="AK17" s="76"/>
      <c r="AL17" s="96"/>
      <c r="AM17" s="97" t="s">
        <v>143</v>
      </c>
      <c r="AN17" s="95"/>
      <c r="AO17" s="76"/>
      <c r="AP17" s="96"/>
      <c r="AQ17" s="97" t="s">
        <v>143</v>
      </c>
      <c r="AR17" s="95"/>
    </row>
    <row r="18" spans="1:44">
      <c r="A18" s="98"/>
      <c r="B18" s="99"/>
      <c r="C18" s="74"/>
      <c r="D18" s="92">
        <v>721015</v>
      </c>
      <c r="E18" s="74"/>
      <c r="F18" s="98"/>
      <c r="G18" s="74"/>
      <c r="H18" s="99"/>
      <c r="I18" s="76"/>
      <c r="J18" s="98"/>
      <c r="K18" s="74"/>
      <c r="L18" s="99"/>
      <c r="M18" s="76"/>
      <c r="N18" s="98"/>
      <c r="O18" s="74"/>
      <c r="P18" s="99"/>
      <c r="Q18" s="76"/>
      <c r="R18" s="98"/>
      <c r="S18" s="74"/>
      <c r="T18" s="99"/>
      <c r="U18" s="76"/>
      <c r="V18" s="98"/>
      <c r="W18" s="74"/>
      <c r="X18" s="99"/>
      <c r="Y18" s="74"/>
      <c r="Z18" s="98"/>
      <c r="AA18" s="74"/>
      <c r="AB18" s="99"/>
      <c r="AC18" s="76"/>
      <c r="AD18" s="98"/>
      <c r="AE18" s="74"/>
      <c r="AF18" s="99"/>
      <c r="AG18" s="76"/>
      <c r="AH18" s="98"/>
      <c r="AI18" s="74"/>
      <c r="AJ18" s="99"/>
      <c r="AK18" s="76"/>
      <c r="AL18" s="98"/>
      <c r="AM18" s="74"/>
      <c r="AN18" s="99"/>
      <c r="AO18" s="76"/>
      <c r="AP18" s="98"/>
      <c r="AQ18" s="74"/>
      <c r="AR18" s="99"/>
    </row>
    <row r="19" spans="1:44">
      <c r="A19" s="98" t="s">
        <v>144</v>
      </c>
      <c r="B19" s="99"/>
      <c r="C19" s="74"/>
      <c r="D19" s="92">
        <v>721214</v>
      </c>
      <c r="E19" s="74"/>
      <c r="F19" s="100" t="s">
        <v>145</v>
      </c>
      <c r="G19" s="101">
        <v>584888911</v>
      </c>
      <c r="H19" s="102" t="s">
        <v>146</v>
      </c>
      <c r="I19" s="76"/>
      <c r="J19" s="100" t="s">
        <v>145</v>
      </c>
      <c r="K19" s="101">
        <v>295893010.86000001</v>
      </c>
      <c r="L19" s="102" t="s">
        <v>146</v>
      </c>
      <c r="M19" s="76"/>
      <c r="N19" s="100" t="s">
        <v>145</v>
      </c>
      <c r="O19" s="103">
        <v>343601943</v>
      </c>
      <c r="P19" s="102" t="s">
        <v>146</v>
      </c>
      <c r="Q19" s="76"/>
      <c r="R19" s="100" t="s">
        <v>145</v>
      </c>
      <c r="S19" s="103">
        <v>285663110</v>
      </c>
      <c r="T19" s="102" t="s">
        <v>146</v>
      </c>
      <c r="U19" s="76"/>
      <c r="V19" s="100" t="s">
        <v>145</v>
      </c>
      <c r="W19" s="103">
        <v>222917540</v>
      </c>
      <c r="X19" s="102" t="s">
        <v>146</v>
      </c>
      <c r="Y19" s="74"/>
      <c r="Z19" s="100" t="s">
        <v>145</v>
      </c>
      <c r="AA19" s="101">
        <v>304879660</v>
      </c>
      <c r="AB19" s="102" t="s">
        <v>146</v>
      </c>
      <c r="AC19" s="76"/>
      <c r="AD19" s="100" t="s">
        <v>145</v>
      </c>
      <c r="AE19" s="101">
        <v>5130502328</v>
      </c>
      <c r="AF19" s="102" t="s">
        <v>146</v>
      </c>
      <c r="AG19" s="76"/>
      <c r="AH19" s="100" t="s">
        <v>145</v>
      </c>
      <c r="AI19" s="103">
        <v>1036010743</v>
      </c>
      <c r="AJ19" s="102" t="s">
        <v>146</v>
      </c>
      <c r="AK19" s="76"/>
      <c r="AL19" s="100" t="s">
        <v>145</v>
      </c>
      <c r="AM19" s="103">
        <v>50646798.420000002</v>
      </c>
      <c r="AN19" s="102" t="s">
        <v>146</v>
      </c>
      <c r="AO19" s="76"/>
      <c r="AP19" s="100" t="s">
        <v>145</v>
      </c>
      <c r="AQ19" s="103">
        <v>89888661</v>
      </c>
      <c r="AR19" s="102" t="s">
        <v>146</v>
      </c>
    </row>
    <row r="20" spans="1:44" ht="15" customHeight="1">
      <c r="A20" s="98" t="s">
        <v>147</v>
      </c>
      <c r="B20" s="99"/>
      <c r="C20" s="74"/>
      <c r="D20" s="92">
        <v>721513</v>
      </c>
      <c r="E20" s="74"/>
      <c r="F20" s="104">
        <v>14</v>
      </c>
      <c r="G20" s="105">
        <v>2013</v>
      </c>
      <c r="H20" s="431" t="s">
        <v>148</v>
      </c>
      <c r="I20" s="76"/>
      <c r="J20" s="104">
        <v>87</v>
      </c>
      <c r="K20" s="74">
        <v>2019</v>
      </c>
      <c r="L20" s="431" t="s">
        <v>149</v>
      </c>
      <c r="M20" s="76"/>
      <c r="N20" s="104">
        <v>18</v>
      </c>
      <c r="O20" s="106">
        <v>2018</v>
      </c>
      <c r="P20" s="431" t="s">
        <v>150</v>
      </c>
      <c r="Q20" s="76"/>
      <c r="R20" s="98"/>
      <c r="S20" s="106">
        <v>2021</v>
      </c>
      <c r="T20" s="431" t="s">
        <v>151</v>
      </c>
      <c r="U20" s="76"/>
      <c r="V20" s="104">
        <v>14</v>
      </c>
      <c r="W20" s="106">
        <v>1996</v>
      </c>
      <c r="X20" s="431" t="s">
        <v>152</v>
      </c>
      <c r="Y20" s="74"/>
      <c r="Z20" s="104">
        <v>6</v>
      </c>
      <c r="AA20" s="105">
        <v>2010</v>
      </c>
      <c r="AB20" s="431" t="s">
        <v>153</v>
      </c>
      <c r="AC20" s="76"/>
      <c r="AD20" s="104"/>
      <c r="AE20" s="105">
        <v>2019</v>
      </c>
      <c r="AF20" s="431" t="s">
        <v>154</v>
      </c>
      <c r="AG20" s="76"/>
      <c r="AH20" s="98"/>
      <c r="AI20" s="106">
        <v>2013</v>
      </c>
      <c r="AJ20" s="431" t="s">
        <v>155</v>
      </c>
      <c r="AK20" s="76"/>
      <c r="AL20" s="98"/>
      <c r="AM20" s="106">
        <v>1997</v>
      </c>
      <c r="AN20" s="431" t="s">
        <v>156</v>
      </c>
      <c r="AO20" s="76"/>
      <c r="AP20" s="98"/>
      <c r="AQ20" s="106">
        <v>2022</v>
      </c>
      <c r="AR20" s="431" t="s">
        <v>157</v>
      </c>
    </row>
    <row r="21" spans="1:44" ht="15.75" customHeight="1">
      <c r="A21" s="107" t="s">
        <v>158</v>
      </c>
      <c r="B21" s="99"/>
      <c r="C21" s="74"/>
      <c r="D21" s="92">
        <v>721520</v>
      </c>
      <c r="E21" s="74"/>
      <c r="F21" s="108">
        <v>1</v>
      </c>
      <c r="G21" s="109">
        <v>0.7</v>
      </c>
      <c r="H21" s="432"/>
      <c r="I21" s="76"/>
      <c r="J21" s="110"/>
      <c r="K21" s="111">
        <v>1</v>
      </c>
      <c r="L21" s="432"/>
      <c r="M21" s="76"/>
      <c r="N21" s="110"/>
      <c r="O21" s="112">
        <v>1</v>
      </c>
      <c r="P21" s="432"/>
      <c r="Q21" s="76"/>
      <c r="R21" s="110"/>
      <c r="S21" s="113">
        <v>0.97</v>
      </c>
      <c r="T21" s="432"/>
      <c r="U21" s="76"/>
      <c r="V21" s="110">
        <v>1</v>
      </c>
      <c r="W21" s="112">
        <v>1</v>
      </c>
      <c r="X21" s="432"/>
      <c r="Y21" s="74"/>
      <c r="Z21" s="108">
        <v>1</v>
      </c>
      <c r="AA21" s="109">
        <v>1</v>
      </c>
      <c r="AB21" s="432"/>
      <c r="AC21" s="76"/>
      <c r="AD21" s="114">
        <v>0</v>
      </c>
      <c r="AE21" s="109">
        <v>0.6</v>
      </c>
      <c r="AF21" s="432"/>
      <c r="AG21" s="76"/>
      <c r="AH21" s="110"/>
      <c r="AI21" s="112">
        <v>1</v>
      </c>
      <c r="AJ21" s="432"/>
      <c r="AK21" s="76"/>
      <c r="AL21" s="110"/>
      <c r="AM21" s="113">
        <v>1</v>
      </c>
      <c r="AN21" s="432"/>
      <c r="AO21" s="76"/>
      <c r="AP21" s="114">
        <v>0</v>
      </c>
      <c r="AQ21" s="113">
        <v>0.7</v>
      </c>
      <c r="AR21" s="432"/>
    </row>
    <row r="22" spans="1:44" ht="15.75" customHeight="1">
      <c r="A22" s="107"/>
      <c r="B22" s="99"/>
      <c r="C22" s="74"/>
      <c r="D22" s="92">
        <v>951219</v>
      </c>
      <c r="E22" s="74"/>
      <c r="F22" s="98"/>
      <c r="G22" s="111"/>
      <c r="H22" s="432"/>
      <c r="I22" s="76"/>
      <c r="J22" s="98"/>
      <c r="K22" s="111"/>
      <c r="L22" s="432"/>
      <c r="M22" s="76"/>
      <c r="N22" s="98"/>
      <c r="O22" s="111"/>
      <c r="P22" s="432"/>
      <c r="Q22" s="76"/>
      <c r="R22" s="98"/>
      <c r="S22" s="74"/>
      <c r="T22" s="432"/>
      <c r="U22" s="76"/>
      <c r="V22" s="98"/>
      <c r="W22" s="111"/>
      <c r="X22" s="432"/>
      <c r="Y22" s="74"/>
      <c r="Z22" s="98"/>
      <c r="AA22" s="111"/>
      <c r="AB22" s="432"/>
      <c r="AC22" s="76"/>
      <c r="AD22" s="98"/>
      <c r="AE22" s="111"/>
      <c r="AF22" s="432"/>
      <c r="AG22" s="76"/>
      <c r="AH22" s="98"/>
      <c r="AI22" s="111"/>
      <c r="AJ22" s="432"/>
      <c r="AK22" s="76"/>
      <c r="AL22" s="98"/>
      <c r="AM22" s="74"/>
      <c r="AN22" s="432"/>
      <c r="AO22" s="76"/>
      <c r="AP22" s="98"/>
      <c r="AQ22" s="111"/>
      <c r="AR22" s="432"/>
    </row>
    <row r="23" spans="1:44" ht="15.75" customHeight="1">
      <c r="A23" s="107"/>
      <c r="B23" s="99"/>
      <c r="C23" s="74"/>
      <c r="D23" s="74"/>
      <c r="E23" s="74"/>
      <c r="F23" s="98"/>
      <c r="G23" s="111" t="str">
        <f>IF(ISERROR(FIND($D$55,H20,1)),"NO OK","OK")</f>
        <v>OK</v>
      </c>
      <c r="H23" s="432"/>
      <c r="I23" s="76"/>
      <c r="J23" s="98"/>
      <c r="K23" s="111"/>
      <c r="L23" s="432"/>
      <c r="M23" s="76"/>
      <c r="N23" s="98"/>
      <c r="O23" s="111" t="str">
        <f>IF(ISERROR(FIND($D$55,P20,1)),"NO OK","OK")</f>
        <v>OK</v>
      </c>
      <c r="P23" s="432"/>
      <c r="Q23" s="76"/>
      <c r="R23" s="98"/>
      <c r="S23" s="74"/>
      <c r="T23" s="432"/>
      <c r="U23" s="76"/>
      <c r="V23" s="98"/>
      <c r="W23" s="111" t="s">
        <v>146</v>
      </c>
      <c r="X23" s="432"/>
      <c r="Y23" s="74"/>
      <c r="Z23" s="98"/>
      <c r="AA23" s="111" t="str">
        <f>IF(ISERROR(FIND($D$55,AB20,1)),"NO OK","OK")</f>
        <v>OK</v>
      </c>
      <c r="AB23" s="432"/>
      <c r="AC23" s="76"/>
      <c r="AD23" s="98"/>
      <c r="AE23" s="111"/>
      <c r="AF23" s="432"/>
      <c r="AG23" s="76"/>
      <c r="AH23" s="98"/>
      <c r="AI23" s="111" t="str">
        <f>IF(ISERROR(FIND($D$55,AJ20,1)),"NO OK","OK")</f>
        <v>OK</v>
      </c>
      <c r="AJ23" s="432"/>
      <c r="AK23" s="76"/>
      <c r="AL23" s="98"/>
      <c r="AM23" s="74"/>
      <c r="AN23" s="432"/>
      <c r="AO23" s="76"/>
      <c r="AP23" s="98"/>
      <c r="AQ23" s="111" t="s">
        <v>146</v>
      </c>
      <c r="AR23" s="432"/>
    </row>
    <row r="24" spans="1:44" ht="15.75" customHeight="1">
      <c r="A24" s="107"/>
      <c r="B24" s="99"/>
      <c r="C24" s="74"/>
      <c r="D24" s="74"/>
      <c r="E24" s="74"/>
      <c r="F24" s="98"/>
      <c r="G24" s="112"/>
      <c r="H24" s="432"/>
      <c r="I24" s="76"/>
      <c r="J24" s="98"/>
      <c r="K24" s="111"/>
      <c r="L24" s="432"/>
      <c r="M24" s="76"/>
      <c r="N24" s="98"/>
      <c r="O24" s="111"/>
      <c r="P24" s="432"/>
      <c r="Q24" s="76"/>
      <c r="R24" s="98"/>
      <c r="S24" s="74"/>
      <c r="T24" s="432"/>
      <c r="U24" s="76"/>
      <c r="V24" s="98"/>
      <c r="W24" s="111"/>
      <c r="X24" s="432"/>
      <c r="Y24" s="74"/>
      <c r="Z24" s="98"/>
      <c r="AA24" s="112"/>
      <c r="AB24" s="432"/>
      <c r="AC24" s="76"/>
      <c r="AD24" s="98"/>
      <c r="AE24" s="111"/>
      <c r="AF24" s="432"/>
      <c r="AG24" s="76"/>
      <c r="AH24" s="98"/>
      <c r="AI24" s="111"/>
      <c r="AJ24" s="432"/>
      <c r="AK24" s="76"/>
      <c r="AL24" s="98"/>
      <c r="AM24" s="74"/>
      <c r="AN24" s="432"/>
      <c r="AO24" s="76"/>
      <c r="AP24" s="98"/>
      <c r="AQ24" s="111"/>
      <c r="AR24" s="432"/>
    </row>
    <row r="25" spans="1:44" ht="15.75" customHeight="1">
      <c r="A25" s="107"/>
      <c r="B25" s="99"/>
      <c r="C25" s="74"/>
      <c r="D25" s="74"/>
      <c r="E25" s="74"/>
      <c r="F25" s="98"/>
      <c r="G25" s="112"/>
      <c r="H25" s="432"/>
      <c r="I25" s="76"/>
      <c r="J25" s="98"/>
      <c r="K25" s="111"/>
      <c r="L25" s="432"/>
      <c r="M25" s="76"/>
      <c r="N25" s="98"/>
      <c r="O25" s="111"/>
      <c r="P25" s="432"/>
      <c r="Q25" s="76"/>
      <c r="R25" s="98"/>
      <c r="S25" s="74"/>
      <c r="T25" s="432"/>
      <c r="U25" s="76"/>
      <c r="V25" s="98"/>
      <c r="W25" s="111"/>
      <c r="X25" s="432"/>
      <c r="Y25" s="74"/>
      <c r="Z25" s="98"/>
      <c r="AA25" s="112"/>
      <c r="AB25" s="432"/>
      <c r="AC25" s="76"/>
      <c r="AD25" s="98"/>
      <c r="AE25" s="111"/>
      <c r="AF25" s="432"/>
      <c r="AG25" s="76"/>
      <c r="AH25" s="98"/>
      <c r="AI25" s="111"/>
      <c r="AJ25" s="432"/>
      <c r="AK25" s="76"/>
      <c r="AL25" s="98"/>
      <c r="AM25" s="74"/>
      <c r="AN25" s="432"/>
      <c r="AO25" s="76"/>
      <c r="AP25" s="98"/>
      <c r="AQ25" s="111"/>
      <c r="AR25" s="432"/>
    </row>
    <row r="26" spans="1:44" ht="15.75" customHeight="1">
      <c r="A26" s="98"/>
      <c r="B26" s="99"/>
      <c r="C26" s="74"/>
      <c r="D26" s="74"/>
      <c r="E26" s="74"/>
      <c r="F26" s="98"/>
      <c r="G26" s="112"/>
      <c r="H26" s="432"/>
      <c r="I26" s="76"/>
      <c r="J26" s="98"/>
      <c r="K26" s="111"/>
      <c r="L26" s="432"/>
      <c r="M26" s="76"/>
      <c r="N26" s="98"/>
      <c r="O26" s="111"/>
      <c r="P26" s="432"/>
      <c r="Q26" s="76"/>
      <c r="R26" s="98"/>
      <c r="S26" s="74"/>
      <c r="T26" s="432"/>
      <c r="U26" s="76"/>
      <c r="V26" s="98"/>
      <c r="W26" s="111"/>
      <c r="X26" s="432"/>
      <c r="Y26" s="74"/>
      <c r="Z26" s="98"/>
      <c r="AA26" s="112"/>
      <c r="AB26" s="432"/>
      <c r="AC26" s="76"/>
      <c r="AD26" s="98"/>
      <c r="AE26" s="111"/>
      <c r="AF26" s="432"/>
      <c r="AG26" s="76"/>
      <c r="AH26" s="98"/>
      <c r="AI26" s="111"/>
      <c r="AJ26" s="432"/>
      <c r="AK26" s="76"/>
      <c r="AL26" s="98"/>
      <c r="AM26" s="74"/>
      <c r="AN26" s="432"/>
      <c r="AO26" s="76"/>
      <c r="AP26" s="98"/>
      <c r="AQ26" s="111"/>
      <c r="AR26" s="432"/>
    </row>
    <row r="27" spans="1:44" ht="15.75" customHeight="1">
      <c r="A27" s="115" t="s">
        <v>159</v>
      </c>
      <c r="B27" s="116"/>
      <c r="C27" s="74"/>
      <c r="D27" s="74"/>
      <c r="E27" s="74"/>
      <c r="F27" s="117" t="s">
        <v>136</v>
      </c>
      <c r="G27" s="118">
        <f>+ROUND(G19*G21*$B$91/(LOOKUP(G20,$A$55:$A$91,$B$55:$B$91)),0)</f>
        <v>694524576</v>
      </c>
      <c r="H27" s="116">
        <f>+ROUND(G27/$B$91,2)</f>
        <v>694.52</v>
      </c>
      <c r="I27" s="76"/>
      <c r="J27" s="117" t="s">
        <v>136</v>
      </c>
      <c r="K27" s="118">
        <f>+ROUND(K19*K21*$B$91/(LOOKUP(K20,$A$55:$A$91,$B$55:$B$91)),0)</f>
        <v>357308651</v>
      </c>
      <c r="L27" s="116">
        <f>+ROUND(K27/$B$91,2)</f>
        <v>357.31</v>
      </c>
      <c r="M27" s="76"/>
      <c r="N27" s="117" t="s">
        <v>136</v>
      </c>
      <c r="O27" s="118">
        <f>+ROUND(O19*O21*$B$91/(LOOKUP(O20,$A$55:$A$91,$B$55:$B$91)),0)</f>
        <v>439814991</v>
      </c>
      <c r="P27" s="116">
        <f>+ROUND(O27/$B$91,2)</f>
        <v>439.81</v>
      </c>
      <c r="Q27" s="76"/>
      <c r="R27" s="117" t="s">
        <v>136</v>
      </c>
      <c r="S27" s="118">
        <f>+ROUND(S19*S21*$B$91/(LOOKUP(S20,$A$55:$A$91,$B$55:$B$91)),0)</f>
        <v>304992060</v>
      </c>
      <c r="T27" s="116">
        <f>+ROUND(S27/$B$91,2)</f>
        <v>304.99</v>
      </c>
      <c r="U27" s="76"/>
      <c r="V27" s="117" t="s">
        <v>136</v>
      </c>
      <c r="W27" s="118">
        <f>+ROUND(W19*W21*$B$91/(LOOKUP(W20,$A$55:$A$91,$B$55:$B$91)),0)</f>
        <v>1568461143</v>
      </c>
      <c r="X27" s="116">
        <f>+ROUND(W27/$B$91,2)</f>
        <v>1568.46</v>
      </c>
      <c r="Y27" s="74"/>
      <c r="Z27" s="117" t="s">
        <v>136</v>
      </c>
      <c r="AA27" s="118">
        <f>+ROUND(AA19*AA21*$B$91/(LOOKUP(AA20,$A$55:$A$91,$B$55:$B$91)),0)</f>
        <v>591999340</v>
      </c>
      <c r="AB27" s="116">
        <f>+ROUND(AA27/$B$91,2)</f>
        <v>592</v>
      </c>
      <c r="AC27" s="76"/>
      <c r="AD27" s="117" t="s">
        <v>136</v>
      </c>
      <c r="AE27" s="118">
        <f>+ROUND(AE19*AE21*$B$91/(LOOKUP(AE20,$A$55:$A$91,$B$55:$B$91)),0)</f>
        <v>3717234538</v>
      </c>
      <c r="AF27" s="116">
        <f>+ROUND(AE27/$B$91,2)</f>
        <v>3717.23</v>
      </c>
      <c r="AG27" s="76"/>
      <c r="AH27" s="117" t="s">
        <v>136</v>
      </c>
      <c r="AI27" s="118">
        <f>+ROUND(AI19*AI21*$B$91/(LOOKUP(AI20,$A$55:$A$91,$B$55:$B$91)),0)</f>
        <v>1757439768</v>
      </c>
      <c r="AJ27" s="116">
        <f>+ROUND(AI27/$B$91,2)</f>
        <v>1757.44</v>
      </c>
      <c r="AK27" s="76"/>
      <c r="AL27" s="117" t="s">
        <v>136</v>
      </c>
      <c r="AM27" s="118">
        <f>+ROUND(AM19*AM21*$B$91/(LOOKUP(AM20,$A$55:$A$91,$B$55:$B$91)),0)</f>
        <v>294449571</v>
      </c>
      <c r="AN27" s="116">
        <f>+ROUND(AM27/$B$91,2)</f>
        <v>294.45</v>
      </c>
      <c r="AO27" s="76"/>
      <c r="AP27" s="117" t="s">
        <v>136</v>
      </c>
      <c r="AQ27" s="118">
        <f>+ROUND(AQ19*AQ21*$B$91/(LOOKUP(AQ20,$A$55:$A$91,$B$55:$B$91)),0)</f>
        <v>62922063</v>
      </c>
      <c r="AR27" s="116">
        <f>+ROUND(AQ27/$B$91,2)</f>
        <v>62.92</v>
      </c>
    </row>
    <row r="28" spans="1:44" ht="15.75" customHeight="1">
      <c r="A28" s="74"/>
      <c r="B28" s="74"/>
      <c r="C28" s="74"/>
      <c r="D28" s="74"/>
      <c r="E28" s="74"/>
      <c r="F28" s="74"/>
      <c r="G28" s="74"/>
      <c r="H28" s="74"/>
      <c r="I28" s="76"/>
      <c r="J28" s="74"/>
      <c r="K28" s="74"/>
      <c r="L28" s="74"/>
      <c r="M28" s="76"/>
      <c r="N28" s="74"/>
      <c r="O28" s="74"/>
      <c r="P28" s="74"/>
      <c r="Q28" s="76"/>
      <c r="R28" s="74"/>
      <c r="S28" s="74"/>
      <c r="T28" s="74"/>
      <c r="U28" s="76"/>
      <c r="V28" s="74"/>
      <c r="W28" s="74"/>
      <c r="X28" s="74"/>
      <c r="Y28" s="74"/>
      <c r="Z28" s="74"/>
      <c r="AA28" s="74"/>
      <c r="AB28" s="74"/>
      <c r="AC28" s="76"/>
      <c r="AD28" s="74"/>
      <c r="AE28" s="74"/>
      <c r="AF28" s="74"/>
      <c r="AG28" s="76"/>
      <c r="AH28" s="74"/>
      <c r="AI28" s="74"/>
      <c r="AJ28" s="74"/>
      <c r="AK28" s="76"/>
      <c r="AL28" s="74"/>
      <c r="AM28" s="74"/>
      <c r="AN28" s="74"/>
      <c r="AO28" s="76"/>
      <c r="AP28" s="74"/>
      <c r="AQ28" s="74"/>
      <c r="AR28" s="74"/>
    </row>
    <row r="29" spans="1:44" ht="15.75" customHeight="1">
      <c r="A29" s="94" t="s">
        <v>160</v>
      </c>
      <c r="B29" s="95"/>
      <c r="C29" s="74"/>
      <c r="D29" s="74"/>
      <c r="E29" s="74"/>
      <c r="F29" s="96"/>
      <c r="G29" s="97" t="s">
        <v>160</v>
      </c>
      <c r="H29" s="95"/>
      <c r="I29" s="76"/>
      <c r="J29" s="96"/>
      <c r="K29" s="97" t="s">
        <v>160</v>
      </c>
      <c r="L29" s="95"/>
      <c r="M29" s="76"/>
      <c r="N29" s="96"/>
      <c r="O29" s="97" t="s">
        <v>160</v>
      </c>
      <c r="P29" s="95"/>
      <c r="Q29" s="76"/>
      <c r="R29" s="96"/>
      <c r="S29" s="97" t="s">
        <v>160</v>
      </c>
      <c r="T29" s="95"/>
      <c r="U29" s="76"/>
      <c r="V29" s="96"/>
      <c r="W29" s="97" t="s">
        <v>160</v>
      </c>
      <c r="X29" s="95"/>
      <c r="Y29" s="74"/>
      <c r="Z29" s="96"/>
      <c r="AA29" s="97" t="s">
        <v>160</v>
      </c>
      <c r="AB29" s="95"/>
      <c r="AC29" s="76"/>
      <c r="AD29" s="96"/>
      <c r="AE29" s="97" t="s">
        <v>160</v>
      </c>
      <c r="AF29" s="95"/>
      <c r="AG29" s="76"/>
      <c r="AH29" s="96"/>
      <c r="AI29" s="97" t="s">
        <v>160</v>
      </c>
      <c r="AJ29" s="95"/>
      <c r="AK29" s="76"/>
      <c r="AL29" s="96"/>
      <c r="AM29" s="97" t="s">
        <v>160</v>
      </c>
      <c r="AN29" s="95"/>
      <c r="AO29" s="76"/>
      <c r="AP29" s="96"/>
      <c r="AQ29" s="97" t="s">
        <v>160</v>
      </c>
      <c r="AR29" s="95"/>
    </row>
    <row r="30" spans="1:44" ht="15.75" customHeight="1">
      <c r="A30" s="98"/>
      <c r="B30" s="99"/>
      <c r="C30" s="74"/>
      <c r="D30" s="74"/>
      <c r="E30" s="74"/>
      <c r="F30" s="98"/>
      <c r="G30" s="74"/>
      <c r="H30" s="99"/>
      <c r="I30" s="76"/>
      <c r="J30" s="98"/>
      <c r="K30" s="74"/>
      <c r="L30" s="99"/>
      <c r="M30" s="76"/>
      <c r="N30" s="98"/>
      <c r="O30" s="74"/>
      <c r="P30" s="99"/>
      <c r="Q30" s="76"/>
      <c r="R30" s="98"/>
      <c r="S30" s="74"/>
      <c r="T30" s="99"/>
      <c r="U30" s="76"/>
      <c r="V30" s="98"/>
      <c r="W30" s="74"/>
      <c r="X30" s="99"/>
      <c r="Y30" s="74"/>
      <c r="Z30" s="98"/>
      <c r="AA30" s="74"/>
      <c r="AB30" s="99"/>
      <c r="AC30" s="76"/>
      <c r="AD30" s="98"/>
      <c r="AE30" s="74"/>
      <c r="AF30" s="99"/>
      <c r="AG30" s="76"/>
      <c r="AH30" s="98"/>
      <c r="AI30" s="74"/>
      <c r="AJ30" s="99"/>
      <c r="AK30" s="76"/>
      <c r="AL30" s="98"/>
      <c r="AM30" s="74"/>
      <c r="AN30" s="99"/>
      <c r="AO30" s="76"/>
      <c r="AP30" s="98"/>
      <c r="AQ30" s="74"/>
      <c r="AR30" s="99"/>
    </row>
    <row r="31" spans="1:44" ht="15.75" customHeight="1">
      <c r="A31" s="98" t="s">
        <v>144</v>
      </c>
      <c r="B31" s="99"/>
      <c r="C31" s="74"/>
      <c r="D31" s="74"/>
      <c r="E31" s="74"/>
      <c r="F31" s="100" t="s">
        <v>145</v>
      </c>
      <c r="G31" s="101">
        <v>233225354</v>
      </c>
      <c r="H31" s="102"/>
      <c r="I31" s="76"/>
      <c r="J31" s="100" t="s">
        <v>145</v>
      </c>
      <c r="K31" s="103">
        <v>0</v>
      </c>
      <c r="L31" s="102" t="s">
        <v>146</v>
      </c>
      <c r="M31" s="76"/>
      <c r="N31" s="100" t="s">
        <v>145</v>
      </c>
      <c r="O31" s="103">
        <v>102888423</v>
      </c>
      <c r="P31" s="102" t="s">
        <v>146</v>
      </c>
      <c r="Q31" s="76"/>
      <c r="R31" s="100" t="s">
        <v>145</v>
      </c>
      <c r="S31" s="103">
        <v>201946000</v>
      </c>
      <c r="T31" s="102" t="s">
        <v>146</v>
      </c>
      <c r="U31" s="76"/>
      <c r="V31" s="100" t="s">
        <v>145</v>
      </c>
      <c r="W31" s="103">
        <v>203091033</v>
      </c>
      <c r="X31" s="119" t="s">
        <v>161</v>
      </c>
      <c r="Y31" s="74"/>
      <c r="Z31" s="100" t="s">
        <v>145</v>
      </c>
      <c r="AA31" s="101">
        <v>0</v>
      </c>
      <c r="AB31" s="102"/>
      <c r="AC31" s="76"/>
      <c r="AD31" s="100" t="s">
        <v>145</v>
      </c>
      <c r="AE31" s="101">
        <v>58845496</v>
      </c>
      <c r="AF31" s="102" t="s">
        <v>146</v>
      </c>
      <c r="AG31" s="76"/>
      <c r="AH31" s="100" t="s">
        <v>145</v>
      </c>
      <c r="AI31" s="103">
        <v>1164924703</v>
      </c>
      <c r="AJ31" s="102" t="s">
        <v>146</v>
      </c>
      <c r="AK31" s="76"/>
      <c r="AL31" s="100" t="s">
        <v>145</v>
      </c>
      <c r="AM31" s="103">
        <v>0</v>
      </c>
      <c r="AN31" s="102" t="s">
        <v>146</v>
      </c>
      <c r="AO31" s="76"/>
      <c r="AP31" s="100" t="s">
        <v>145</v>
      </c>
      <c r="AQ31" s="103">
        <v>56787648</v>
      </c>
      <c r="AR31" s="102" t="s">
        <v>146</v>
      </c>
    </row>
    <row r="32" spans="1:44" ht="15" customHeight="1">
      <c r="A32" s="98" t="s">
        <v>147</v>
      </c>
      <c r="B32" s="99"/>
      <c r="C32" s="74"/>
      <c r="D32" s="74"/>
      <c r="E32" s="74"/>
      <c r="F32" s="104">
        <v>20</v>
      </c>
      <c r="G32" s="105">
        <v>2015</v>
      </c>
      <c r="H32" s="431" t="s">
        <v>148</v>
      </c>
      <c r="I32" s="76"/>
      <c r="J32" s="98"/>
      <c r="K32" s="120">
        <v>2015</v>
      </c>
      <c r="L32" s="431"/>
      <c r="M32" s="76"/>
      <c r="N32" s="104">
        <v>2</v>
      </c>
      <c r="O32" s="106">
        <v>2013</v>
      </c>
      <c r="P32" s="431" t="s">
        <v>162</v>
      </c>
      <c r="Q32" s="76"/>
      <c r="R32" s="98"/>
      <c r="S32" s="106">
        <v>2011</v>
      </c>
      <c r="T32" s="431" t="s">
        <v>148</v>
      </c>
      <c r="U32" s="76"/>
      <c r="V32" s="104">
        <v>13</v>
      </c>
      <c r="W32" s="106">
        <v>1995</v>
      </c>
      <c r="X32" s="431" t="s">
        <v>163</v>
      </c>
      <c r="Y32" s="74"/>
      <c r="Z32" s="104">
        <v>20</v>
      </c>
      <c r="AA32" s="105">
        <v>2015</v>
      </c>
      <c r="AB32" s="431"/>
      <c r="AC32" s="76"/>
      <c r="AD32" s="98"/>
      <c r="AE32" s="105">
        <v>2016</v>
      </c>
      <c r="AF32" s="431" t="s">
        <v>164</v>
      </c>
      <c r="AG32" s="76"/>
      <c r="AH32" s="98"/>
      <c r="AI32" s="106">
        <v>2015</v>
      </c>
      <c r="AJ32" s="431" t="s">
        <v>165</v>
      </c>
      <c r="AK32" s="76"/>
      <c r="AL32" s="98"/>
      <c r="AM32" s="106">
        <v>2000</v>
      </c>
      <c r="AN32" s="431" t="s">
        <v>166</v>
      </c>
      <c r="AO32" s="76"/>
      <c r="AP32" s="98"/>
      <c r="AQ32" s="106">
        <v>2021</v>
      </c>
      <c r="AR32" s="431" t="s">
        <v>167</v>
      </c>
    </row>
    <row r="33" spans="1:44" ht="15.75" customHeight="1">
      <c r="A33" s="107" t="s">
        <v>158</v>
      </c>
      <c r="B33" s="99"/>
      <c r="C33" s="74"/>
      <c r="D33" s="74"/>
      <c r="E33" s="74"/>
      <c r="F33" s="108"/>
      <c r="G33" s="109">
        <v>1</v>
      </c>
      <c r="H33" s="432"/>
      <c r="I33" s="76"/>
      <c r="J33" s="110"/>
      <c r="K33" s="112">
        <v>0.7</v>
      </c>
      <c r="L33" s="432"/>
      <c r="M33" s="76"/>
      <c r="N33" s="110"/>
      <c r="O33" s="112">
        <v>1</v>
      </c>
      <c r="P33" s="432"/>
      <c r="Q33" s="76"/>
      <c r="R33" s="108"/>
      <c r="S33" s="112">
        <v>0.9</v>
      </c>
      <c r="T33" s="432"/>
      <c r="U33" s="76"/>
      <c r="V33" s="108">
        <v>1</v>
      </c>
      <c r="W33" s="113">
        <v>0</v>
      </c>
      <c r="X33" s="432"/>
      <c r="Y33" s="74"/>
      <c r="Z33" s="108"/>
      <c r="AA33" s="109">
        <v>1</v>
      </c>
      <c r="AB33" s="432"/>
      <c r="AC33" s="76"/>
      <c r="AD33" s="114">
        <v>0</v>
      </c>
      <c r="AE33" s="109">
        <v>1</v>
      </c>
      <c r="AF33" s="432"/>
      <c r="AG33" s="76"/>
      <c r="AH33" s="110">
        <v>1</v>
      </c>
      <c r="AI33" s="112">
        <v>1</v>
      </c>
      <c r="AJ33" s="432"/>
      <c r="AK33" s="76"/>
      <c r="AL33" s="121">
        <v>1</v>
      </c>
      <c r="AM33" s="113">
        <v>0</v>
      </c>
      <c r="AN33" s="432"/>
      <c r="AO33" s="76"/>
      <c r="AP33" s="121">
        <v>0</v>
      </c>
      <c r="AQ33" s="113">
        <v>0.7</v>
      </c>
      <c r="AR33" s="432"/>
    </row>
    <row r="34" spans="1:44" ht="19.5" customHeight="1">
      <c r="A34" s="107"/>
      <c r="B34" s="99"/>
      <c r="C34" s="74"/>
      <c r="D34" s="74"/>
      <c r="E34" s="74"/>
      <c r="F34" s="98"/>
      <c r="G34" s="111"/>
      <c r="H34" s="432"/>
      <c r="I34" s="76"/>
      <c r="J34" s="98"/>
      <c r="K34" s="111"/>
      <c r="L34" s="432"/>
      <c r="M34" s="76"/>
      <c r="N34" s="98"/>
      <c r="O34" s="111"/>
      <c r="P34" s="432"/>
      <c r="Q34" s="76"/>
      <c r="R34" s="98"/>
      <c r="S34" s="111"/>
      <c r="T34" s="432"/>
      <c r="U34" s="76"/>
      <c r="V34" s="98"/>
      <c r="W34" s="111"/>
      <c r="X34" s="432"/>
      <c r="Y34" s="74"/>
      <c r="Z34" s="98"/>
      <c r="AA34" s="111"/>
      <c r="AB34" s="432"/>
      <c r="AC34" s="76"/>
      <c r="AD34" s="98"/>
      <c r="AE34" s="111"/>
      <c r="AF34" s="432"/>
      <c r="AG34" s="76"/>
      <c r="AH34" s="98"/>
      <c r="AI34" s="111"/>
      <c r="AJ34" s="432"/>
      <c r="AK34" s="76"/>
      <c r="AL34" s="98"/>
      <c r="AM34" s="111"/>
      <c r="AN34" s="432"/>
      <c r="AO34" s="76"/>
      <c r="AP34" s="98"/>
      <c r="AQ34" s="111"/>
      <c r="AR34" s="432"/>
    </row>
    <row r="35" spans="1:44" ht="19.5" customHeight="1">
      <c r="A35" s="107"/>
      <c r="B35" s="99"/>
      <c r="C35" s="74"/>
      <c r="D35" s="74"/>
      <c r="E35" s="74"/>
      <c r="F35" s="98"/>
      <c r="G35" s="111"/>
      <c r="H35" s="432"/>
      <c r="I35" s="76"/>
      <c r="J35" s="98"/>
      <c r="K35" s="111"/>
      <c r="L35" s="432"/>
      <c r="M35" s="76"/>
      <c r="N35" s="98"/>
      <c r="O35" s="111"/>
      <c r="P35" s="432"/>
      <c r="Q35" s="76"/>
      <c r="R35" s="98"/>
      <c r="S35" s="111"/>
      <c r="T35" s="432"/>
      <c r="U35" s="76"/>
      <c r="V35" s="98"/>
      <c r="W35" s="111"/>
      <c r="X35" s="432"/>
      <c r="Y35" s="74"/>
      <c r="Z35" s="98"/>
      <c r="AA35" s="111"/>
      <c r="AB35" s="432"/>
      <c r="AC35" s="76"/>
      <c r="AD35" s="98"/>
      <c r="AE35" s="111"/>
      <c r="AF35" s="432"/>
      <c r="AG35" s="76"/>
      <c r="AH35" s="98"/>
      <c r="AI35" s="111"/>
      <c r="AJ35" s="432"/>
      <c r="AK35" s="76"/>
      <c r="AL35" s="98"/>
      <c r="AM35" s="111"/>
      <c r="AN35" s="432"/>
      <c r="AO35" s="76"/>
      <c r="AP35" s="98"/>
      <c r="AQ35" s="111"/>
      <c r="AR35" s="432"/>
    </row>
    <row r="36" spans="1:44" ht="19.5" customHeight="1">
      <c r="A36" s="107"/>
      <c r="B36" s="99"/>
      <c r="C36" s="74"/>
      <c r="D36" s="74"/>
      <c r="E36" s="74"/>
      <c r="F36" s="98"/>
      <c r="G36" s="111"/>
      <c r="H36" s="432"/>
      <c r="I36" s="76"/>
      <c r="J36" s="98"/>
      <c r="K36" s="111"/>
      <c r="L36" s="432"/>
      <c r="M36" s="76"/>
      <c r="N36" s="98"/>
      <c r="O36" s="111"/>
      <c r="P36" s="432"/>
      <c r="Q36" s="76"/>
      <c r="R36" s="98"/>
      <c r="S36" s="111"/>
      <c r="T36" s="432"/>
      <c r="U36" s="76"/>
      <c r="V36" s="98"/>
      <c r="W36" s="111"/>
      <c r="X36" s="432"/>
      <c r="Y36" s="74"/>
      <c r="Z36" s="98"/>
      <c r="AA36" s="111"/>
      <c r="AB36" s="432"/>
      <c r="AC36" s="76"/>
      <c r="AD36" s="98"/>
      <c r="AE36" s="111"/>
      <c r="AF36" s="432"/>
      <c r="AG36" s="76"/>
      <c r="AH36" s="98"/>
      <c r="AI36" s="111"/>
      <c r="AJ36" s="432"/>
      <c r="AK36" s="76"/>
      <c r="AL36" s="98"/>
      <c r="AM36" s="111"/>
      <c r="AN36" s="432"/>
      <c r="AO36" s="76"/>
      <c r="AP36" s="98"/>
      <c r="AQ36" s="111"/>
      <c r="AR36" s="432"/>
    </row>
    <row r="37" spans="1:44" ht="19.5" customHeight="1">
      <c r="A37" s="107"/>
      <c r="B37" s="99"/>
      <c r="C37" s="74"/>
      <c r="D37" s="74"/>
      <c r="E37" s="74"/>
      <c r="F37" s="98"/>
      <c r="G37" s="111"/>
      <c r="H37" s="432"/>
      <c r="I37" s="76"/>
      <c r="J37" s="98"/>
      <c r="K37" s="111"/>
      <c r="L37" s="432"/>
      <c r="M37" s="76"/>
      <c r="N37" s="98"/>
      <c r="O37" s="111"/>
      <c r="P37" s="432"/>
      <c r="Q37" s="76"/>
      <c r="R37" s="98"/>
      <c r="S37" s="111"/>
      <c r="T37" s="432"/>
      <c r="U37" s="76"/>
      <c r="V37" s="98"/>
      <c r="W37" s="111"/>
      <c r="X37" s="432"/>
      <c r="Y37" s="74"/>
      <c r="Z37" s="98"/>
      <c r="AA37" s="111"/>
      <c r="AB37" s="432"/>
      <c r="AC37" s="76"/>
      <c r="AD37" s="98"/>
      <c r="AE37" s="111"/>
      <c r="AF37" s="432"/>
      <c r="AG37" s="76"/>
      <c r="AH37" s="98"/>
      <c r="AI37" s="111"/>
      <c r="AJ37" s="432"/>
      <c r="AK37" s="76"/>
      <c r="AL37" s="98"/>
      <c r="AM37" s="111"/>
      <c r="AN37" s="432"/>
      <c r="AO37" s="76"/>
      <c r="AP37" s="98"/>
      <c r="AQ37" s="111"/>
      <c r="AR37" s="432"/>
    </row>
    <row r="38" spans="1:44" ht="19.5" customHeight="1">
      <c r="A38" s="98"/>
      <c r="B38" s="99"/>
      <c r="C38" s="74"/>
      <c r="D38" s="74"/>
      <c r="E38" s="74"/>
      <c r="F38" s="98"/>
      <c r="G38" s="111"/>
      <c r="H38" s="432"/>
      <c r="I38" s="76"/>
      <c r="J38" s="98"/>
      <c r="K38" s="111"/>
      <c r="L38" s="432"/>
      <c r="M38" s="76"/>
      <c r="N38" s="98"/>
      <c r="O38" s="111"/>
      <c r="P38" s="432"/>
      <c r="Q38" s="76"/>
      <c r="R38" s="98"/>
      <c r="S38" s="111"/>
      <c r="T38" s="432"/>
      <c r="U38" s="76"/>
      <c r="V38" s="98"/>
      <c r="W38" s="111"/>
      <c r="X38" s="432"/>
      <c r="Y38" s="74"/>
      <c r="Z38" s="98"/>
      <c r="AA38" s="111"/>
      <c r="AB38" s="432"/>
      <c r="AC38" s="76"/>
      <c r="AD38" s="98"/>
      <c r="AE38" s="111"/>
      <c r="AF38" s="432"/>
      <c r="AG38" s="76"/>
      <c r="AH38" s="98"/>
      <c r="AI38" s="111"/>
      <c r="AJ38" s="432"/>
      <c r="AK38" s="76"/>
      <c r="AL38" s="98"/>
      <c r="AM38" s="111"/>
      <c r="AN38" s="432"/>
      <c r="AO38" s="76"/>
      <c r="AP38" s="98"/>
      <c r="AQ38" s="111"/>
      <c r="AR38" s="432"/>
    </row>
    <row r="39" spans="1:44" ht="15.75" customHeight="1">
      <c r="A39" s="115" t="s">
        <v>159</v>
      </c>
      <c r="B39" s="116"/>
      <c r="C39" s="74"/>
      <c r="D39" s="74"/>
      <c r="E39" s="74"/>
      <c r="F39" s="117" t="s">
        <v>136</v>
      </c>
      <c r="G39" s="118">
        <f>+ROUND(G31*G33*$B$91/(LOOKUP(G32,$A$55:$A$91,$B$55:$B$91)),0)</f>
        <v>361954456</v>
      </c>
      <c r="H39" s="116">
        <f>+ROUND(G39/$B$91,2)</f>
        <v>361.95</v>
      </c>
      <c r="I39" s="76"/>
      <c r="J39" s="117" t="s">
        <v>136</v>
      </c>
      <c r="K39" s="118">
        <f>+ROUND(K31*K33*$B$91/(LOOKUP(K32,$A$55:$A$91,$B$55:$B$91)),0)</f>
        <v>0</v>
      </c>
      <c r="L39" s="116">
        <f>+ROUND(K39/$B$91,2)</f>
        <v>0</v>
      </c>
      <c r="M39" s="76"/>
      <c r="N39" s="117" t="s">
        <v>136</v>
      </c>
      <c r="O39" s="118">
        <f>+ROUND(O31*O33*$B$91/(LOOKUP(O32,$A$55:$A$91,$B$55:$B$91)),0)</f>
        <v>174535069</v>
      </c>
      <c r="P39" s="116">
        <f>+ROUND(O39/$B$91,2)</f>
        <v>174.54</v>
      </c>
      <c r="Q39" s="76"/>
      <c r="R39" s="122" t="s">
        <v>141</v>
      </c>
      <c r="S39" s="118">
        <f>+ROUND(S31*S33*$B$91/(LOOKUP(S32,$A$55:$A$91,$B$55:$B$91)),0)</f>
        <v>339341673</v>
      </c>
      <c r="T39" s="116">
        <f>+ROUND(S39/$B$91,2)</f>
        <v>339.34</v>
      </c>
      <c r="U39" s="76"/>
      <c r="V39" s="117" t="s">
        <v>136</v>
      </c>
      <c r="W39" s="118">
        <f>+ROUND(W31*W33*$B$91/(LOOKUP(W32,$A$55:$A$91,$B$55:$B$91)),0)</f>
        <v>0</v>
      </c>
      <c r="X39" s="116">
        <f>+ROUND(W39/$B$91,2)</f>
        <v>0</v>
      </c>
      <c r="Y39" s="74"/>
      <c r="Z39" s="117" t="s">
        <v>136</v>
      </c>
      <c r="AA39" s="118">
        <f>+ROUND(AA31*AA33*$B$91/(LOOKUP(AA32,$A$55:$A$91,$B$55:$B$91)),0)</f>
        <v>0</v>
      </c>
      <c r="AB39" s="116">
        <f>+ROUND(AA39/$B$91,2)</f>
        <v>0</v>
      </c>
      <c r="AC39" s="76"/>
      <c r="AD39" s="122" t="s">
        <v>141</v>
      </c>
      <c r="AE39" s="118">
        <f>+ROUND(AE31*AE33*$B$91/(LOOKUP(AE32,$A$55:$A$91,$B$55:$B$91)),0)</f>
        <v>85350742</v>
      </c>
      <c r="AF39" s="116">
        <f>+ROUND(AE39/$B$91,2)</f>
        <v>85.35</v>
      </c>
      <c r="AG39" s="76"/>
      <c r="AH39" s="117" t="s">
        <v>136</v>
      </c>
      <c r="AI39" s="118">
        <f>+ROUND(AI31*AI33*$B$91/(LOOKUP(AI32,$A$55:$A$91,$B$55:$B$91)),0)</f>
        <v>1807906732</v>
      </c>
      <c r="AJ39" s="116">
        <f>+ROUND(AI39/$B$91,2)</f>
        <v>1807.91</v>
      </c>
      <c r="AK39" s="76"/>
      <c r="AL39" s="117" t="s">
        <v>136</v>
      </c>
      <c r="AM39" s="118">
        <f>+ROUND(AM31*AM33*$B$91/(LOOKUP(AM32,$A$55:$A$91,$B$55:$B$91)),0)</f>
        <v>0</v>
      </c>
      <c r="AN39" s="116">
        <f>+ROUND(AM39/$B$91,2)</f>
        <v>0</v>
      </c>
      <c r="AO39" s="76"/>
      <c r="AP39" s="117" t="s">
        <v>136</v>
      </c>
      <c r="AQ39" s="118">
        <f>+ROUND(AQ31*AQ33*$B$91/(LOOKUP(AQ32,$A$55:$A$91,$B$55:$B$91)),0)</f>
        <v>43753677</v>
      </c>
      <c r="AR39" s="116">
        <f>+ROUND(AQ39/$B$91,2)</f>
        <v>43.75</v>
      </c>
    </row>
    <row r="40" spans="1:44" ht="15.75" customHeight="1">
      <c r="A40" s="74"/>
      <c r="B40" s="74"/>
      <c r="C40" s="74"/>
      <c r="D40" s="74"/>
      <c r="E40" s="74"/>
      <c r="F40" s="74"/>
      <c r="G40" s="74"/>
      <c r="H40" s="74"/>
      <c r="I40" s="76"/>
      <c r="J40" s="74"/>
      <c r="K40" s="74"/>
      <c r="L40" s="74"/>
      <c r="M40" s="76"/>
      <c r="N40" s="74"/>
      <c r="O40" s="74"/>
      <c r="P40" s="74"/>
      <c r="Q40" s="76"/>
      <c r="R40" s="74"/>
      <c r="S40" s="74"/>
      <c r="T40" s="74"/>
      <c r="U40" s="76"/>
      <c r="V40" s="74"/>
      <c r="W40" s="74"/>
      <c r="X40" s="74"/>
      <c r="Y40" s="74"/>
      <c r="Z40" s="74"/>
      <c r="AA40" s="74"/>
      <c r="AB40" s="74"/>
      <c r="AC40" s="76"/>
      <c r="AD40" s="74"/>
      <c r="AE40" s="74"/>
      <c r="AF40" s="74"/>
      <c r="AG40" s="76"/>
      <c r="AH40" s="74"/>
      <c r="AI40" s="74"/>
      <c r="AJ40" s="74"/>
      <c r="AK40" s="76"/>
      <c r="AL40" s="74"/>
      <c r="AM40" s="74"/>
      <c r="AN40" s="74"/>
      <c r="AO40" s="76"/>
      <c r="AP40" s="74"/>
      <c r="AQ40" s="74"/>
      <c r="AR40" s="74"/>
    </row>
    <row r="41" spans="1:44" ht="15.75" customHeight="1">
      <c r="A41" s="94" t="s">
        <v>168</v>
      </c>
      <c r="B41" s="95"/>
      <c r="C41" s="74"/>
      <c r="D41" s="74"/>
      <c r="E41" s="74"/>
      <c r="F41" s="96"/>
      <c r="G41" s="97" t="s">
        <v>168</v>
      </c>
      <c r="H41" s="95"/>
      <c r="I41" s="76"/>
      <c r="J41" s="96"/>
      <c r="K41" s="97" t="s">
        <v>168</v>
      </c>
      <c r="L41" s="95"/>
      <c r="M41" s="76"/>
      <c r="N41" s="96"/>
      <c r="O41" s="97" t="s">
        <v>168</v>
      </c>
      <c r="P41" s="95"/>
      <c r="Q41" s="76"/>
      <c r="R41" s="96"/>
      <c r="S41" s="97" t="s">
        <v>168</v>
      </c>
      <c r="T41" s="95"/>
      <c r="U41" s="76"/>
      <c r="V41" s="96"/>
      <c r="W41" s="97" t="s">
        <v>168</v>
      </c>
      <c r="X41" s="95"/>
      <c r="Y41" s="74"/>
      <c r="Z41" s="96"/>
      <c r="AA41" s="97" t="s">
        <v>168</v>
      </c>
      <c r="AB41" s="95"/>
      <c r="AC41" s="76"/>
      <c r="AD41" s="96"/>
      <c r="AE41" s="97" t="s">
        <v>168</v>
      </c>
      <c r="AF41" s="95"/>
      <c r="AG41" s="76"/>
      <c r="AH41" s="96"/>
      <c r="AI41" s="97" t="s">
        <v>168</v>
      </c>
      <c r="AJ41" s="95"/>
      <c r="AK41" s="76"/>
      <c r="AL41" s="96"/>
      <c r="AM41" s="97" t="s">
        <v>168</v>
      </c>
      <c r="AN41" s="95"/>
      <c r="AO41" s="76"/>
      <c r="AP41" s="96"/>
      <c r="AQ41" s="97" t="s">
        <v>168</v>
      </c>
      <c r="AR41" s="95"/>
    </row>
    <row r="42" spans="1:44" ht="15.75" customHeight="1">
      <c r="A42" s="98"/>
      <c r="B42" s="99"/>
      <c r="C42" s="74"/>
      <c r="D42" s="74"/>
      <c r="E42" s="74"/>
      <c r="F42" s="98"/>
      <c r="G42" s="74"/>
      <c r="H42" s="99"/>
      <c r="I42" s="76"/>
      <c r="J42" s="98"/>
      <c r="K42" s="74"/>
      <c r="L42" s="99"/>
      <c r="M42" s="76"/>
      <c r="N42" s="98"/>
      <c r="O42" s="74"/>
      <c r="P42" s="99"/>
      <c r="Q42" s="76"/>
      <c r="R42" s="98"/>
      <c r="S42" s="74"/>
      <c r="T42" s="99"/>
      <c r="U42" s="76"/>
      <c r="V42" s="98"/>
      <c r="W42" s="74"/>
      <c r="X42" s="99"/>
      <c r="Y42" s="74"/>
      <c r="Z42" s="98"/>
      <c r="AA42" s="74"/>
      <c r="AB42" s="99"/>
      <c r="AC42" s="76"/>
      <c r="AD42" s="98"/>
      <c r="AE42" s="74"/>
      <c r="AF42" s="99"/>
      <c r="AG42" s="76"/>
      <c r="AH42" s="98"/>
      <c r="AI42" s="74"/>
      <c r="AJ42" s="99"/>
      <c r="AK42" s="76"/>
      <c r="AL42" s="98"/>
      <c r="AM42" s="74"/>
      <c r="AN42" s="99"/>
      <c r="AO42" s="76"/>
      <c r="AP42" s="98"/>
      <c r="AQ42" s="74"/>
      <c r="AR42" s="99"/>
    </row>
    <row r="43" spans="1:44" ht="15.75" customHeight="1">
      <c r="A43" s="98" t="s">
        <v>144</v>
      </c>
      <c r="B43" s="99"/>
      <c r="C43" s="74"/>
      <c r="D43" s="74"/>
      <c r="E43" s="74"/>
      <c r="F43" s="100" t="s">
        <v>145</v>
      </c>
      <c r="G43" s="123">
        <v>0</v>
      </c>
      <c r="H43" s="102"/>
      <c r="I43" s="76"/>
      <c r="J43" s="100" t="s">
        <v>145</v>
      </c>
      <c r="K43" s="103">
        <v>0</v>
      </c>
      <c r="L43" s="102"/>
      <c r="M43" s="76"/>
      <c r="N43" s="100" t="s">
        <v>145</v>
      </c>
      <c r="O43" s="103">
        <v>801354341</v>
      </c>
      <c r="P43" s="102" t="s">
        <v>146</v>
      </c>
      <c r="Q43" s="76"/>
      <c r="R43" s="100" t="s">
        <v>145</v>
      </c>
      <c r="S43" s="103">
        <v>0</v>
      </c>
      <c r="T43" s="102" t="s">
        <v>146</v>
      </c>
      <c r="U43" s="76"/>
      <c r="V43" s="100" t="s">
        <v>145</v>
      </c>
      <c r="W43" s="103">
        <v>0</v>
      </c>
      <c r="X43" s="102"/>
      <c r="Y43" s="74"/>
      <c r="Z43" s="100" t="s">
        <v>145</v>
      </c>
      <c r="AA43" s="123">
        <v>0</v>
      </c>
      <c r="AB43" s="102"/>
      <c r="AC43" s="76"/>
      <c r="AD43" s="100" t="s">
        <v>145</v>
      </c>
      <c r="AE43" s="101">
        <v>0</v>
      </c>
      <c r="AF43" s="102" t="s">
        <v>146</v>
      </c>
      <c r="AG43" s="76"/>
      <c r="AH43" s="100" t="s">
        <v>145</v>
      </c>
      <c r="AI43" s="103">
        <v>0</v>
      </c>
      <c r="AJ43" s="102" t="s">
        <v>146</v>
      </c>
      <c r="AK43" s="76"/>
      <c r="AL43" s="100" t="s">
        <v>145</v>
      </c>
      <c r="AM43" s="103">
        <v>0</v>
      </c>
      <c r="AN43" s="102" t="s">
        <v>146</v>
      </c>
      <c r="AO43" s="76"/>
      <c r="AP43" s="100" t="s">
        <v>145</v>
      </c>
      <c r="AQ43" s="103">
        <v>1162826307</v>
      </c>
      <c r="AR43" s="102"/>
    </row>
    <row r="44" spans="1:44" ht="15" customHeight="1">
      <c r="A44" s="98" t="s">
        <v>147</v>
      </c>
      <c r="B44" s="99"/>
      <c r="C44" s="74"/>
      <c r="D44" s="74"/>
      <c r="E44" s="74"/>
      <c r="F44" s="98"/>
      <c r="G44" s="120">
        <v>2000</v>
      </c>
      <c r="H44" s="431"/>
      <c r="I44" s="76"/>
      <c r="J44" s="98">
        <v>97</v>
      </c>
      <c r="K44" s="120">
        <v>2014</v>
      </c>
      <c r="L44" s="431"/>
      <c r="M44" s="76"/>
      <c r="N44" s="104">
        <v>15</v>
      </c>
      <c r="O44" s="106">
        <v>2018</v>
      </c>
      <c r="P44" s="431" t="s">
        <v>153</v>
      </c>
      <c r="Q44" s="76"/>
      <c r="R44" s="98"/>
      <c r="S44" s="120">
        <v>2012</v>
      </c>
      <c r="T44" s="431"/>
      <c r="U44" s="76"/>
      <c r="V44" s="98"/>
      <c r="W44" s="120">
        <v>2016</v>
      </c>
      <c r="X44" s="431"/>
      <c r="Y44" s="74"/>
      <c r="Z44" s="98"/>
      <c r="AA44" s="120">
        <v>2000</v>
      </c>
      <c r="AB44" s="431"/>
      <c r="AC44" s="76"/>
      <c r="AD44" s="98"/>
      <c r="AE44" s="105">
        <v>2000</v>
      </c>
      <c r="AF44" s="431" t="s">
        <v>169</v>
      </c>
      <c r="AG44" s="76"/>
      <c r="AH44" s="98"/>
      <c r="AI44" s="106">
        <v>2018</v>
      </c>
      <c r="AJ44" s="431" t="s">
        <v>153</v>
      </c>
      <c r="AK44" s="76"/>
      <c r="AL44" s="98"/>
      <c r="AM44" s="106">
        <v>2000</v>
      </c>
      <c r="AN44" s="431" t="s">
        <v>166</v>
      </c>
      <c r="AO44" s="76"/>
      <c r="AP44" s="98"/>
      <c r="AQ44" s="106">
        <v>2021</v>
      </c>
      <c r="AR44" s="431" t="s">
        <v>170</v>
      </c>
    </row>
    <row r="45" spans="1:44" ht="15" customHeight="1">
      <c r="A45" s="107" t="s">
        <v>158</v>
      </c>
      <c r="B45" s="99"/>
      <c r="C45" s="74"/>
      <c r="D45" s="74"/>
      <c r="E45" s="74"/>
      <c r="F45" s="110">
        <v>0</v>
      </c>
      <c r="G45" s="112">
        <v>0</v>
      </c>
      <c r="H45" s="432"/>
      <c r="I45" s="76"/>
      <c r="J45" s="110"/>
      <c r="K45" s="112">
        <v>1</v>
      </c>
      <c r="L45" s="432"/>
      <c r="M45" s="76"/>
      <c r="N45" s="110"/>
      <c r="O45" s="112">
        <v>0.95</v>
      </c>
      <c r="P45" s="432"/>
      <c r="Q45" s="76"/>
      <c r="R45" s="108">
        <v>1</v>
      </c>
      <c r="S45" s="111">
        <v>0</v>
      </c>
      <c r="T45" s="432"/>
      <c r="U45" s="76"/>
      <c r="V45" s="110">
        <v>0.4</v>
      </c>
      <c r="W45" s="112">
        <v>0.4</v>
      </c>
      <c r="X45" s="432"/>
      <c r="Y45" s="74"/>
      <c r="Z45" s="110">
        <v>0</v>
      </c>
      <c r="AA45" s="112">
        <v>0</v>
      </c>
      <c r="AB45" s="432"/>
      <c r="AC45" s="76"/>
      <c r="AD45" s="114">
        <v>0.6</v>
      </c>
      <c r="AE45" s="109">
        <v>0</v>
      </c>
      <c r="AF45" s="432"/>
      <c r="AG45" s="76"/>
      <c r="AH45" s="110">
        <v>0.95</v>
      </c>
      <c r="AI45" s="112">
        <v>0.95</v>
      </c>
      <c r="AJ45" s="432"/>
      <c r="AK45" s="76"/>
      <c r="AL45" s="108">
        <v>1</v>
      </c>
      <c r="AM45" s="111">
        <v>0</v>
      </c>
      <c r="AN45" s="432"/>
      <c r="AO45" s="76"/>
      <c r="AP45" s="114">
        <v>0.75</v>
      </c>
      <c r="AQ45" s="113">
        <v>0</v>
      </c>
      <c r="AR45" s="432"/>
    </row>
    <row r="46" spans="1:44" ht="15" customHeight="1">
      <c r="A46" s="107"/>
      <c r="B46" s="99"/>
      <c r="C46" s="74"/>
      <c r="D46" s="74"/>
      <c r="E46" s="74"/>
      <c r="F46" s="98"/>
      <c r="G46" s="111"/>
      <c r="H46" s="432"/>
      <c r="I46" s="76"/>
      <c r="J46" s="98"/>
      <c r="K46" s="111"/>
      <c r="L46" s="432"/>
      <c r="M46" s="76"/>
      <c r="N46" s="98"/>
      <c r="O46" s="111"/>
      <c r="P46" s="432"/>
      <c r="Q46" s="76"/>
      <c r="R46" s="98"/>
      <c r="S46" s="111"/>
      <c r="T46" s="432"/>
      <c r="U46" s="76"/>
      <c r="V46" s="98"/>
      <c r="W46" s="111"/>
      <c r="X46" s="432"/>
      <c r="Y46" s="74"/>
      <c r="Z46" s="98"/>
      <c r="AA46" s="111"/>
      <c r="AB46" s="432"/>
      <c r="AC46" s="76"/>
      <c r="AD46" s="98"/>
      <c r="AE46" s="111"/>
      <c r="AF46" s="432"/>
      <c r="AG46" s="76"/>
      <c r="AH46" s="98"/>
      <c r="AI46" s="111"/>
      <c r="AJ46" s="432"/>
      <c r="AK46" s="76"/>
      <c r="AL46" s="98"/>
      <c r="AM46" s="111"/>
      <c r="AN46" s="432"/>
      <c r="AO46" s="76"/>
      <c r="AP46" s="98"/>
      <c r="AQ46" s="111"/>
      <c r="AR46" s="432"/>
    </row>
    <row r="47" spans="1:44" ht="15" customHeight="1">
      <c r="A47" s="107"/>
      <c r="B47" s="99"/>
      <c r="C47" s="74"/>
      <c r="D47" s="74"/>
      <c r="E47" s="74"/>
      <c r="F47" s="98"/>
      <c r="G47" s="111"/>
      <c r="H47" s="432"/>
      <c r="I47" s="76"/>
      <c r="J47" s="98"/>
      <c r="K47" s="111"/>
      <c r="L47" s="432"/>
      <c r="M47" s="76"/>
      <c r="N47" s="98"/>
      <c r="O47" s="111"/>
      <c r="P47" s="432"/>
      <c r="Q47" s="76"/>
      <c r="R47" s="98"/>
      <c r="S47" s="111"/>
      <c r="T47" s="432"/>
      <c r="U47" s="76"/>
      <c r="V47" s="98"/>
      <c r="W47" s="111"/>
      <c r="X47" s="432"/>
      <c r="Y47" s="74"/>
      <c r="Z47" s="98"/>
      <c r="AA47" s="111"/>
      <c r="AB47" s="432"/>
      <c r="AC47" s="76"/>
      <c r="AD47" s="98"/>
      <c r="AE47" s="111"/>
      <c r="AF47" s="432"/>
      <c r="AG47" s="76"/>
      <c r="AH47" s="98"/>
      <c r="AI47" s="111"/>
      <c r="AJ47" s="432"/>
      <c r="AK47" s="76"/>
      <c r="AL47" s="98"/>
      <c r="AM47" s="111"/>
      <c r="AN47" s="432"/>
      <c r="AO47" s="76"/>
      <c r="AP47" s="98"/>
      <c r="AQ47" s="111"/>
      <c r="AR47" s="432"/>
    </row>
    <row r="48" spans="1:44" ht="15" customHeight="1">
      <c r="A48" s="107"/>
      <c r="B48" s="99"/>
      <c r="C48" s="74"/>
      <c r="D48" s="74"/>
      <c r="E48" s="74"/>
      <c r="F48" s="98"/>
      <c r="G48" s="111"/>
      <c r="H48" s="432"/>
      <c r="I48" s="76"/>
      <c r="J48" s="98"/>
      <c r="K48" s="111"/>
      <c r="L48" s="432"/>
      <c r="M48" s="76"/>
      <c r="N48" s="98"/>
      <c r="O48" s="111"/>
      <c r="P48" s="432"/>
      <c r="Q48" s="76"/>
      <c r="R48" s="98"/>
      <c r="S48" s="111"/>
      <c r="T48" s="432"/>
      <c r="U48" s="76"/>
      <c r="V48" s="98"/>
      <c r="W48" s="111"/>
      <c r="X48" s="432"/>
      <c r="Y48" s="74"/>
      <c r="Z48" s="98"/>
      <c r="AA48" s="111"/>
      <c r="AB48" s="432"/>
      <c r="AC48" s="76"/>
      <c r="AD48" s="98"/>
      <c r="AE48" s="111"/>
      <c r="AF48" s="432"/>
      <c r="AG48" s="76"/>
      <c r="AH48" s="98"/>
      <c r="AI48" s="111"/>
      <c r="AJ48" s="432"/>
      <c r="AK48" s="76"/>
      <c r="AL48" s="98"/>
      <c r="AM48" s="111"/>
      <c r="AN48" s="432"/>
      <c r="AO48" s="76"/>
      <c r="AP48" s="98"/>
      <c r="AQ48" s="111"/>
      <c r="AR48" s="432"/>
    </row>
    <row r="49" spans="1:44" ht="15" customHeight="1">
      <c r="A49" s="107"/>
      <c r="B49" s="99"/>
      <c r="C49" s="74"/>
      <c r="D49" s="74"/>
      <c r="E49" s="74"/>
      <c r="F49" s="98"/>
      <c r="G49" s="111"/>
      <c r="H49" s="432"/>
      <c r="I49" s="76"/>
      <c r="J49" s="98"/>
      <c r="K49" s="111"/>
      <c r="L49" s="432"/>
      <c r="M49" s="76"/>
      <c r="N49" s="98"/>
      <c r="O49" s="111"/>
      <c r="P49" s="432"/>
      <c r="Q49" s="76"/>
      <c r="R49" s="98"/>
      <c r="S49" s="111"/>
      <c r="T49" s="432"/>
      <c r="U49" s="76"/>
      <c r="V49" s="98"/>
      <c r="W49" s="111"/>
      <c r="X49" s="432"/>
      <c r="Y49" s="74"/>
      <c r="Z49" s="98"/>
      <c r="AA49" s="111"/>
      <c r="AB49" s="432"/>
      <c r="AC49" s="76"/>
      <c r="AD49" s="98"/>
      <c r="AE49" s="111"/>
      <c r="AF49" s="432"/>
      <c r="AG49" s="76"/>
      <c r="AH49" s="98"/>
      <c r="AI49" s="111"/>
      <c r="AJ49" s="432"/>
      <c r="AK49" s="76"/>
      <c r="AL49" s="98"/>
      <c r="AM49" s="111"/>
      <c r="AN49" s="432"/>
      <c r="AO49" s="76"/>
      <c r="AP49" s="98"/>
      <c r="AQ49" s="111"/>
      <c r="AR49" s="432"/>
    </row>
    <row r="50" spans="1:44" ht="15" customHeight="1">
      <c r="A50" s="98"/>
      <c r="B50" s="99"/>
      <c r="C50" s="74"/>
      <c r="D50" s="74"/>
      <c r="E50" s="74"/>
      <c r="F50" s="98"/>
      <c r="G50" s="111"/>
      <c r="H50" s="432"/>
      <c r="I50" s="76"/>
      <c r="J50" s="98"/>
      <c r="K50" s="111"/>
      <c r="L50" s="432"/>
      <c r="M50" s="76"/>
      <c r="N50" s="98"/>
      <c r="O50" s="111"/>
      <c r="P50" s="432"/>
      <c r="Q50" s="76"/>
      <c r="R50" s="98"/>
      <c r="S50" s="111"/>
      <c r="T50" s="432"/>
      <c r="U50" s="76"/>
      <c r="V50" s="98"/>
      <c r="W50" s="111"/>
      <c r="X50" s="432"/>
      <c r="Y50" s="74"/>
      <c r="Z50" s="98"/>
      <c r="AA50" s="111"/>
      <c r="AB50" s="432"/>
      <c r="AC50" s="76"/>
      <c r="AD50" s="98"/>
      <c r="AE50" s="111"/>
      <c r="AF50" s="432"/>
      <c r="AG50" s="76"/>
      <c r="AH50" s="98"/>
      <c r="AI50" s="111"/>
      <c r="AJ50" s="432"/>
      <c r="AK50" s="76"/>
      <c r="AL50" s="98"/>
      <c r="AM50" s="111"/>
      <c r="AN50" s="432"/>
      <c r="AO50" s="76"/>
      <c r="AP50" s="98"/>
      <c r="AQ50" s="111"/>
      <c r="AR50" s="432"/>
    </row>
    <row r="51" spans="1:44" ht="15.75" customHeight="1">
      <c r="A51" s="115" t="s">
        <v>159</v>
      </c>
      <c r="B51" s="116"/>
      <c r="C51" s="74"/>
      <c r="D51" s="74"/>
      <c r="E51" s="74"/>
      <c r="F51" s="117" t="s">
        <v>171</v>
      </c>
      <c r="G51" s="118">
        <f>+ROUND(G43*G45*$B$91/(LOOKUP(G44,$A$55:$A$91,$B$55:$B$91)),0)</f>
        <v>0</v>
      </c>
      <c r="H51" s="116">
        <f>+ROUND(G51/$B$91,2)</f>
        <v>0</v>
      </c>
      <c r="I51" s="76"/>
      <c r="J51" s="117" t="s">
        <v>136</v>
      </c>
      <c r="K51" s="118">
        <f>+ROUND(K43*K45*$B$91/(LOOKUP(K44,$A$55:$A$91,$B$55:$B$91)),0)</f>
        <v>0</v>
      </c>
      <c r="L51" s="116">
        <f>+ROUND(K51/$B$91,2)</f>
        <v>0</v>
      </c>
      <c r="M51" s="76"/>
      <c r="N51" s="117" t="s">
        <v>136</v>
      </c>
      <c r="O51" s="118">
        <f>+ROUND(O43*O45*$B$91/(LOOKUP(O44,$A$55:$A$91,$B$55:$B$91)),0)</f>
        <v>974456857</v>
      </c>
      <c r="P51" s="116">
        <f>+ROUND(O51/$B$91,2)</f>
        <v>974.46</v>
      </c>
      <c r="Q51" s="76"/>
      <c r="R51" s="117" t="s">
        <v>136</v>
      </c>
      <c r="S51" s="118">
        <f>+ROUND(S43*S45*$B$91/(LOOKUP(S44,$A$55:$A$91,$B$55:$B$91)),0)</f>
        <v>0</v>
      </c>
      <c r="T51" s="124">
        <f>+ROUND(S51/$B$91,2)</f>
        <v>0</v>
      </c>
      <c r="U51" s="76"/>
      <c r="V51" s="117" t="s">
        <v>136</v>
      </c>
      <c r="W51" s="118">
        <f>+ROUND(W43*W45*$B$91/(LOOKUP(W44,$A$55:$A$91,$B$55:$B$91)),0)</f>
        <v>0</v>
      </c>
      <c r="X51" s="116">
        <f>+ROUND(W51/$B$91,2)</f>
        <v>0</v>
      </c>
      <c r="Y51" s="74"/>
      <c r="Z51" s="117" t="s">
        <v>171</v>
      </c>
      <c r="AA51" s="118">
        <f>+ROUND(AA43*AA45*$B$91/(LOOKUP(AA44,$A$55:$A$91,$B$55:$B$91)),0)</f>
        <v>0</v>
      </c>
      <c r="AB51" s="116">
        <f>+ROUND(AA51/$B$91,2)</f>
        <v>0</v>
      </c>
      <c r="AC51" s="76"/>
      <c r="AD51" s="117" t="s">
        <v>136</v>
      </c>
      <c r="AE51" s="118">
        <f>+ROUND(AE43*AE45*$B$91/(LOOKUP(AE44,$A$55:$A$91,$B$55:$B$91)),0)</f>
        <v>0</v>
      </c>
      <c r="AF51" s="116">
        <f>+ROUND(AE51/$B$91,2)</f>
        <v>0</v>
      </c>
      <c r="AG51" s="76"/>
      <c r="AH51" s="117" t="s">
        <v>136</v>
      </c>
      <c r="AI51" s="118">
        <f>+ROUND(AI43*AI45*$B$91/(LOOKUP(AI44,$A$55:$A$91,$B$55:$B$91)),0)</f>
        <v>0</v>
      </c>
      <c r="AJ51" s="116">
        <f>+ROUND(AI51/$B$91,2)</f>
        <v>0</v>
      </c>
      <c r="AK51" s="76"/>
      <c r="AL51" s="117" t="s">
        <v>136</v>
      </c>
      <c r="AM51" s="118">
        <f>+ROUND(AM43*AM45*$B$91/(LOOKUP(AM44,$A$55:$A$91,$B$55:$B$91)),0)</f>
        <v>0</v>
      </c>
      <c r="AN51" s="124">
        <f>+ROUND(AM51/$B$91,2)</f>
        <v>0</v>
      </c>
      <c r="AO51" s="76"/>
      <c r="AP51" s="122" t="s">
        <v>141</v>
      </c>
      <c r="AQ51" s="118">
        <f>+ROUND(AQ43*AQ45*$B$91/(LOOKUP(AQ44,$A$55:$A$91,$B$55:$B$91)),0)</f>
        <v>0</v>
      </c>
      <c r="AR51" s="116">
        <f>+ROUND(AQ51/$B$91,2)</f>
        <v>0</v>
      </c>
    </row>
    <row r="52" spans="1:44" ht="15.75" customHeight="1">
      <c r="A52" s="74"/>
      <c r="B52" s="74"/>
      <c r="C52" s="74"/>
      <c r="D52" s="74"/>
      <c r="E52" s="74"/>
      <c r="F52" s="74"/>
      <c r="G52" s="74"/>
      <c r="H52" s="74"/>
      <c r="I52" s="76"/>
      <c r="J52" s="74"/>
      <c r="K52" s="74"/>
      <c r="L52" s="74"/>
      <c r="M52" s="76"/>
      <c r="N52" s="74"/>
      <c r="O52" s="74"/>
      <c r="P52" s="74"/>
      <c r="Q52" s="76"/>
      <c r="R52" s="74"/>
      <c r="S52" s="74"/>
      <c r="T52" s="74"/>
      <c r="U52" s="76"/>
      <c r="V52" s="74"/>
      <c r="W52" s="74"/>
      <c r="X52" s="74"/>
      <c r="Y52" s="74"/>
      <c r="Z52" s="74"/>
      <c r="AA52" s="74"/>
      <c r="AB52" s="74"/>
      <c r="AC52" s="76"/>
      <c r="AD52" s="74"/>
      <c r="AE52" s="74"/>
      <c r="AF52" s="74"/>
      <c r="AG52" s="76"/>
      <c r="AH52" s="74"/>
      <c r="AI52" s="74"/>
      <c r="AJ52" s="74"/>
      <c r="AK52" s="76"/>
      <c r="AL52" s="74"/>
      <c r="AM52" s="74"/>
      <c r="AN52" s="74"/>
      <c r="AO52" s="76"/>
      <c r="AP52" s="74"/>
      <c r="AQ52" s="74"/>
      <c r="AR52" s="74"/>
    </row>
    <row r="53" spans="1:44" ht="15.75" customHeight="1">
      <c r="A53" s="74"/>
      <c r="B53" s="74"/>
      <c r="C53" s="74"/>
      <c r="D53" s="74"/>
      <c r="E53" s="74"/>
      <c r="F53" s="74"/>
      <c r="G53" s="74"/>
      <c r="H53" s="74"/>
      <c r="I53" s="76"/>
      <c r="J53" s="74"/>
      <c r="K53" s="74"/>
      <c r="L53" s="74"/>
      <c r="M53" s="76"/>
      <c r="N53" s="74"/>
      <c r="O53" s="74"/>
      <c r="P53" s="74"/>
      <c r="Q53" s="76"/>
      <c r="R53" s="74"/>
      <c r="S53" s="74"/>
      <c r="T53" s="74"/>
      <c r="U53" s="76"/>
      <c r="V53" s="74"/>
      <c r="W53" s="74"/>
      <c r="X53" s="74"/>
      <c r="Y53" s="74"/>
      <c r="Z53" s="74"/>
      <c r="AA53" s="74"/>
      <c r="AB53" s="74"/>
      <c r="AC53" s="76"/>
      <c r="AD53" s="74"/>
      <c r="AE53" s="74"/>
      <c r="AF53" s="74"/>
      <c r="AG53" s="76"/>
      <c r="AH53" s="74"/>
      <c r="AI53" s="74"/>
      <c r="AJ53" s="74"/>
      <c r="AK53" s="76"/>
      <c r="AL53" s="74"/>
      <c r="AM53" s="74"/>
      <c r="AN53" s="74"/>
      <c r="AO53" s="76"/>
      <c r="AP53" s="74"/>
      <c r="AQ53" s="74"/>
      <c r="AR53" s="74"/>
    </row>
    <row r="54" spans="1:44" ht="15.75" customHeight="1">
      <c r="A54" s="74"/>
      <c r="B54" s="74"/>
      <c r="C54" s="74"/>
      <c r="D54" s="74"/>
      <c r="E54" s="74"/>
      <c r="F54" s="74"/>
      <c r="G54" s="74"/>
      <c r="H54" s="74"/>
      <c r="I54" s="76"/>
      <c r="J54" s="74"/>
      <c r="K54" s="74"/>
      <c r="L54" s="74"/>
      <c r="M54" s="76"/>
      <c r="N54" s="74"/>
      <c r="O54" s="74"/>
      <c r="P54" s="74"/>
      <c r="Q54" s="76"/>
      <c r="R54" s="74"/>
      <c r="S54" s="74"/>
      <c r="T54" s="74"/>
      <c r="U54" s="76"/>
      <c r="V54" s="74"/>
      <c r="W54" s="74"/>
      <c r="X54" s="74"/>
      <c r="Y54" s="74"/>
      <c r="Z54" s="74"/>
      <c r="AA54" s="74"/>
      <c r="AB54" s="74"/>
      <c r="AC54" s="76"/>
      <c r="AD54" s="74"/>
      <c r="AE54" s="74"/>
      <c r="AF54" s="74"/>
      <c r="AG54" s="76"/>
      <c r="AH54" s="74"/>
      <c r="AI54" s="74"/>
      <c r="AJ54" s="74"/>
      <c r="AK54" s="76"/>
      <c r="AL54" s="74"/>
      <c r="AM54" s="74"/>
      <c r="AN54" s="74"/>
      <c r="AO54" s="76"/>
      <c r="AP54" s="74"/>
      <c r="AQ54" s="74"/>
      <c r="AR54" s="74"/>
    </row>
    <row r="55" spans="1:44" ht="15.75" customHeight="1">
      <c r="A55" s="56">
        <v>1986</v>
      </c>
      <c r="B55" s="125">
        <v>16811</v>
      </c>
      <c r="C55" s="74"/>
      <c r="D55" s="126">
        <v>721015</v>
      </c>
      <c r="E55" s="74"/>
      <c r="F55" s="74"/>
      <c r="G55" s="74"/>
      <c r="H55" s="74"/>
      <c r="I55" s="76"/>
      <c r="J55" s="74"/>
      <c r="K55" s="74"/>
      <c r="L55" s="74"/>
      <c r="M55" s="76"/>
      <c r="N55" s="74"/>
      <c r="O55" s="74"/>
      <c r="P55" s="74"/>
      <c r="Q55" s="76"/>
      <c r="R55" s="74"/>
      <c r="S55" s="74"/>
      <c r="T55" s="74"/>
      <c r="U55" s="76"/>
      <c r="V55" s="74"/>
      <c r="W55" s="74"/>
      <c r="X55" s="74"/>
      <c r="Y55" s="74"/>
      <c r="Z55" s="74"/>
      <c r="AA55" s="74"/>
      <c r="AB55" s="74"/>
      <c r="AC55" s="76"/>
      <c r="AD55" s="74"/>
      <c r="AE55" s="74"/>
      <c r="AF55" s="74"/>
      <c r="AG55" s="76"/>
      <c r="AH55" s="74"/>
      <c r="AI55" s="74"/>
      <c r="AJ55" s="74"/>
      <c r="AK55" s="76"/>
      <c r="AL55" s="74"/>
      <c r="AM55" s="74"/>
      <c r="AN55" s="74"/>
      <c r="AO55" s="76"/>
      <c r="AP55" s="74"/>
      <c r="AQ55" s="74"/>
      <c r="AR55" s="74"/>
    </row>
    <row r="56" spans="1:44" ht="15.75" customHeight="1">
      <c r="A56" s="56">
        <v>1987</v>
      </c>
      <c r="B56" s="125">
        <v>20510</v>
      </c>
      <c r="C56" s="74"/>
      <c r="D56" s="127">
        <v>721214</v>
      </c>
      <c r="E56" s="74"/>
      <c r="F56" s="74"/>
      <c r="G56" s="74"/>
      <c r="H56" s="74"/>
      <c r="I56" s="76"/>
      <c r="J56" s="74"/>
      <c r="K56" s="74"/>
      <c r="L56" s="74"/>
      <c r="M56" s="76"/>
      <c r="N56" s="74"/>
      <c r="O56" s="74"/>
      <c r="P56" s="74"/>
      <c r="Q56" s="76"/>
      <c r="R56" s="74"/>
      <c r="S56" s="74"/>
      <c r="T56" s="74"/>
      <c r="U56" s="76"/>
      <c r="V56" s="74"/>
      <c r="W56" s="74"/>
      <c r="X56" s="74"/>
      <c r="Y56" s="74"/>
      <c r="Z56" s="74"/>
      <c r="AA56" s="74"/>
      <c r="AB56" s="74"/>
      <c r="AC56" s="76"/>
      <c r="AD56" s="74"/>
      <c r="AE56" s="74"/>
      <c r="AF56" s="74"/>
      <c r="AG56" s="76"/>
      <c r="AH56" s="74"/>
      <c r="AI56" s="74"/>
      <c r="AJ56" s="74"/>
      <c r="AK56" s="76"/>
      <c r="AL56" s="74"/>
      <c r="AM56" s="74"/>
      <c r="AN56" s="74"/>
      <c r="AO56" s="76"/>
      <c r="AP56" s="74"/>
      <c r="AQ56" s="74"/>
      <c r="AR56" s="74"/>
    </row>
    <row r="57" spans="1:44" ht="15.75" customHeight="1">
      <c r="A57" s="56">
        <v>1988</v>
      </c>
      <c r="B57" s="125">
        <v>25637</v>
      </c>
      <c r="C57" s="74"/>
      <c r="D57" s="127">
        <v>721527</v>
      </c>
      <c r="E57" s="74"/>
      <c r="F57" s="74"/>
      <c r="G57" s="74"/>
      <c r="H57" s="74"/>
      <c r="I57" s="76"/>
      <c r="J57" s="74"/>
      <c r="K57" s="74"/>
      <c r="L57" s="74"/>
      <c r="M57" s="76"/>
      <c r="N57" s="74"/>
      <c r="O57" s="74"/>
      <c r="P57" s="74"/>
      <c r="Q57" s="76"/>
      <c r="R57" s="74"/>
      <c r="S57" s="74"/>
      <c r="T57" s="74"/>
      <c r="U57" s="76"/>
      <c r="V57" s="74"/>
      <c r="W57" s="74"/>
      <c r="X57" s="74"/>
      <c r="Y57" s="74"/>
      <c r="Z57" s="74"/>
      <c r="AA57" s="74"/>
      <c r="AB57" s="74"/>
      <c r="AC57" s="76"/>
      <c r="AD57" s="74"/>
      <c r="AE57" s="74"/>
      <c r="AF57" s="74"/>
      <c r="AG57" s="76"/>
      <c r="AH57" s="74"/>
      <c r="AI57" s="74"/>
      <c r="AJ57" s="74"/>
      <c r="AK57" s="76"/>
      <c r="AL57" s="74"/>
      <c r="AM57" s="74"/>
      <c r="AN57" s="74"/>
      <c r="AO57" s="76"/>
      <c r="AP57" s="74"/>
      <c r="AQ57" s="74"/>
      <c r="AR57" s="74"/>
    </row>
    <row r="58" spans="1:44" ht="15.75" customHeight="1">
      <c r="A58" s="56">
        <v>1989</v>
      </c>
      <c r="B58" s="125">
        <v>32560</v>
      </c>
      <c r="C58" s="74"/>
      <c r="D58" s="127">
        <v>721529</v>
      </c>
      <c r="E58" s="74"/>
      <c r="F58" s="74"/>
      <c r="G58" s="74"/>
      <c r="H58" s="74"/>
      <c r="I58" s="76"/>
      <c r="J58" s="74"/>
      <c r="K58" s="74"/>
      <c r="L58" s="74"/>
      <c r="M58" s="76"/>
      <c r="N58" s="74"/>
      <c r="O58" s="74"/>
      <c r="P58" s="74"/>
      <c r="Q58" s="76"/>
      <c r="R58" s="74"/>
      <c r="S58" s="74"/>
      <c r="T58" s="74"/>
      <c r="U58" s="76"/>
      <c r="V58" s="74"/>
      <c r="W58" s="74"/>
      <c r="X58" s="74"/>
      <c r="Y58" s="74"/>
      <c r="Z58" s="74"/>
      <c r="AA58" s="74"/>
      <c r="AB58" s="74"/>
      <c r="AC58" s="76"/>
      <c r="AD58" s="74"/>
      <c r="AE58" s="74"/>
      <c r="AF58" s="74"/>
      <c r="AG58" s="76"/>
      <c r="AH58" s="74"/>
      <c r="AI58" s="74"/>
      <c r="AJ58" s="74"/>
      <c r="AK58" s="76"/>
      <c r="AL58" s="74"/>
      <c r="AM58" s="74"/>
      <c r="AN58" s="74"/>
      <c r="AO58" s="76"/>
      <c r="AP58" s="74"/>
      <c r="AQ58" s="74"/>
      <c r="AR58" s="74"/>
    </row>
    <row r="59" spans="1:44" ht="15.75" customHeight="1">
      <c r="A59" s="56">
        <v>1990</v>
      </c>
      <c r="B59" s="125">
        <v>41025</v>
      </c>
      <c r="C59" s="74"/>
      <c r="D59" s="127">
        <v>951219</v>
      </c>
      <c r="E59" s="74"/>
      <c r="F59" s="74"/>
      <c r="G59" s="74"/>
      <c r="H59" s="74"/>
      <c r="I59" s="76"/>
      <c r="J59" s="74"/>
      <c r="K59" s="74"/>
      <c r="L59" s="74"/>
      <c r="M59" s="76"/>
      <c r="N59" s="74"/>
      <c r="O59" s="74"/>
      <c r="P59" s="74"/>
      <c r="Q59" s="76"/>
      <c r="R59" s="74"/>
      <c r="S59" s="74"/>
      <c r="T59" s="74"/>
      <c r="U59" s="76"/>
      <c r="V59" s="74"/>
      <c r="W59" s="74"/>
      <c r="X59" s="74"/>
      <c r="Y59" s="74"/>
      <c r="Z59" s="74"/>
      <c r="AA59" s="74"/>
      <c r="AB59" s="74"/>
      <c r="AC59" s="76"/>
      <c r="AD59" s="74"/>
      <c r="AE59" s="74"/>
      <c r="AF59" s="74"/>
      <c r="AG59" s="76"/>
      <c r="AH59" s="74"/>
      <c r="AI59" s="74"/>
      <c r="AJ59" s="74"/>
      <c r="AK59" s="76"/>
      <c r="AL59" s="74"/>
      <c r="AM59" s="74"/>
      <c r="AN59" s="74"/>
      <c r="AO59" s="76"/>
      <c r="AP59" s="74"/>
      <c r="AQ59" s="74"/>
      <c r="AR59" s="74"/>
    </row>
    <row r="60" spans="1:44" ht="15.75" customHeight="1">
      <c r="A60" s="56">
        <v>1991</v>
      </c>
      <c r="B60" s="125">
        <v>51716</v>
      </c>
      <c r="C60" s="74"/>
      <c r="D60" s="128"/>
      <c r="E60" s="74"/>
      <c r="F60" s="74"/>
      <c r="G60" s="74"/>
      <c r="H60" s="74"/>
      <c r="I60" s="76"/>
      <c r="J60" s="74"/>
      <c r="K60" s="74"/>
      <c r="L60" s="74"/>
      <c r="M60" s="76"/>
      <c r="N60" s="74"/>
      <c r="O60" s="74"/>
      <c r="P60" s="74"/>
      <c r="Q60" s="76"/>
      <c r="R60" s="74"/>
      <c r="S60" s="74"/>
      <c r="T60" s="74"/>
      <c r="U60" s="76"/>
      <c r="V60" s="74"/>
      <c r="W60" s="74"/>
      <c r="X60" s="74"/>
      <c r="Y60" s="74"/>
      <c r="Z60" s="74"/>
      <c r="AA60" s="74"/>
      <c r="AB60" s="74"/>
      <c r="AC60" s="76"/>
      <c r="AD60" s="74"/>
      <c r="AE60" s="74"/>
      <c r="AF60" s="74"/>
      <c r="AG60" s="76"/>
      <c r="AH60" s="74"/>
      <c r="AI60" s="74"/>
      <c r="AJ60" s="74"/>
      <c r="AK60" s="76"/>
      <c r="AL60" s="74"/>
      <c r="AM60" s="74"/>
      <c r="AN60" s="74"/>
      <c r="AO60" s="76"/>
      <c r="AP60" s="74"/>
      <c r="AQ60" s="74"/>
      <c r="AR60" s="74"/>
    </row>
    <row r="61" spans="1:44" ht="15.75" customHeight="1">
      <c r="A61" s="56">
        <v>1992</v>
      </c>
      <c r="B61" s="125">
        <v>65190</v>
      </c>
      <c r="C61" s="74"/>
      <c r="D61" s="128"/>
      <c r="E61" s="74"/>
      <c r="F61" s="74"/>
      <c r="G61" s="74"/>
      <c r="H61" s="74"/>
      <c r="I61" s="76"/>
      <c r="J61" s="74"/>
      <c r="K61" s="74"/>
      <c r="L61" s="74"/>
      <c r="M61" s="76"/>
      <c r="N61" s="74"/>
      <c r="O61" s="74"/>
      <c r="P61" s="74"/>
      <c r="Q61" s="76"/>
      <c r="R61" s="74"/>
      <c r="S61" s="74"/>
      <c r="T61" s="74"/>
      <c r="U61" s="76"/>
      <c r="V61" s="74"/>
      <c r="W61" s="74"/>
      <c r="X61" s="74"/>
      <c r="Y61" s="74"/>
      <c r="Z61" s="74"/>
      <c r="AA61" s="74"/>
      <c r="AB61" s="74"/>
      <c r="AC61" s="76"/>
      <c r="AD61" s="74"/>
      <c r="AE61" s="74"/>
      <c r="AF61" s="74"/>
      <c r="AG61" s="76"/>
      <c r="AH61" s="74"/>
      <c r="AI61" s="74"/>
      <c r="AJ61" s="74"/>
      <c r="AK61" s="76"/>
      <c r="AL61" s="74"/>
      <c r="AM61" s="74"/>
      <c r="AN61" s="74"/>
      <c r="AO61" s="76"/>
      <c r="AP61" s="74"/>
      <c r="AQ61" s="74"/>
      <c r="AR61" s="74"/>
    </row>
    <row r="62" spans="1:44" ht="15.75" customHeight="1">
      <c r="A62" s="56">
        <v>1993</v>
      </c>
      <c r="B62" s="125">
        <v>81510</v>
      </c>
      <c r="C62" s="74"/>
      <c r="D62" s="76"/>
      <c r="E62" s="74"/>
      <c r="F62" s="74"/>
      <c r="G62" s="74"/>
      <c r="H62" s="74"/>
      <c r="I62" s="76"/>
      <c r="J62" s="74"/>
      <c r="K62" s="74"/>
      <c r="L62" s="74"/>
      <c r="M62" s="76"/>
      <c r="N62" s="74"/>
      <c r="O62" s="74"/>
      <c r="P62" s="74"/>
      <c r="Q62" s="76"/>
      <c r="R62" s="74"/>
      <c r="S62" s="74"/>
      <c r="T62" s="74"/>
      <c r="U62" s="76"/>
      <c r="V62" s="74"/>
      <c r="W62" s="74"/>
      <c r="X62" s="74"/>
      <c r="Y62" s="74"/>
      <c r="Z62" s="74"/>
      <c r="AA62" s="74"/>
      <c r="AB62" s="74"/>
      <c r="AC62" s="76"/>
      <c r="AD62" s="74"/>
      <c r="AE62" s="74"/>
      <c r="AF62" s="74"/>
      <c r="AG62" s="76"/>
      <c r="AH62" s="74"/>
      <c r="AI62" s="74"/>
      <c r="AJ62" s="74"/>
      <c r="AK62" s="76"/>
      <c r="AL62" s="74"/>
      <c r="AM62" s="74"/>
      <c r="AN62" s="74"/>
      <c r="AO62" s="76"/>
      <c r="AP62" s="74"/>
      <c r="AQ62" s="74"/>
      <c r="AR62" s="74"/>
    </row>
    <row r="63" spans="1:44" ht="15.75" customHeight="1">
      <c r="A63" s="56">
        <v>1994</v>
      </c>
      <c r="B63" s="125">
        <v>98700</v>
      </c>
      <c r="C63" s="74"/>
      <c r="D63" s="74"/>
      <c r="E63" s="74"/>
      <c r="F63" s="74"/>
      <c r="G63" s="74"/>
      <c r="H63" s="74"/>
      <c r="I63" s="76"/>
      <c r="J63" s="74"/>
      <c r="K63" s="74"/>
      <c r="L63" s="74"/>
      <c r="M63" s="76"/>
      <c r="N63" s="74"/>
      <c r="O63" s="74"/>
      <c r="P63" s="74"/>
      <c r="Q63" s="76"/>
      <c r="R63" s="74"/>
      <c r="S63" s="74"/>
      <c r="T63" s="74"/>
      <c r="U63" s="76"/>
      <c r="V63" s="74"/>
      <c r="W63" s="74"/>
      <c r="X63" s="74"/>
      <c r="Y63" s="74"/>
      <c r="Z63" s="74"/>
      <c r="AA63" s="74"/>
      <c r="AB63" s="74"/>
      <c r="AC63" s="76"/>
      <c r="AD63" s="74"/>
      <c r="AE63" s="74"/>
      <c r="AF63" s="74"/>
      <c r="AG63" s="76"/>
      <c r="AH63" s="74"/>
      <c r="AI63" s="74"/>
      <c r="AJ63" s="74"/>
      <c r="AK63" s="76"/>
      <c r="AL63" s="74"/>
      <c r="AM63" s="74"/>
      <c r="AN63" s="74"/>
      <c r="AO63" s="76"/>
      <c r="AP63" s="74"/>
      <c r="AQ63" s="74"/>
      <c r="AR63" s="74"/>
    </row>
    <row r="64" spans="1:44" ht="15.75" customHeight="1">
      <c r="A64" s="56">
        <v>1995</v>
      </c>
      <c r="B64" s="125">
        <v>118934</v>
      </c>
      <c r="C64" s="74"/>
      <c r="D64" s="74"/>
      <c r="E64" s="74"/>
      <c r="F64" s="74"/>
      <c r="G64" s="74"/>
      <c r="H64" s="74"/>
      <c r="I64" s="76"/>
      <c r="J64" s="74"/>
      <c r="K64" s="74"/>
      <c r="L64" s="74"/>
      <c r="M64" s="76"/>
      <c r="N64" s="74"/>
      <c r="O64" s="74"/>
      <c r="P64" s="74"/>
      <c r="Q64" s="76"/>
      <c r="R64" s="74"/>
      <c r="S64" s="74"/>
      <c r="T64" s="74"/>
      <c r="U64" s="76"/>
      <c r="V64" s="74"/>
      <c r="W64" s="74"/>
      <c r="X64" s="74"/>
      <c r="Y64" s="74"/>
      <c r="Z64" s="74"/>
      <c r="AA64" s="74"/>
      <c r="AB64" s="74"/>
      <c r="AC64" s="76"/>
      <c r="AD64" s="74"/>
      <c r="AE64" s="74"/>
      <c r="AF64" s="74"/>
      <c r="AG64" s="76"/>
      <c r="AH64" s="74"/>
      <c r="AI64" s="74"/>
      <c r="AJ64" s="74"/>
      <c r="AK64" s="76"/>
      <c r="AL64" s="74"/>
      <c r="AM64" s="74"/>
      <c r="AN64" s="74"/>
      <c r="AO64" s="76"/>
      <c r="AP64" s="74"/>
      <c r="AQ64" s="74"/>
      <c r="AR64" s="74"/>
    </row>
    <row r="65" spans="1:44" ht="15.75" customHeight="1">
      <c r="A65" s="56">
        <v>1996</v>
      </c>
      <c r="B65" s="125">
        <v>142125</v>
      </c>
      <c r="C65" s="74"/>
      <c r="D65" s="74"/>
      <c r="E65" s="74"/>
      <c r="F65" s="74"/>
      <c r="G65" s="74"/>
      <c r="H65" s="74"/>
      <c r="I65" s="76"/>
      <c r="J65" s="74"/>
      <c r="K65" s="74"/>
      <c r="L65" s="74"/>
      <c r="M65" s="76"/>
      <c r="N65" s="74"/>
      <c r="O65" s="74"/>
      <c r="P65" s="74"/>
      <c r="Q65" s="76"/>
      <c r="R65" s="74"/>
      <c r="S65" s="74"/>
      <c r="T65" s="74"/>
      <c r="U65" s="76"/>
      <c r="V65" s="74"/>
      <c r="W65" s="74"/>
      <c r="X65" s="74"/>
      <c r="Y65" s="74"/>
      <c r="Z65" s="74"/>
      <c r="AA65" s="74"/>
      <c r="AB65" s="74"/>
      <c r="AC65" s="76"/>
      <c r="AD65" s="74"/>
      <c r="AE65" s="74"/>
      <c r="AF65" s="74"/>
      <c r="AG65" s="76"/>
      <c r="AH65" s="74"/>
      <c r="AI65" s="74"/>
      <c r="AJ65" s="74"/>
      <c r="AK65" s="76"/>
      <c r="AL65" s="74"/>
      <c r="AM65" s="74"/>
      <c r="AN65" s="74"/>
      <c r="AO65" s="76"/>
      <c r="AP65" s="74"/>
      <c r="AQ65" s="74"/>
      <c r="AR65" s="74"/>
    </row>
    <row r="66" spans="1:44" ht="15.75" customHeight="1">
      <c r="A66" s="56">
        <v>1997</v>
      </c>
      <c r="B66" s="129">
        <v>172005</v>
      </c>
      <c r="C66" s="74"/>
      <c r="D66" s="74"/>
      <c r="E66" s="74"/>
      <c r="F66" s="74"/>
      <c r="G66" s="74"/>
      <c r="H66" s="74"/>
      <c r="I66" s="76"/>
      <c r="J66" s="74"/>
      <c r="K66" s="74"/>
      <c r="L66" s="74"/>
      <c r="M66" s="76"/>
      <c r="N66" s="74"/>
      <c r="O66" s="74"/>
      <c r="P66" s="74"/>
      <c r="Q66" s="76"/>
      <c r="R66" s="74"/>
      <c r="S66" s="74"/>
      <c r="T66" s="74"/>
      <c r="U66" s="76"/>
      <c r="V66" s="74"/>
      <c r="W66" s="74"/>
      <c r="X66" s="74"/>
      <c r="Y66" s="74"/>
      <c r="Z66" s="74"/>
      <c r="AA66" s="74"/>
      <c r="AB66" s="74"/>
      <c r="AC66" s="76"/>
      <c r="AD66" s="74"/>
      <c r="AE66" s="74"/>
      <c r="AF66" s="74"/>
      <c r="AG66" s="76"/>
      <c r="AH66" s="74"/>
      <c r="AI66" s="74"/>
      <c r="AJ66" s="74"/>
      <c r="AK66" s="76"/>
      <c r="AL66" s="74"/>
      <c r="AM66" s="74"/>
      <c r="AN66" s="74"/>
      <c r="AO66" s="76"/>
      <c r="AP66" s="74"/>
      <c r="AQ66" s="74"/>
      <c r="AR66" s="74"/>
    </row>
    <row r="67" spans="1:44" ht="15.75" customHeight="1">
      <c r="A67" s="56">
        <v>1998</v>
      </c>
      <c r="B67" s="129">
        <v>203826</v>
      </c>
      <c r="C67" s="74"/>
      <c r="D67" s="74"/>
      <c r="E67" s="74"/>
      <c r="F67" s="74"/>
      <c r="G67" s="74"/>
      <c r="H67" s="74"/>
      <c r="I67" s="76"/>
      <c r="J67" s="74"/>
      <c r="K67" s="74"/>
      <c r="L67" s="74"/>
      <c r="M67" s="76"/>
      <c r="N67" s="74"/>
      <c r="O67" s="74"/>
      <c r="P67" s="74"/>
      <c r="Q67" s="76"/>
      <c r="R67" s="74"/>
      <c r="S67" s="74"/>
      <c r="T67" s="74"/>
      <c r="U67" s="76"/>
      <c r="V67" s="74"/>
      <c r="W67" s="74"/>
      <c r="X67" s="74"/>
      <c r="Y67" s="74"/>
      <c r="Z67" s="74"/>
      <c r="AA67" s="74"/>
      <c r="AB67" s="74"/>
      <c r="AC67" s="76"/>
      <c r="AD67" s="74"/>
      <c r="AE67" s="74"/>
      <c r="AF67" s="74"/>
      <c r="AG67" s="76"/>
      <c r="AH67" s="74"/>
      <c r="AI67" s="74"/>
      <c r="AJ67" s="74"/>
      <c r="AK67" s="76"/>
      <c r="AL67" s="74"/>
      <c r="AM67" s="74"/>
      <c r="AN67" s="74"/>
      <c r="AO67" s="76"/>
      <c r="AP67" s="74"/>
      <c r="AQ67" s="74"/>
      <c r="AR67" s="74"/>
    </row>
    <row r="68" spans="1:44" ht="15.75" customHeight="1">
      <c r="A68" s="56">
        <v>1999</v>
      </c>
      <c r="B68" s="125">
        <v>236460</v>
      </c>
      <c r="C68" s="74"/>
      <c r="D68" s="74"/>
      <c r="E68" s="74"/>
      <c r="F68" s="74"/>
      <c r="G68" s="74"/>
      <c r="H68" s="74"/>
      <c r="I68" s="76"/>
      <c r="J68" s="74"/>
      <c r="K68" s="74"/>
      <c r="L68" s="74"/>
      <c r="M68" s="76"/>
      <c r="N68" s="74"/>
      <c r="O68" s="74"/>
      <c r="P68" s="74"/>
      <c r="Q68" s="76"/>
      <c r="R68" s="74"/>
      <c r="S68" s="74"/>
      <c r="T68" s="74"/>
      <c r="U68" s="76"/>
      <c r="V68" s="74"/>
      <c r="W68" s="74"/>
      <c r="X68" s="74"/>
      <c r="Y68" s="74"/>
      <c r="Z68" s="74"/>
      <c r="AA68" s="74"/>
      <c r="AB68" s="74"/>
      <c r="AC68" s="76"/>
      <c r="AD68" s="74"/>
      <c r="AE68" s="74"/>
      <c r="AF68" s="74"/>
      <c r="AG68" s="76"/>
      <c r="AH68" s="74"/>
      <c r="AI68" s="74"/>
      <c r="AJ68" s="74"/>
      <c r="AK68" s="76"/>
      <c r="AL68" s="74"/>
      <c r="AM68" s="74"/>
      <c r="AN68" s="74"/>
      <c r="AO68" s="76"/>
      <c r="AP68" s="74"/>
      <c r="AQ68" s="74"/>
      <c r="AR68" s="74"/>
    </row>
    <row r="69" spans="1:44" ht="15.75" customHeight="1">
      <c r="A69" s="56">
        <v>2000</v>
      </c>
      <c r="B69" s="130">
        <v>260100</v>
      </c>
      <c r="C69" s="74"/>
      <c r="D69" s="74"/>
      <c r="E69" s="74"/>
      <c r="F69" s="74"/>
      <c r="G69" s="74"/>
      <c r="H69" s="74"/>
      <c r="I69" s="76"/>
      <c r="J69" s="74"/>
      <c r="K69" s="74"/>
      <c r="L69" s="74"/>
      <c r="M69" s="76"/>
      <c r="N69" s="74"/>
      <c r="O69" s="74"/>
      <c r="P69" s="74"/>
      <c r="Q69" s="76"/>
      <c r="R69" s="74"/>
      <c r="S69" s="74"/>
      <c r="T69" s="74"/>
      <c r="U69" s="76"/>
      <c r="V69" s="74"/>
      <c r="W69" s="74"/>
      <c r="X69" s="74"/>
      <c r="Y69" s="74"/>
      <c r="Z69" s="74"/>
      <c r="AA69" s="74"/>
      <c r="AB69" s="74"/>
      <c r="AC69" s="76"/>
      <c r="AD69" s="74"/>
      <c r="AE69" s="74"/>
      <c r="AF69" s="74"/>
      <c r="AG69" s="76"/>
      <c r="AH69" s="74"/>
      <c r="AI69" s="74"/>
      <c r="AJ69" s="74"/>
      <c r="AK69" s="76"/>
      <c r="AL69" s="74"/>
      <c r="AM69" s="74"/>
      <c r="AN69" s="74"/>
      <c r="AO69" s="76"/>
      <c r="AP69" s="74"/>
      <c r="AQ69" s="74"/>
      <c r="AR69" s="74"/>
    </row>
    <row r="70" spans="1:44" ht="15.75" customHeight="1">
      <c r="A70" s="56">
        <v>2001</v>
      </c>
      <c r="B70" s="130">
        <v>286000</v>
      </c>
      <c r="C70" s="74"/>
      <c r="D70" s="74"/>
      <c r="E70" s="74"/>
      <c r="F70" s="74"/>
      <c r="G70" s="74"/>
      <c r="H70" s="74"/>
      <c r="I70" s="76"/>
      <c r="J70" s="74"/>
      <c r="K70" s="74"/>
      <c r="L70" s="74"/>
      <c r="M70" s="76"/>
      <c r="N70" s="74"/>
      <c r="O70" s="74"/>
      <c r="P70" s="74"/>
      <c r="Q70" s="76"/>
      <c r="R70" s="74"/>
      <c r="S70" s="74"/>
      <c r="T70" s="74"/>
      <c r="U70" s="76"/>
      <c r="V70" s="74"/>
      <c r="W70" s="74"/>
      <c r="X70" s="74"/>
      <c r="Y70" s="74"/>
      <c r="Z70" s="74"/>
      <c r="AA70" s="74"/>
      <c r="AB70" s="74"/>
      <c r="AC70" s="76"/>
      <c r="AD70" s="74"/>
      <c r="AE70" s="74"/>
      <c r="AF70" s="74"/>
      <c r="AG70" s="76"/>
      <c r="AH70" s="74"/>
      <c r="AI70" s="74"/>
      <c r="AJ70" s="74"/>
      <c r="AK70" s="76"/>
      <c r="AL70" s="74"/>
      <c r="AM70" s="74"/>
      <c r="AN70" s="74"/>
      <c r="AO70" s="76"/>
      <c r="AP70" s="74"/>
      <c r="AQ70" s="74"/>
      <c r="AR70" s="74"/>
    </row>
    <row r="71" spans="1:44" ht="15.75" customHeight="1">
      <c r="A71" s="56">
        <v>2002</v>
      </c>
      <c r="B71" s="130">
        <v>309000</v>
      </c>
      <c r="C71" s="74"/>
      <c r="D71" s="74"/>
      <c r="E71" s="74"/>
      <c r="F71" s="74"/>
      <c r="G71" s="74"/>
      <c r="H71" s="74"/>
      <c r="I71" s="76"/>
      <c r="J71" s="74"/>
      <c r="K71" s="74"/>
      <c r="L71" s="74"/>
      <c r="M71" s="76"/>
      <c r="N71" s="74"/>
      <c r="O71" s="74"/>
      <c r="P71" s="74"/>
      <c r="Q71" s="76"/>
      <c r="R71" s="74"/>
      <c r="S71" s="74"/>
      <c r="T71" s="74"/>
      <c r="U71" s="76"/>
      <c r="V71" s="74"/>
      <c r="W71" s="74"/>
      <c r="X71" s="74"/>
      <c r="Y71" s="74"/>
      <c r="Z71" s="74"/>
      <c r="AA71" s="74"/>
      <c r="AB71" s="74"/>
      <c r="AC71" s="76"/>
      <c r="AD71" s="74"/>
      <c r="AE71" s="74"/>
      <c r="AF71" s="74"/>
      <c r="AG71" s="76"/>
      <c r="AH71" s="74"/>
      <c r="AI71" s="74"/>
      <c r="AJ71" s="74"/>
      <c r="AK71" s="76"/>
      <c r="AL71" s="74"/>
      <c r="AM71" s="74"/>
      <c r="AN71" s="74"/>
      <c r="AO71" s="76"/>
      <c r="AP71" s="74"/>
      <c r="AQ71" s="74"/>
      <c r="AR71" s="74"/>
    </row>
    <row r="72" spans="1:44" ht="15.75" customHeight="1">
      <c r="A72" s="56">
        <v>2003</v>
      </c>
      <c r="B72" s="130">
        <v>332000</v>
      </c>
      <c r="C72" s="74"/>
      <c r="D72" s="74"/>
      <c r="E72" s="74"/>
      <c r="F72" s="74"/>
      <c r="G72" s="74"/>
      <c r="H72" s="74"/>
      <c r="I72" s="76"/>
      <c r="J72" s="74"/>
      <c r="K72" s="74"/>
      <c r="L72" s="74"/>
      <c r="M72" s="76"/>
      <c r="N72" s="74"/>
      <c r="O72" s="74"/>
      <c r="P72" s="74"/>
      <c r="Q72" s="76"/>
      <c r="R72" s="74"/>
      <c r="S72" s="74"/>
      <c r="T72" s="74"/>
      <c r="U72" s="76"/>
      <c r="V72" s="74"/>
      <c r="W72" s="74"/>
      <c r="X72" s="74"/>
      <c r="Y72" s="74"/>
      <c r="Z72" s="74"/>
      <c r="AA72" s="74"/>
      <c r="AB72" s="74"/>
      <c r="AC72" s="76"/>
      <c r="AD72" s="74"/>
      <c r="AE72" s="74"/>
      <c r="AF72" s="74"/>
      <c r="AG72" s="76"/>
      <c r="AH72" s="74"/>
      <c r="AI72" s="74"/>
      <c r="AJ72" s="74"/>
      <c r="AK72" s="76"/>
      <c r="AL72" s="74"/>
      <c r="AM72" s="74"/>
      <c r="AN72" s="74"/>
      <c r="AO72" s="76"/>
      <c r="AP72" s="74"/>
      <c r="AQ72" s="74"/>
      <c r="AR72" s="74"/>
    </row>
    <row r="73" spans="1:44" ht="15.75" customHeight="1">
      <c r="A73" s="56">
        <v>2004</v>
      </c>
      <c r="B73" s="130">
        <v>358000</v>
      </c>
      <c r="C73" s="74"/>
      <c r="D73" s="74"/>
      <c r="E73" s="74"/>
      <c r="F73" s="74"/>
      <c r="G73" s="74"/>
      <c r="H73" s="74"/>
      <c r="I73" s="76"/>
      <c r="J73" s="74"/>
      <c r="K73" s="74"/>
      <c r="L73" s="74"/>
      <c r="M73" s="76"/>
      <c r="N73" s="74"/>
      <c r="O73" s="74"/>
      <c r="P73" s="74"/>
      <c r="Q73" s="76"/>
      <c r="R73" s="74"/>
      <c r="S73" s="74"/>
      <c r="T73" s="74"/>
      <c r="U73" s="76"/>
      <c r="V73" s="74"/>
      <c r="W73" s="74"/>
      <c r="X73" s="74"/>
      <c r="Y73" s="74"/>
      <c r="Z73" s="74"/>
      <c r="AA73" s="74"/>
      <c r="AB73" s="74"/>
      <c r="AC73" s="76"/>
      <c r="AD73" s="74"/>
      <c r="AE73" s="74"/>
      <c r="AF73" s="74"/>
      <c r="AG73" s="76"/>
      <c r="AH73" s="74"/>
      <c r="AI73" s="74"/>
      <c r="AJ73" s="74"/>
      <c r="AK73" s="76"/>
      <c r="AL73" s="74"/>
      <c r="AM73" s="74"/>
      <c r="AN73" s="74"/>
      <c r="AO73" s="76"/>
      <c r="AP73" s="74"/>
      <c r="AQ73" s="74"/>
      <c r="AR73" s="74"/>
    </row>
    <row r="74" spans="1:44" ht="15.75" customHeight="1">
      <c r="A74" s="56">
        <v>2005</v>
      </c>
      <c r="B74" s="130">
        <v>381500</v>
      </c>
      <c r="C74" s="74"/>
      <c r="D74" s="74"/>
      <c r="E74" s="74"/>
      <c r="F74" s="74"/>
      <c r="G74" s="74"/>
      <c r="H74" s="74"/>
      <c r="I74" s="76"/>
      <c r="J74" s="74"/>
      <c r="K74" s="74"/>
      <c r="L74" s="74"/>
      <c r="M74" s="76"/>
      <c r="N74" s="74"/>
      <c r="O74" s="74"/>
      <c r="P74" s="74"/>
      <c r="Q74" s="76"/>
      <c r="R74" s="74"/>
      <c r="S74" s="74"/>
      <c r="T74" s="74"/>
      <c r="U74" s="76"/>
      <c r="V74" s="74"/>
      <c r="W74" s="74"/>
      <c r="X74" s="74"/>
      <c r="Y74" s="74"/>
      <c r="Z74" s="74"/>
      <c r="AA74" s="74"/>
      <c r="AB74" s="74"/>
      <c r="AC74" s="76"/>
      <c r="AD74" s="74"/>
      <c r="AE74" s="74"/>
      <c r="AF74" s="74"/>
      <c r="AG74" s="76"/>
      <c r="AH74" s="74"/>
      <c r="AI74" s="74"/>
      <c r="AJ74" s="74"/>
      <c r="AK74" s="76"/>
      <c r="AL74" s="74"/>
      <c r="AM74" s="74"/>
      <c r="AN74" s="74"/>
      <c r="AO74" s="76"/>
      <c r="AP74" s="74"/>
      <c r="AQ74" s="74"/>
      <c r="AR74" s="74"/>
    </row>
    <row r="75" spans="1:44" ht="15.75" customHeight="1">
      <c r="A75" s="56">
        <v>2006</v>
      </c>
      <c r="B75" s="130">
        <v>408000</v>
      </c>
      <c r="C75" s="74"/>
      <c r="D75" s="74"/>
      <c r="E75" s="74"/>
      <c r="F75" s="74"/>
      <c r="G75" s="74"/>
      <c r="H75" s="74"/>
      <c r="I75" s="76"/>
      <c r="J75" s="74"/>
      <c r="K75" s="74"/>
      <c r="L75" s="74"/>
      <c r="M75" s="76"/>
      <c r="N75" s="74"/>
      <c r="O75" s="74"/>
      <c r="P75" s="74"/>
      <c r="Q75" s="76"/>
      <c r="R75" s="74"/>
      <c r="S75" s="74"/>
      <c r="T75" s="74"/>
      <c r="U75" s="76"/>
      <c r="V75" s="74"/>
      <c r="W75" s="74"/>
      <c r="X75" s="74"/>
      <c r="Y75" s="74"/>
      <c r="Z75" s="74"/>
      <c r="AA75" s="74"/>
      <c r="AB75" s="74"/>
      <c r="AC75" s="76"/>
      <c r="AD75" s="74"/>
      <c r="AE75" s="74"/>
      <c r="AF75" s="74"/>
      <c r="AG75" s="76"/>
      <c r="AH75" s="74"/>
      <c r="AI75" s="74"/>
      <c r="AJ75" s="74"/>
      <c r="AK75" s="76"/>
      <c r="AL75" s="74"/>
      <c r="AM75" s="74"/>
      <c r="AN75" s="74"/>
      <c r="AO75" s="76"/>
      <c r="AP75" s="74"/>
      <c r="AQ75" s="74"/>
      <c r="AR75" s="74"/>
    </row>
    <row r="76" spans="1:44" ht="15.75" customHeight="1">
      <c r="A76" s="56">
        <v>2007</v>
      </c>
      <c r="B76" s="130">
        <v>433700</v>
      </c>
      <c r="C76" s="74"/>
      <c r="D76" s="74"/>
      <c r="E76" s="74"/>
      <c r="F76" s="74"/>
      <c r="G76" s="74"/>
      <c r="H76" s="74"/>
      <c r="I76" s="76"/>
      <c r="J76" s="74"/>
      <c r="K76" s="74"/>
      <c r="L76" s="74"/>
      <c r="M76" s="76"/>
      <c r="N76" s="74"/>
      <c r="O76" s="74"/>
      <c r="P76" s="74"/>
      <c r="Q76" s="76"/>
      <c r="R76" s="74"/>
      <c r="S76" s="74"/>
      <c r="T76" s="74"/>
      <c r="U76" s="76"/>
      <c r="V76" s="74"/>
      <c r="W76" s="74"/>
      <c r="X76" s="74"/>
      <c r="Y76" s="74"/>
      <c r="Z76" s="74"/>
      <c r="AA76" s="74"/>
      <c r="AB76" s="74"/>
      <c r="AC76" s="76"/>
      <c r="AD76" s="74"/>
      <c r="AE76" s="74"/>
      <c r="AF76" s="74"/>
      <c r="AG76" s="76"/>
      <c r="AH76" s="74"/>
      <c r="AI76" s="74"/>
      <c r="AJ76" s="74"/>
      <c r="AK76" s="76"/>
      <c r="AL76" s="74"/>
      <c r="AM76" s="74"/>
      <c r="AN76" s="74"/>
      <c r="AO76" s="76"/>
      <c r="AP76" s="74"/>
      <c r="AQ76" s="74"/>
      <c r="AR76" s="74"/>
    </row>
    <row r="77" spans="1:44" ht="15.75" customHeight="1">
      <c r="A77" s="56">
        <v>2008</v>
      </c>
      <c r="B77" s="130">
        <v>461500</v>
      </c>
      <c r="C77" s="74"/>
      <c r="D77" s="74"/>
      <c r="E77" s="74"/>
      <c r="F77" s="74"/>
      <c r="G77" s="74"/>
      <c r="H77" s="74"/>
      <c r="I77" s="76"/>
      <c r="J77" s="74"/>
      <c r="K77" s="74"/>
      <c r="L77" s="74"/>
      <c r="M77" s="76"/>
      <c r="N77" s="74"/>
      <c r="O77" s="74"/>
      <c r="P77" s="74"/>
      <c r="Q77" s="76"/>
      <c r="R77" s="74"/>
      <c r="S77" s="74"/>
      <c r="T77" s="74"/>
      <c r="U77" s="76"/>
      <c r="V77" s="74"/>
      <c r="W77" s="74"/>
      <c r="X77" s="74"/>
      <c r="Y77" s="74"/>
      <c r="Z77" s="74"/>
      <c r="AA77" s="74"/>
      <c r="AB77" s="74"/>
      <c r="AC77" s="76"/>
      <c r="AD77" s="74"/>
      <c r="AE77" s="74"/>
      <c r="AF77" s="74"/>
      <c r="AG77" s="76"/>
      <c r="AH77" s="74"/>
      <c r="AI77" s="74"/>
      <c r="AJ77" s="74"/>
      <c r="AK77" s="76"/>
      <c r="AL77" s="74"/>
      <c r="AM77" s="74"/>
      <c r="AN77" s="74"/>
      <c r="AO77" s="76"/>
      <c r="AP77" s="74"/>
      <c r="AQ77" s="74"/>
      <c r="AR77" s="74"/>
    </row>
    <row r="78" spans="1:44" ht="15.75" customHeight="1">
      <c r="A78" s="56">
        <v>2009</v>
      </c>
      <c r="B78" s="130">
        <v>496900</v>
      </c>
      <c r="C78" s="74"/>
      <c r="D78" s="74"/>
      <c r="E78" s="74"/>
      <c r="F78" s="74"/>
      <c r="G78" s="74"/>
      <c r="H78" s="74"/>
      <c r="I78" s="76"/>
      <c r="J78" s="74"/>
      <c r="K78" s="74"/>
      <c r="L78" s="74"/>
      <c r="M78" s="76"/>
      <c r="N78" s="74"/>
      <c r="O78" s="74"/>
      <c r="P78" s="74"/>
      <c r="Q78" s="76"/>
      <c r="R78" s="74"/>
      <c r="S78" s="74"/>
      <c r="T78" s="74"/>
      <c r="U78" s="76"/>
      <c r="V78" s="74"/>
      <c r="W78" s="74"/>
      <c r="X78" s="74"/>
      <c r="Y78" s="74"/>
      <c r="Z78" s="74"/>
      <c r="AA78" s="74"/>
      <c r="AB78" s="74"/>
      <c r="AC78" s="76"/>
      <c r="AD78" s="74"/>
      <c r="AE78" s="74"/>
      <c r="AF78" s="74"/>
      <c r="AG78" s="76"/>
      <c r="AH78" s="74"/>
      <c r="AI78" s="74"/>
      <c r="AJ78" s="74"/>
      <c r="AK78" s="76"/>
      <c r="AL78" s="74"/>
      <c r="AM78" s="74"/>
      <c r="AN78" s="74"/>
      <c r="AO78" s="76"/>
      <c r="AP78" s="74"/>
      <c r="AQ78" s="74"/>
      <c r="AR78" s="74"/>
    </row>
    <row r="79" spans="1:44" ht="15.75" customHeight="1">
      <c r="A79" s="56">
        <v>2010</v>
      </c>
      <c r="B79" s="130">
        <v>515000</v>
      </c>
      <c r="C79" s="74"/>
      <c r="D79" s="74"/>
      <c r="E79" s="74"/>
      <c r="F79" s="74"/>
      <c r="G79" s="74"/>
      <c r="H79" s="74"/>
      <c r="I79" s="76"/>
      <c r="J79" s="74"/>
      <c r="K79" s="74"/>
      <c r="L79" s="74"/>
      <c r="M79" s="76"/>
      <c r="N79" s="74"/>
      <c r="O79" s="74"/>
      <c r="P79" s="74"/>
      <c r="Q79" s="76"/>
      <c r="R79" s="74"/>
      <c r="S79" s="74"/>
      <c r="T79" s="74"/>
      <c r="U79" s="76"/>
      <c r="V79" s="74"/>
      <c r="W79" s="74"/>
      <c r="X79" s="74"/>
      <c r="Y79" s="74"/>
      <c r="Z79" s="74"/>
      <c r="AA79" s="74"/>
      <c r="AB79" s="74"/>
      <c r="AC79" s="76"/>
      <c r="AD79" s="74"/>
      <c r="AE79" s="74"/>
      <c r="AF79" s="74"/>
      <c r="AG79" s="76"/>
      <c r="AH79" s="74"/>
      <c r="AI79" s="74"/>
      <c r="AJ79" s="74"/>
      <c r="AK79" s="76"/>
      <c r="AL79" s="74"/>
      <c r="AM79" s="74"/>
      <c r="AN79" s="74"/>
      <c r="AO79" s="76"/>
      <c r="AP79" s="74"/>
      <c r="AQ79" s="74"/>
      <c r="AR79" s="74"/>
    </row>
    <row r="80" spans="1:44" ht="15.75" customHeight="1">
      <c r="A80" s="56">
        <v>2011</v>
      </c>
      <c r="B80" s="130">
        <v>535600</v>
      </c>
      <c r="C80" s="74"/>
      <c r="D80" s="74"/>
      <c r="E80" s="74"/>
      <c r="F80" s="74"/>
      <c r="G80" s="74"/>
      <c r="H80" s="74"/>
      <c r="I80" s="76"/>
      <c r="J80" s="74"/>
      <c r="K80" s="74"/>
      <c r="L80" s="74"/>
      <c r="M80" s="76"/>
      <c r="N80" s="74"/>
      <c r="O80" s="74"/>
      <c r="P80" s="74"/>
      <c r="Q80" s="76"/>
      <c r="R80" s="74"/>
      <c r="S80" s="74"/>
      <c r="T80" s="74"/>
      <c r="U80" s="76"/>
      <c r="V80" s="74"/>
      <c r="W80" s="74"/>
      <c r="X80" s="74"/>
      <c r="Y80" s="74"/>
      <c r="Z80" s="74"/>
      <c r="AA80" s="74"/>
      <c r="AB80" s="74"/>
      <c r="AC80" s="76"/>
      <c r="AD80" s="74"/>
      <c r="AE80" s="74"/>
      <c r="AF80" s="74"/>
      <c r="AG80" s="76"/>
      <c r="AH80" s="74"/>
      <c r="AI80" s="74"/>
      <c r="AJ80" s="74"/>
      <c r="AK80" s="76"/>
      <c r="AL80" s="74"/>
      <c r="AM80" s="74"/>
      <c r="AN80" s="74"/>
      <c r="AO80" s="76"/>
      <c r="AP80" s="74"/>
      <c r="AQ80" s="74"/>
      <c r="AR80" s="74"/>
    </row>
    <row r="81" spans="1:44" ht="15.75" customHeight="1">
      <c r="A81" s="56">
        <v>2012</v>
      </c>
      <c r="B81" s="130">
        <v>566700</v>
      </c>
      <c r="C81" s="74"/>
      <c r="D81" s="74"/>
      <c r="E81" s="74"/>
      <c r="F81" s="74"/>
      <c r="G81" s="74"/>
      <c r="H81" s="74"/>
      <c r="I81" s="76"/>
      <c r="J81" s="74"/>
      <c r="K81" s="74"/>
      <c r="L81" s="74"/>
      <c r="M81" s="76"/>
      <c r="N81" s="74"/>
      <c r="O81" s="74"/>
      <c r="P81" s="74"/>
      <c r="Q81" s="76"/>
      <c r="R81" s="74"/>
      <c r="S81" s="74"/>
      <c r="T81" s="74"/>
      <c r="U81" s="76"/>
      <c r="V81" s="74"/>
      <c r="W81" s="74"/>
      <c r="X81" s="74"/>
      <c r="Y81" s="74"/>
      <c r="Z81" s="74"/>
      <c r="AA81" s="74"/>
      <c r="AB81" s="74"/>
      <c r="AC81" s="76"/>
      <c r="AD81" s="74"/>
      <c r="AE81" s="74"/>
      <c r="AF81" s="74"/>
      <c r="AG81" s="76"/>
      <c r="AH81" s="74"/>
      <c r="AI81" s="74"/>
      <c r="AJ81" s="74"/>
      <c r="AK81" s="76"/>
      <c r="AL81" s="74"/>
      <c r="AM81" s="74"/>
      <c r="AN81" s="74"/>
      <c r="AO81" s="76"/>
      <c r="AP81" s="74"/>
      <c r="AQ81" s="74"/>
      <c r="AR81" s="74"/>
    </row>
    <row r="82" spans="1:44" ht="15.75" customHeight="1">
      <c r="A82" s="56">
        <v>2013</v>
      </c>
      <c r="B82" s="130">
        <v>589500</v>
      </c>
      <c r="C82" s="74"/>
      <c r="D82" s="74"/>
      <c r="E82" s="74"/>
      <c r="F82" s="74"/>
      <c r="G82" s="74"/>
      <c r="H82" s="74"/>
      <c r="I82" s="76"/>
      <c r="J82" s="74"/>
      <c r="K82" s="74"/>
      <c r="L82" s="74"/>
      <c r="M82" s="76"/>
      <c r="N82" s="74"/>
      <c r="O82" s="74"/>
      <c r="P82" s="74"/>
      <c r="Q82" s="76"/>
      <c r="R82" s="74"/>
      <c r="S82" s="74"/>
      <c r="T82" s="74"/>
      <c r="U82" s="76"/>
      <c r="V82" s="74"/>
      <c r="W82" s="74"/>
      <c r="X82" s="74"/>
      <c r="Y82" s="74"/>
      <c r="Z82" s="74"/>
      <c r="AA82" s="74"/>
      <c r="AB82" s="74"/>
      <c r="AC82" s="76"/>
      <c r="AD82" s="74"/>
      <c r="AE82" s="74"/>
      <c r="AF82" s="74"/>
      <c r="AG82" s="76"/>
      <c r="AH82" s="74"/>
      <c r="AI82" s="74"/>
      <c r="AJ82" s="74"/>
      <c r="AK82" s="76"/>
      <c r="AL82" s="74"/>
      <c r="AM82" s="74"/>
      <c r="AN82" s="74"/>
      <c r="AO82" s="76"/>
      <c r="AP82" s="74"/>
      <c r="AQ82" s="74"/>
      <c r="AR82" s="74"/>
    </row>
    <row r="83" spans="1:44" ht="15.75" customHeight="1">
      <c r="A83" s="56">
        <v>2014</v>
      </c>
      <c r="B83" s="130">
        <v>616000</v>
      </c>
      <c r="C83" s="74"/>
      <c r="D83" s="74"/>
      <c r="E83" s="74"/>
      <c r="F83" s="74"/>
      <c r="G83" s="74"/>
      <c r="H83" s="74"/>
      <c r="I83" s="76"/>
      <c r="J83" s="74"/>
      <c r="K83" s="74"/>
      <c r="L83" s="74"/>
      <c r="M83" s="76"/>
      <c r="N83" s="74"/>
      <c r="O83" s="74"/>
      <c r="P83" s="74"/>
      <c r="Q83" s="76"/>
      <c r="R83" s="74"/>
      <c r="S83" s="74"/>
      <c r="T83" s="74"/>
      <c r="U83" s="76"/>
      <c r="V83" s="74"/>
      <c r="W83" s="74"/>
      <c r="X83" s="74"/>
      <c r="Y83" s="74"/>
      <c r="Z83" s="74"/>
      <c r="AA83" s="74"/>
      <c r="AB83" s="74"/>
      <c r="AC83" s="76"/>
      <c r="AD83" s="74"/>
      <c r="AE83" s="74"/>
      <c r="AF83" s="74"/>
      <c r="AG83" s="76"/>
      <c r="AH83" s="74"/>
      <c r="AI83" s="74"/>
      <c r="AJ83" s="74"/>
      <c r="AK83" s="76"/>
      <c r="AL83" s="74"/>
      <c r="AM83" s="74"/>
      <c r="AN83" s="74"/>
      <c r="AO83" s="76"/>
      <c r="AP83" s="74"/>
      <c r="AQ83" s="74"/>
      <c r="AR83" s="74"/>
    </row>
    <row r="84" spans="1:44" ht="15.75" customHeight="1">
      <c r="A84" s="56">
        <v>2015</v>
      </c>
      <c r="B84" s="130">
        <v>644350</v>
      </c>
      <c r="C84" s="74"/>
      <c r="D84" s="74"/>
      <c r="E84" s="74"/>
      <c r="F84" s="74"/>
      <c r="G84" s="74"/>
      <c r="H84" s="74"/>
      <c r="I84" s="76"/>
      <c r="J84" s="74"/>
      <c r="K84" s="74"/>
      <c r="L84" s="74"/>
      <c r="M84" s="76"/>
      <c r="N84" s="74"/>
      <c r="O84" s="74"/>
      <c r="P84" s="74"/>
      <c r="Q84" s="76"/>
      <c r="R84" s="74"/>
      <c r="S84" s="74"/>
      <c r="T84" s="74"/>
      <c r="U84" s="76"/>
      <c r="V84" s="74"/>
      <c r="W84" s="74"/>
      <c r="X84" s="74"/>
      <c r="Y84" s="74"/>
      <c r="Z84" s="74"/>
      <c r="AA84" s="74"/>
      <c r="AB84" s="74"/>
      <c r="AC84" s="76"/>
      <c r="AD84" s="74"/>
      <c r="AE84" s="74"/>
      <c r="AF84" s="74"/>
      <c r="AG84" s="76"/>
      <c r="AH84" s="74"/>
      <c r="AI84" s="74"/>
      <c r="AJ84" s="74"/>
      <c r="AK84" s="76"/>
      <c r="AL84" s="74"/>
      <c r="AM84" s="74"/>
      <c r="AN84" s="74"/>
      <c r="AO84" s="76"/>
      <c r="AP84" s="74"/>
      <c r="AQ84" s="74"/>
      <c r="AR84" s="74"/>
    </row>
    <row r="85" spans="1:44" ht="15.75" customHeight="1">
      <c r="A85" s="56">
        <v>2016</v>
      </c>
      <c r="B85" s="130">
        <v>689455</v>
      </c>
      <c r="C85" s="74"/>
      <c r="D85" s="74"/>
      <c r="E85" s="74"/>
      <c r="F85" s="74"/>
      <c r="G85" s="74"/>
      <c r="H85" s="74"/>
      <c r="I85" s="76"/>
      <c r="J85" s="74"/>
      <c r="K85" s="74"/>
      <c r="L85" s="74"/>
      <c r="M85" s="76"/>
      <c r="N85" s="74"/>
      <c r="O85" s="74"/>
      <c r="P85" s="74"/>
      <c r="Q85" s="76"/>
      <c r="R85" s="74"/>
      <c r="S85" s="74"/>
      <c r="T85" s="74"/>
      <c r="U85" s="76"/>
      <c r="V85" s="74"/>
      <c r="W85" s="74"/>
      <c r="X85" s="74"/>
      <c r="Y85" s="74"/>
      <c r="Z85" s="74"/>
      <c r="AA85" s="74"/>
      <c r="AB85" s="74"/>
      <c r="AC85" s="76"/>
      <c r="AD85" s="74"/>
      <c r="AE85" s="74"/>
      <c r="AF85" s="74"/>
      <c r="AG85" s="76"/>
      <c r="AH85" s="74"/>
      <c r="AI85" s="74"/>
      <c r="AJ85" s="74"/>
      <c r="AK85" s="76"/>
      <c r="AL85" s="74"/>
      <c r="AM85" s="74"/>
      <c r="AN85" s="74"/>
      <c r="AO85" s="76"/>
      <c r="AP85" s="74"/>
      <c r="AQ85" s="74"/>
      <c r="AR85" s="74"/>
    </row>
    <row r="86" spans="1:44" ht="15.75" customHeight="1">
      <c r="A86" s="56">
        <v>2017</v>
      </c>
      <c r="B86" s="130">
        <v>737717</v>
      </c>
      <c r="C86" s="74"/>
      <c r="D86" s="74"/>
      <c r="E86" s="74"/>
      <c r="F86" s="74"/>
      <c r="G86" s="74"/>
      <c r="H86" s="74"/>
      <c r="I86" s="76"/>
      <c r="J86" s="74"/>
      <c r="K86" s="74"/>
      <c r="L86" s="74"/>
      <c r="M86" s="76"/>
      <c r="N86" s="74"/>
      <c r="O86" s="74"/>
      <c r="P86" s="74"/>
      <c r="Q86" s="76"/>
      <c r="R86" s="74"/>
      <c r="S86" s="74"/>
      <c r="T86" s="74"/>
      <c r="U86" s="76"/>
      <c r="V86" s="74"/>
      <c r="W86" s="74"/>
      <c r="X86" s="74"/>
      <c r="Y86" s="74"/>
      <c r="Z86" s="74"/>
      <c r="AA86" s="74"/>
      <c r="AB86" s="74"/>
      <c r="AC86" s="76"/>
      <c r="AD86" s="74"/>
      <c r="AE86" s="74"/>
      <c r="AF86" s="74"/>
      <c r="AG86" s="76"/>
      <c r="AH86" s="74"/>
      <c r="AI86" s="74"/>
      <c r="AJ86" s="74"/>
      <c r="AK86" s="76"/>
      <c r="AL86" s="74"/>
      <c r="AM86" s="74"/>
      <c r="AN86" s="74"/>
      <c r="AO86" s="76"/>
      <c r="AP86" s="74"/>
      <c r="AQ86" s="74"/>
      <c r="AR86" s="74"/>
    </row>
    <row r="87" spans="1:44" ht="15.75" customHeight="1">
      <c r="A87" s="56">
        <v>2018</v>
      </c>
      <c r="B87" s="130">
        <v>781242</v>
      </c>
      <c r="C87" s="74"/>
      <c r="D87" s="74"/>
      <c r="E87" s="74"/>
      <c r="F87" s="74"/>
      <c r="G87" s="74"/>
      <c r="H87" s="74"/>
      <c r="I87" s="76"/>
      <c r="J87" s="74"/>
      <c r="K87" s="74"/>
      <c r="L87" s="74"/>
      <c r="M87" s="76"/>
      <c r="N87" s="74"/>
      <c r="O87" s="74"/>
      <c r="P87" s="74"/>
      <c r="Q87" s="76"/>
      <c r="R87" s="74"/>
      <c r="S87" s="74"/>
      <c r="T87" s="74"/>
      <c r="U87" s="76"/>
      <c r="V87" s="74"/>
      <c r="W87" s="74"/>
      <c r="X87" s="74"/>
      <c r="Y87" s="74"/>
      <c r="Z87" s="74"/>
      <c r="AA87" s="74"/>
      <c r="AB87" s="74"/>
      <c r="AC87" s="76"/>
      <c r="AD87" s="74"/>
      <c r="AE87" s="74"/>
      <c r="AF87" s="74"/>
      <c r="AG87" s="76"/>
      <c r="AH87" s="74"/>
      <c r="AI87" s="74"/>
      <c r="AJ87" s="74"/>
      <c r="AK87" s="76"/>
      <c r="AL87" s="74"/>
      <c r="AM87" s="74"/>
      <c r="AN87" s="74"/>
      <c r="AO87" s="76"/>
      <c r="AP87" s="74"/>
      <c r="AQ87" s="74"/>
      <c r="AR87" s="74"/>
    </row>
    <row r="88" spans="1:44" ht="15.75" customHeight="1">
      <c r="A88" s="56">
        <v>2019</v>
      </c>
      <c r="B88" s="130">
        <v>828116</v>
      </c>
      <c r="C88" s="74"/>
      <c r="D88" s="74"/>
      <c r="E88" s="74"/>
      <c r="F88" s="74"/>
      <c r="G88" s="74"/>
      <c r="H88" s="74"/>
      <c r="I88" s="76"/>
      <c r="J88" s="74"/>
      <c r="K88" s="74"/>
      <c r="L88" s="74"/>
      <c r="M88" s="76"/>
      <c r="N88" s="74"/>
      <c r="O88" s="74"/>
      <c r="P88" s="74"/>
      <c r="Q88" s="76"/>
      <c r="R88" s="74"/>
      <c r="S88" s="74"/>
      <c r="T88" s="74"/>
      <c r="U88" s="76"/>
      <c r="V88" s="74"/>
      <c r="W88" s="74"/>
      <c r="X88" s="74"/>
      <c r="Y88" s="74"/>
      <c r="Z88" s="74"/>
      <c r="AA88" s="74"/>
      <c r="AB88" s="74"/>
      <c r="AC88" s="76"/>
      <c r="AD88" s="74"/>
      <c r="AE88" s="74"/>
      <c r="AF88" s="74"/>
      <c r="AG88" s="76"/>
      <c r="AH88" s="74"/>
      <c r="AI88" s="74"/>
      <c r="AJ88" s="74"/>
      <c r="AK88" s="76"/>
      <c r="AL88" s="74"/>
      <c r="AM88" s="74"/>
      <c r="AN88" s="74"/>
      <c r="AO88" s="76"/>
      <c r="AP88" s="74"/>
      <c r="AQ88" s="74"/>
      <c r="AR88" s="74"/>
    </row>
    <row r="89" spans="1:44" ht="15.75" customHeight="1">
      <c r="A89" s="56">
        <v>2020</v>
      </c>
      <c r="B89" s="130">
        <v>877802</v>
      </c>
      <c r="C89" s="74"/>
      <c r="D89" s="74"/>
      <c r="E89" s="74"/>
      <c r="F89" s="74"/>
      <c r="G89" s="74"/>
      <c r="H89" s="74"/>
      <c r="I89" s="76"/>
      <c r="J89" s="74"/>
      <c r="K89" s="74"/>
      <c r="L89" s="74"/>
      <c r="M89" s="76"/>
      <c r="N89" s="74"/>
      <c r="O89" s="74"/>
      <c r="P89" s="74"/>
      <c r="Q89" s="76"/>
      <c r="R89" s="74"/>
      <c r="S89" s="74"/>
      <c r="T89" s="74"/>
      <c r="U89" s="76"/>
      <c r="V89" s="74"/>
      <c r="W89" s="74"/>
      <c r="X89" s="74"/>
      <c r="Y89" s="74"/>
      <c r="Z89" s="74"/>
      <c r="AA89" s="74"/>
      <c r="AB89" s="74"/>
      <c r="AC89" s="76"/>
      <c r="AD89" s="74"/>
      <c r="AE89" s="74"/>
      <c r="AF89" s="74"/>
      <c r="AG89" s="76"/>
      <c r="AH89" s="74"/>
      <c r="AI89" s="74"/>
      <c r="AJ89" s="74"/>
      <c r="AK89" s="76"/>
      <c r="AL89" s="74"/>
      <c r="AM89" s="74"/>
      <c r="AN89" s="74"/>
      <c r="AO89" s="76"/>
      <c r="AP89" s="74"/>
      <c r="AQ89" s="74"/>
      <c r="AR89" s="74"/>
    </row>
    <row r="90" spans="1:44" ht="15.75" customHeight="1">
      <c r="A90" s="56">
        <v>2021</v>
      </c>
      <c r="B90" s="130">
        <v>908526</v>
      </c>
      <c r="C90" s="74"/>
      <c r="D90" s="74"/>
      <c r="E90" s="74"/>
      <c r="F90" s="74"/>
      <c r="G90" s="74"/>
      <c r="H90" s="74"/>
      <c r="I90" s="76"/>
      <c r="J90" s="74"/>
      <c r="K90" s="74"/>
      <c r="L90" s="74"/>
      <c r="M90" s="76"/>
      <c r="N90" s="74"/>
      <c r="O90" s="74"/>
      <c r="P90" s="74"/>
      <c r="Q90" s="76"/>
      <c r="R90" s="74"/>
      <c r="S90" s="74"/>
      <c r="T90" s="74"/>
      <c r="U90" s="76"/>
      <c r="V90" s="74"/>
      <c r="W90" s="74"/>
      <c r="X90" s="74"/>
      <c r="Y90" s="74"/>
      <c r="Z90" s="74"/>
      <c r="AA90" s="74"/>
      <c r="AB90" s="74"/>
      <c r="AC90" s="76"/>
      <c r="AD90" s="74"/>
      <c r="AE90" s="74"/>
      <c r="AF90" s="74"/>
      <c r="AG90" s="76"/>
      <c r="AH90" s="74"/>
      <c r="AI90" s="74"/>
      <c r="AJ90" s="74"/>
      <c r="AK90" s="76"/>
      <c r="AL90" s="74"/>
      <c r="AM90" s="74"/>
      <c r="AN90" s="74"/>
      <c r="AO90" s="76"/>
      <c r="AP90" s="74"/>
      <c r="AQ90" s="74"/>
      <c r="AR90" s="74"/>
    </row>
    <row r="91" spans="1:44" ht="15.75" customHeight="1">
      <c r="A91" s="56">
        <v>2022</v>
      </c>
      <c r="B91" s="130">
        <v>1000000</v>
      </c>
      <c r="C91" s="74"/>
      <c r="D91" s="74"/>
      <c r="E91" s="74"/>
      <c r="F91" s="74"/>
      <c r="G91" s="74"/>
      <c r="H91" s="74"/>
      <c r="I91" s="76"/>
      <c r="J91" s="74"/>
      <c r="K91" s="74"/>
      <c r="L91" s="74"/>
      <c r="M91" s="76"/>
      <c r="N91" s="74"/>
      <c r="O91" s="74"/>
      <c r="P91" s="74"/>
      <c r="Q91" s="76"/>
      <c r="R91" s="74"/>
      <c r="S91" s="74"/>
      <c r="T91" s="74"/>
      <c r="U91" s="76"/>
      <c r="V91" s="74"/>
      <c r="W91" s="74"/>
      <c r="X91" s="74"/>
      <c r="Y91" s="74"/>
      <c r="Z91" s="74"/>
      <c r="AA91" s="74"/>
      <c r="AB91" s="74"/>
      <c r="AC91" s="76"/>
      <c r="AD91" s="74"/>
      <c r="AE91" s="74"/>
      <c r="AF91" s="74"/>
      <c r="AG91" s="76"/>
      <c r="AH91" s="74"/>
      <c r="AI91" s="74"/>
      <c r="AJ91" s="74"/>
      <c r="AK91" s="76"/>
      <c r="AL91" s="74"/>
      <c r="AM91" s="74"/>
      <c r="AN91" s="74"/>
      <c r="AO91" s="76"/>
      <c r="AP91" s="74"/>
      <c r="AQ91" s="74"/>
      <c r="AR91" s="74"/>
    </row>
    <row r="92" spans="1:44" ht="15.75" customHeight="1">
      <c r="A92" s="56"/>
      <c r="B92" s="130"/>
      <c r="C92" s="74"/>
      <c r="D92" s="74"/>
      <c r="E92" s="74"/>
      <c r="F92" s="74"/>
      <c r="G92" s="74"/>
      <c r="H92" s="74"/>
      <c r="I92" s="76"/>
      <c r="J92" s="74"/>
      <c r="K92" s="74"/>
      <c r="L92" s="74"/>
      <c r="M92" s="76"/>
      <c r="N92" s="74"/>
      <c r="O92" s="74"/>
      <c r="P92" s="74"/>
      <c r="Q92" s="76"/>
      <c r="R92" s="74"/>
      <c r="S92" s="74"/>
      <c r="T92" s="74"/>
      <c r="U92" s="76"/>
      <c r="V92" s="74"/>
      <c r="W92" s="74"/>
      <c r="X92" s="74"/>
      <c r="Y92" s="74"/>
      <c r="Z92" s="74"/>
      <c r="AA92" s="74"/>
      <c r="AB92" s="74"/>
      <c r="AC92" s="76"/>
      <c r="AD92" s="74"/>
      <c r="AE92" s="74"/>
      <c r="AF92" s="74"/>
      <c r="AG92" s="76"/>
      <c r="AH92" s="74"/>
      <c r="AI92" s="74"/>
      <c r="AJ92" s="74"/>
      <c r="AK92" s="76"/>
      <c r="AL92" s="74"/>
      <c r="AM92" s="74"/>
      <c r="AN92" s="74"/>
      <c r="AO92" s="76"/>
      <c r="AP92" s="74"/>
      <c r="AQ92" s="74"/>
      <c r="AR92" s="74"/>
    </row>
    <row r="93" spans="1:44" ht="15.75" customHeight="1">
      <c r="A93" s="56"/>
      <c r="B93" s="130"/>
      <c r="C93" s="74"/>
      <c r="D93" s="74"/>
      <c r="E93" s="74"/>
      <c r="F93" s="74"/>
      <c r="G93" s="74"/>
      <c r="H93" s="74"/>
      <c r="I93" s="76"/>
      <c r="J93" s="74"/>
      <c r="K93" s="74"/>
      <c r="L93" s="74"/>
      <c r="M93" s="76"/>
      <c r="N93" s="74"/>
      <c r="O93" s="74"/>
      <c r="P93" s="74"/>
      <c r="Q93" s="76"/>
      <c r="R93" s="74"/>
      <c r="S93" s="74"/>
      <c r="T93" s="74"/>
      <c r="U93" s="76"/>
      <c r="V93" s="74"/>
      <c r="W93" s="74"/>
      <c r="X93" s="74"/>
      <c r="Y93" s="74"/>
      <c r="Z93" s="74"/>
      <c r="AA93" s="74"/>
      <c r="AB93" s="74"/>
      <c r="AC93" s="76"/>
      <c r="AD93" s="74"/>
      <c r="AE93" s="74"/>
      <c r="AF93" s="74"/>
      <c r="AG93" s="76"/>
      <c r="AH93" s="74"/>
      <c r="AI93" s="74"/>
      <c r="AJ93" s="74"/>
      <c r="AK93" s="76"/>
      <c r="AL93" s="74"/>
      <c r="AM93" s="74"/>
      <c r="AN93" s="74"/>
      <c r="AO93" s="76"/>
      <c r="AP93" s="74"/>
      <c r="AQ93" s="74"/>
      <c r="AR93" s="74"/>
    </row>
    <row r="94" spans="1:44" ht="15.75" customHeight="1">
      <c r="A94" s="56"/>
      <c r="B94" s="130"/>
      <c r="C94" s="74"/>
      <c r="D94" s="74"/>
      <c r="E94" s="74"/>
      <c r="F94" s="74"/>
      <c r="G94" s="74"/>
      <c r="H94" s="74"/>
      <c r="I94" s="76"/>
      <c r="J94" s="74"/>
      <c r="K94" s="74"/>
      <c r="L94" s="74"/>
      <c r="M94" s="76"/>
      <c r="N94" s="74"/>
      <c r="O94" s="74"/>
      <c r="P94" s="74"/>
      <c r="Q94" s="76"/>
      <c r="R94" s="74"/>
      <c r="S94" s="74"/>
      <c r="T94" s="74"/>
      <c r="U94" s="76"/>
      <c r="V94" s="74"/>
      <c r="W94" s="74"/>
      <c r="X94" s="74"/>
      <c r="Y94" s="74"/>
      <c r="Z94" s="74"/>
      <c r="AA94" s="74"/>
      <c r="AB94" s="74"/>
      <c r="AC94" s="76"/>
      <c r="AD94" s="74"/>
      <c r="AE94" s="74"/>
      <c r="AF94" s="74"/>
      <c r="AG94" s="76"/>
      <c r="AH94" s="74"/>
      <c r="AI94" s="74"/>
      <c r="AJ94" s="74"/>
      <c r="AK94" s="76"/>
      <c r="AL94" s="74"/>
      <c r="AM94" s="74"/>
      <c r="AN94" s="74"/>
      <c r="AO94" s="76"/>
      <c r="AP94" s="74"/>
      <c r="AQ94" s="74"/>
      <c r="AR94" s="74"/>
    </row>
    <row r="95" spans="1:44" ht="15.75" customHeight="1">
      <c r="A95" s="56"/>
      <c r="B95" s="130"/>
      <c r="C95" s="74"/>
      <c r="D95" s="74"/>
      <c r="E95" s="74"/>
      <c r="F95" s="74"/>
      <c r="G95" s="74"/>
      <c r="H95" s="74"/>
      <c r="I95" s="76"/>
      <c r="J95" s="74"/>
      <c r="K95" s="74"/>
      <c r="L95" s="74"/>
      <c r="M95" s="76"/>
      <c r="N95" s="74"/>
      <c r="O95" s="74"/>
      <c r="P95" s="74"/>
      <c r="Q95" s="76"/>
      <c r="R95" s="74"/>
      <c r="S95" s="74"/>
      <c r="T95" s="74"/>
      <c r="U95" s="76"/>
      <c r="V95" s="74"/>
      <c r="W95" s="74"/>
      <c r="X95" s="74"/>
      <c r="Y95" s="74"/>
      <c r="Z95" s="74"/>
      <c r="AA95" s="74"/>
      <c r="AB95" s="74"/>
      <c r="AC95" s="76"/>
      <c r="AD95" s="74"/>
      <c r="AE95" s="74"/>
      <c r="AF95" s="74"/>
      <c r="AG95" s="76"/>
      <c r="AH95" s="74"/>
      <c r="AI95" s="74"/>
      <c r="AJ95" s="74"/>
      <c r="AK95" s="76"/>
      <c r="AL95" s="74"/>
      <c r="AM95" s="74"/>
      <c r="AN95" s="74"/>
      <c r="AO95" s="76"/>
      <c r="AP95" s="74"/>
      <c r="AQ95" s="74"/>
      <c r="AR95" s="74"/>
    </row>
    <row r="96" spans="1:44" ht="15.75" customHeight="1">
      <c r="A96" s="56"/>
      <c r="B96" s="130"/>
      <c r="C96" s="74"/>
      <c r="D96" s="74"/>
      <c r="E96" s="74"/>
      <c r="F96" s="74"/>
      <c r="G96" s="74"/>
      <c r="H96" s="74"/>
      <c r="I96" s="76"/>
      <c r="J96" s="74"/>
      <c r="K96" s="74"/>
      <c r="L96" s="74"/>
      <c r="M96" s="76"/>
      <c r="N96" s="74"/>
      <c r="O96" s="74"/>
      <c r="P96" s="74"/>
      <c r="Q96" s="76"/>
      <c r="R96" s="74"/>
      <c r="S96" s="74"/>
      <c r="T96" s="74"/>
      <c r="U96" s="76"/>
      <c r="V96" s="74"/>
      <c r="W96" s="74"/>
      <c r="X96" s="74"/>
      <c r="Y96" s="74"/>
      <c r="Z96" s="74"/>
      <c r="AA96" s="74"/>
      <c r="AB96" s="74"/>
      <c r="AC96" s="76"/>
      <c r="AD96" s="74"/>
      <c r="AE96" s="74"/>
      <c r="AF96" s="74"/>
      <c r="AG96" s="76"/>
      <c r="AH96" s="74"/>
      <c r="AI96" s="74"/>
      <c r="AJ96" s="74"/>
      <c r="AK96" s="76"/>
      <c r="AL96" s="74"/>
      <c r="AM96" s="74"/>
      <c r="AN96" s="74"/>
      <c r="AO96" s="76"/>
      <c r="AP96" s="74"/>
      <c r="AQ96" s="74"/>
      <c r="AR96" s="74"/>
    </row>
    <row r="97" spans="1:44" ht="15.75" customHeight="1">
      <c r="A97" s="74"/>
      <c r="B97" s="74"/>
      <c r="C97" s="74"/>
      <c r="D97" s="74"/>
      <c r="E97" s="74"/>
      <c r="F97" s="74"/>
      <c r="G97" s="74"/>
      <c r="H97" s="74"/>
      <c r="I97" s="76"/>
      <c r="J97" s="74"/>
      <c r="K97" s="74"/>
      <c r="L97" s="74"/>
      <c r="M97" s="76"/>
      <c r="N97" s="74"/>
      <c r="O97" s="74"/>
      <c r="P97" s="74"/>
      <c r="Q97" s="76"/>
      <c r="R97" s="74"/>
      <c r="S97" s="74"/>
      <c r="T97" s="74"/>
      <c r="U97" s="76"/>
      <c r="V97" s="74"/>
      <c r="W97" s="74"/>
      <c r="X97" s="74"/>
      <c r="Y97" s="74"/>
      <c r="Z97" s="74"/>
      <c r="AA97" s="74"/>
      <c r="AB97" s="74"/>
      <c r="AC97" s="76"/>
      <c r="AD97" s="74"/>
      <c r="AE97" s="74"/>
      <c r="AF97" s="74"/>
      <c r="AG97" s="76"/>
      <c r="AH97" s="74"/>
      <c r="AI97" s="74"/>
      <c r="AJ97" s="74"/>
      <c r="AK97" s="76"/>
      <c r="AL97" s="74"/>
      <c r="AM97" s="74"/>
      <c r="AN97" s="74"/>
      <c r="AO97" s="76"/>
      <c r="AP97" s="74"/>
      <c r="AQ97" s="74"/>
      <c r="AR97" s="74"/>
    </row>
    <row r="98" spans="1:44" ht="15.75" customHeight="1">
      <c r="A98" s="74"/>
      <c r="B98" s="74"/>
      <c r="C98" s="74"/>
      <c r="D98" s="74"/>
      <c r="E98" s="74"/>
      <c r="F98" s="74"/>
      <c r="G98" s="74"/>
      <c r="H98" s="74"/>
      <c r="I98" s="76"/>
      <c r="J98" s="74"/>
      <c r="K98" s="74"/>
      <c r="L98" s="74"/>
      <c r="M98" s="76"/>
      <c r="N98" s="74"/>
      <c r="O98" s="74"/>
      <c r="P98" s="74"/>
      <c r="Q98" s="76"/>
      <c r="R98" s="74"/>
      <c r="S98" s="74"/>
      <c r="T98" s="74"/>
      <c r="U98" s="76"/>
      <c r="V98" s="74"/>
      <c r="W98" s="74"/>
      <c r="X98" s="74"/>
      <c r="Y98" s="74"/>
      <c r="Z98" s="74"/>
      <c r="AA98" s="74"/>
      <c r="AB98" s="74"/>
      <c r="AC98" s="76"/>
      <c r="AD98" s="74"/>
      <c r="AE98" s="74"/>
      <c r="AF98" s="74"/>
      <c r="AG98" s="76"/>
      <c r="AH98" s="74"/>
      <c r="AI98" s="74"/>
      <c r="AJ98" s="74"/>
      <c r="AK98" s="76"/>
      <c r="AL98" s="74"/>
      <c r="AM98" s="74"/>
      <c r="AN98" s="74"/>
      <c r="AO98" s="76"/>
      <c r="AP98" s="74"/>
      <c r="AQ98" s="74"/>
      <c r="AR98" s="74"/>
    </row>
    <row r="99" spans="1:44" ht="15.75" customHeight="1">
      <c r="A99" s="74"/>
      <c r="B99" s="74"/>
      <c r="C99" s="74"/>
      <c r="D99" s="74"/>
      <c r="E99" s="74"/>
      <c r="F99" s="74"/>
      <c r="G99" s="74"/>
      <c r="H99" s="74"/>
      <c r="I99" s="76"/>
      <c r="J99" s="74"/>
      <c r="K99" s="74"/>
      <c r="L99" s="74"/>
      <c r="M99" s="76"/>
      <c r="N99" s="74"/>
      <c r="O99" s="74"/>
      <c r="P99" s="74"/>
      <c r="Q99" s="76"/>
      <c r="R99" s="74"/>
      <c r="S99" s="74"/>
      <c r="T99" s="74"/>
      <c r="U99" s="76"/>
      <c r="V99" s="74"/>
      <c r="W99" s="74"/>
      <c r="X99" s="74"/>
      <c r="Y99" s="74"/>
      <c r="Z99" s="74"/>
      <c r="AA99" s="74"/>
      <c r="AB99" s="74"/>
      <c r="AC99" s="76"/>
      <c r="AD99" s="74"/>
      <c r="AE99" s="74"/>
      <c r="AF99" s="74"/>
      <c r="AG99" s="76"/>
      <c r="AH99" s="74"/>
      <c r="AI99" s="74"/>
      <c r="AJ99" s="74"/>
      <c r="AK99" s="76"/>
      <c r="AL99" s="74"/>
      <c r="AM99" s="74"/>
      <c r="AN99" s="74"/>
      <c r="AO99" s="76"/>
      <c r="AP99" s="74"/>
      <c r="AQ99" s="74"/>
      <c r="AR99" s="74"/>
    </row>
    <row r="100" spans="1:44" ht="15.75" customHeight="1">
      <c r="A100" s="74"/>
      <c r="B100" s="74"/>
      <c r="C100" s="74"/>
      <c r="D100" s="74"/>
      <c r="E100" s="74"/>
      <c r="F100" s="74"/>
      <c r="G100" s="74"/>
      <c r="H100" s="74"/>
      <c r="I100" s="76"/>
      <c r="J100" s="74"/>
      <c r="K100" s="74"/>
      <c r="L100" s="74"/>
      <c r="M100" s="76"/>
      <c r="N100" s="74"/>
      <c r="O100" s="74"/>
      <c r="P100" s="74"/>
      <c r="Q100" s="76"/>
      <c r="R100" s="74"/>
      <c r="S100" s="74"/>
      <c r="T100" s="74"/>
      <c r="U100" s="76"/>
      <c r="V100" s="74"/>
      <c r="W100" s="74"/>
      <c r="X100" s="74"/>
      <c r="Y100" s="74"/>
      <c r="Z100" s="74"/>
      <c r="AA100" s="74"/>
      <c r="AB100" s="74"/>
      <c r="AC100" s="76"/>
      <c r="AD100" s="74"/>
      <c r="AE100" s="74"/>
      <c r="AF100" s="74"/>
      <c r="AG100" s="76"/>
      <c r="AH100" s="74"/>
      <c r="AI100" s="74"/>
      <c r="AJ100" s="74"/>
      <c r="AK100" s="76"/>
      <c r="AL100" s="74"/>
      <c r="AM100" s="74"/>
      <c r="AN100" s="74"/>
      <c r="AO100" s="76"/>
      <c r="AP100" s="74"/>
      <c r="AQ100" s="74"/>
      <c r="AR100" s="74"/>
    </row>
    <row r="101" spans="1:44" ht="15.75" customHeight="1">
      <c r="A101" s="74"/>
      <c r="B101" s="74"/>
      <c r="C101" s="74"/>
      <c r="D101" s="74"/>
      <c r="E101" s="74"/>
      <c r="F101" s="74"/>
      <c r="G101" s="74"/>
      <c r="H101" s="74"/>
      <c r="I101" s="76"/>
      <c r="J101" s="74"/>
      <c r="K101" s="74"/>
      <c r="L101" s="74"/>
      <c r="M101" s="76"/>
      <c r="N101" s="74"/>
      <c r="O101" s="74"/>
      <c r="P101" s="74"/>
      <c r="Q101" s="76"/>
      <c r="R101" s="74"/>
      <c r="S101" s="74"/>
      <c r="T101" s="74"/>
      <c r="U101" s="76"/>
      <c r="V101" s="74"/>
      <c r="W101" s="74"/>
      <c r="X101" s="74"/>
      <c r="Y101" s="74"/>
      <c r="Z101" s="74"/>
      <c r="AA101" s="74"/>
      <c r="AB101" s="74"/>
      <c r="AC101" s="76"/>
      <c r="AD101" s="74"/>
      <c r="AE101" s="74"/>
      <c r="AF101" s="74"/>
      <c r="AG101" s="76"/>
      <c r="AH101" s="74"/>
      <c r="AI101" s="74"/>
      <c r="AJ101" s="74"/>
      <c r="AK101" s="76"/>
      <c r="AL101" s="74"/>
      <c r="AM101" s="74"/>
      <c r="AN101" s="74"/>
      <c r="AO101" s="76"/>
      <c r="AP101" s="74"/>
      <c r="AQ101" s="74"/>
      <c r="AR101" s="74"/>
    </row>
    <row r="102" spans="1:44" ht="15.75" customHeight="1">
      <c r="A102" s="74"/>
      <c r="B102" s="74"/>
      <c r="C102" s="74"/>
      <c r="D102" s="74"/>
      <c r="E102" s="74"/>
      <c r="F102" s="74"/>
      <c r="G102" s="74"/>
      <c r="H102" s="74"/>
      <c r="I102" s="76"/>
      <c r="J102" s="74"/>
      <c r="K102" s="74"/>
      <c r="L102" s="74"/>
      <c r="M102" s="76"/>
      <c r="N102" s="74"/>
      <c r="O102" s="74"/>
      <c r="P102" s="74"/>
      <c r="Q102" s="76"/>
      <c r="R102" s="74"/>
      <c r="S102" s="74"/>
      <c r="T102" s="74"/>
      <c r="U102" s="76"/>
      <c r="V102" s="74"/>
      <c r="W102" s="74"/>
      <c r="X102" s="74"/>
      <c r="Y102" s="74"/>
      <c r="Z102" s="74"/>
      <c r="AA102" s="74"/>
      <c r="AB102" s="74"/>
      <c r="AC102" s="76"/>
      <c r="AD102" s="74"/>
      <c r="AE102" s="74"/>
      <c r="AF102" s="74"/>
      <c r="AG102" s="76"/>
      <c r="AH102" s="74"/>
      <c r="AI102" s="74"/>
      <c r="AJ102" s="74"/>
      <c r="AK102" s="76"/>
      <c r="AL102" s="74"/>
      <c r="AM102" s="74"/>
      <c r="AN102" s="74"/>
      <c r="AO102" s="76"/>
      <c r="AP102" s="74"/>
      <c r="AQ102" s="74"/>
      <c r="AR102" s="74"/>
    </row>
    <row r="103" spans="1:44" ht="15.75" customHeight="1">
      <c r="A103" s="74"/>
      <c r="B103" s="74"/>
      <c r="C103" s="74"/>
      <c r="D103" s="74"/>
      <c r="E103" s="74"/>
      <c r="F103" s="74"/>
      <c r="G103" s="74"/>
      <c r="H103" s="74"/>
      <c r="I103" s="76"/>
      <c r="J103" s="74"/>
      <c r="K103" s="74"/>
      <c r="L103" s="74"/>
      <c r="M103" s="76"/>
      <c r="N103" s="74"/>
      <c r="O103" s="74"/>
      <c r="P103" s="74"/>
      <c r="Q103" s="76"/>
      <c r="R103" s="74"/>
      <c r="S103" s="74"/>
      <c r="T103" s="74"/>
      <c r="U103" s="76"/>
      <c r="V103" s="74"/>
      <c r="W103" s="74"/>
      <c r="X103" s="74"/>
      <c r="Y103" s="74"/>
      <c r="Z103" s="74"/>
      <c r="AA103" s="74"/>
      <c r="AB103" s="74"/>
      <c r="AC103" s="76"/>
      <c r="AD103" s="74"/>
      <c r="AE103" s="74"/>
      <c r="AF103" s="74"/>
      <c r="AG103" s="76"/>
      <c r="AH103" s="74"/>
      <c r="AI103" s="74"/>
      <c r="AJ103" s="74"/>
      <c r="AK103" s="76"/>
      <c r="AL103" s="74"/>
      <c r="AM103" s="74"/>
      <c r="AN103" s="74"/>
      <c r="AO103" s="76"/>
      <c r="AP103" s="74"/>
      <c r="AQ103" s="74"/>
      <c r="AR103" s="74"/>
    </row>
    <row r="104" spans="1:44" ht="15.75" customHeight="1">
      <c r="A104" s="74"/>
      <c r="B104" s="74"/>
      <c r="C104" s="74"/>
      <c r="D104" s="74"/>
      <c r="E104" s="74"/>
      <c r="F104" s="74"/>
      <c r="G104" s="74"/>
      <c r="H104" s="74"/>
      <c r="I104" s="76"/>
      <c r="J104" s="74"/>
      <c r="K104" s="74"/>
      <c r="L104" s="74"/>
      <c r="M104" s="76"/>
      <c r="N104" s="74"/>
      <c r="O104" s="74"/>
      <c r="P104" s="74"/>
      <c r="Q104" s="76"/>
      <c r="R104" s="74"/>
      <c r="S104" s="74"/>
      <c r="T104" s="74"/>
      <c r="U104" s="76"/>
      <c r="V104" s="74"/>
      <c r="W104" s="74"/>
      <c r="X104" s="74"/>
      <c r="Y104" s="74"/>
      <c r="Z104" s="74"/>
      <c r="AA104" s="74"/>
      <c r="AB104" s="74"/>
      <c r="AC104" s="76"/>
      <c r="AD104" s="74"/>
      <c r="AE104" s="74"/>
      <c r="AF104" s="74"/>
      <c r="AG104" s="76"/>
      <c r="AH104" s="74"/>
      <c r="AI104" s="74"/>
      <c r="AJ104" s="74"/>
      <c r="AK104" s="76"/>
      <c r="AL104" s="74"/>
      <c r="AM104" s="74"/>
      <c r="AN104" s="74"/>
      <c r="AO104" s="76"/>
      <c r="AP104" s="74"/>
      <c r="AQ104" s="74"/>
      <c r="AR104" s="74"/>
    </row>
    <row r="105" spans="1:44" ht="15.75" customHeight="1">
      <c r="A105" s="74"/>
      <c r="B105" s="74"/>
      <c r="C105" s="74"/>
      <c r="D105" s="74"/>
      <c r="E105" s="74"/>
      <c r="F105" s="74"/>
      <c r="G105" s="74"/>
      <c r="H105" s="74"/>
      <c r="I105" s="76"/>
      <c r="J105" s="74"/>
      <c r="K105" s="74"/>
      <c r="L105" s="74"/>
      <c r="M105" s="76"/>
      <c r="N105" s="74"/>
      <c r="O105" s="74"/>
      <c r="P105" s="74"/>
      <c r="Q105" s="76"/>
      <c r="R105" s="74"/>
      <c r="S105" s="74"/>
      <c r="T105" s="74"/>
      <c r="U105" s="76"/>
      <c r="V105" s="74"/>
      <c r="W105" s="74"/>
      <c r="X105" s="74"/>
      <c r="Y105" s="74"/>
      <c r="Z105" s="74"/>
      <c r="AA105" s="74"/>
      <c r="AB105" s="74"/>
      <c r="AC105" s="76"/>
      <c r="AD105" s="74"/>
      <c r="AE105" s="74"/>
      <c r="AF105" s="74"/>
      <c r="AG105" s="76"/>
      <c r="AH105" s="74"/>
      <c r="AI105" s="74"/>
      <c r="AJ105" s="74"/>
      <c r="AK105" s="76"/>
      <c r="AL105" s="74"/>
      <c r="AM105" s="74"/>
      <c r="AN105" s="74"/>
      <c r="AO105" s="76"/>
      <c r="AP105" s="74"/>
      <c r="AQ105" s="74"/>
      <c r="AR105" s="74"/>
    </row>
    <row r="106" spans="1:44" ht="15.75" customHeight="1">
      <c r="A106" s="74"/>
      <c r="B106" s="74"/>
      <c r="C106" s="74"/>
      <c r="D106" s="74"/>
      <c r="E106" s="74"/>
      <c r="F106" s="74"/>
      <c r="G106" s="74"/>
      <c r="H106" s="74"/>
      <c r="I106" s="76"/>
      <c r="J106" s="74"/>
      <c r="K106" s="74"/>
      <c r="L106" s="74"/>
      <c r="M106" s="76"/>
      <c r="N106" s="74"/>
      <c r="O106" s="74"/>
      <c r="P106" s="74"/>
      <c r="Q106" s="76"/>
      <c r="R106" s="74"/>
      <c r="S106" s="74"/>
      <c r="T106" s="74"/>
      <c r="U106" s="76"/>
      <c r="V106" s="74"/>
      <c r="W106" s="74"/>
      <c r="X106" s="74"/>
      <c r="Y106" s="74"/>
      <c r="Z106" s="74"/>
      <c r="AA106" s="74"/>
      <c r="AB106" s="74"/>
      <c r="AC106" s="76"/>
      <c r="AD106" s="74"/>
      <c r="AE106" s="74"/>
      <c r="AF106" s="74"/>
      <c r="AG106" s="76"/>
      <c r="AH106" s="74"/>
      <c r="AI106" s="74"/>
      <c r="AJ106" s="74"/>
      <c r="AK106" s="76"/>
      <c r="AL106" s="74"/>
      <c r="AM106" s="74"/>
      <c r="AN106" s="74"/>
      <c r="AO106" s="76"/>
      <c r="AP106" s="74"/>
      <c r="AQ106" s="74"/>
      <c r="AR106" s="74"/>
    </row>
    <row r="107" spans="1:44" ht="15.75" customHeight="1">
      <c r="A107" s="74"/>
      <c r="B107" s="74"/>
      <c r="C107" s="74"/>
      <c r="D107" s="74"/>
      <c r="E107" s="74"/>
      <c r="F107" s="74"/>
      <c r="G107" s="74"/>
      <c r="H107" s="74"/>
      <c r="I107" s="76"/>
      <c r="J107" s="74"/>
      <c r="K107" s="74"/>
      <c r="L107" s="74"/>
      <c r="M107" s="76"/>
      <c r="N107" s="74"/>
      <c r="O107" s="74"/>
      <c r="P107" s="74"/>
      <c r="Q107" s="76"/>
      <c r="R107" s="74"/>
      <c r="S107" s="74"/>
      <c r="T107" s="74"/>
      <c r="U107" s="76"/>
      <c r="V107" s="74"/>
      <c r="W107" s="74"/>
      <c r="X107" s="74"/>
      <c r="Y107" s="74"/>
      <c r="Z107" s="74"/>
      <c r="AA107" s="74"/>
      <c r="AB107" s="74"/>
      <c r="AC107" s="76"/>
      <c r="AD107" s="74"/>
      <c r="AE107" s="74"/>
      <c r="AF107" s="74"/>
      <c r="AG107" s="76"/>
      <c r="AH107" s="74"/>
      <c r="AI107" s="74"/>
      <c r="AJ107" s="74"/>
      <c r="AK107" s="76"/>
      <c r="AL107" s="74"/>
      <c r="AM107" s="74"/>
      <c r="AN107" s="74"/>
      <c r="AO107" s="76"/>
      <c r="AP107" s="74"/>
      <c r="AQ107" s="74"/>
      <c r="AR107" s="74"/>
    </row>
    <row r="108" spans="1:44" ht="15.75" customHeight="1">
      <c r="A108" s="74"/>
      <c r="B108" s="74"/>
      <c r="C108" s="74"/>
      <c r="D108" s="74"/>
      <c r="E108" s="74"/>
      <c r="F108" s="74"/>
      <c r="G108" s="74"/>
      <c r="H108" s="74"/>
      <c r="I108" s="76"/>
      <c r="J108" s="74"/>
      <c r="K108" s="74"/>
      <c r="L108" s="74"/>
      <c r="M108" s="76"/>
      <c r="N108" s="74"/>
      <c r="O108" s="74"/>
      <c r="P108" s="74"/>
      <c r="Q108" s="76"/>
      <c r="R108" s="74"/>
      <c r="S108" s="74"/>
      <c r="T108" s="74"/>
      <c r="U108" s="76"/>
      <c r="V108" s="74"/>
      <c r="W108" s="74"/>
      <c r="X108" s="74"/>
      <c r="Y108" s="74"/>
      <c r="Z108" s="74"/>
      <c r="AA108" s="74"/>
      <c r="AB108" s="74"/>
      <c r="AC108" s="76"/>
      <c r="AD108" s="74"/>
      <c r="AE108" s="74"/>
      <c r="AF108" s="74"/>
      <c r="AG108" s="76"/>
      <c r="AH108" s="74"/>
      <c r="AI108" s="74"/>
      <c r="AJ108" s="74"/>
      <c r="AK108" s="76"/>
      <c r="AL108" s="74"/>
      <c r="AM108" s="74"/>
      <c r="AN108" s="74"/>
      <c r="AO108" s="76"/>
      <c r="AP108" s="74"/>
      <c r="AQ108" s="74"/>
      <c r="AR108" s="74"/>
    </row>
    <row r="109" spans="1:44" ht="15.75" customHeight="1">
      <c r="A109" s="74"/>
      <c r="B109" s="74"/>
      <c r="C109" s="74"/>
      <c r="D109" s="74"/>
      <c r="E109" s="74"/>
      <c r="F109" s="74"/>
      <c r="G109" s="74"/>
      <c r="H109" s="74"/>
      <c r="I109" s="76"/>
      <c r="J109" s="74"/>
      <c r="K109" s="74"/>
      <c r="L109" s="74"/>
      <c r="M109" s="76"/>
      <c r="N109" s="74"/>
      <c r="O109" s="74"/>
      <c r="P109" s="74"/>
      <c r="Q109" s="76"/>
      <c r="R109" s="74"/>
      <c r="S109" s="74"/>
      <c r="T109" s="74"/>
      <c r="U109" s="76"/>
      <c r="V109" s="74"/>
      <c r="W109" s="74"/>
      <c r="X109" s="74"/>
      <c r="Y109" s="74"/>
      <c r="Z109" s="74"/>
      <c r="AA109" s="74"/>
      <c r="AB109" s="74"/>
      <c r="AC109" s="76"/>
      <c r="AD109" s="74"/>
      <c r="AE109" s="74"/>
      <c r="AF109" s="74"/>
      <c r="AG109" s="76"/>
      <c r="AH109" s="74"/>
      <c r="AI109" s="74"/>
      <c r="AJ109" s="74"/>
      <c r="AK109" s="76"/>
      <c r="AL109" s="74"/>
      <c r="AM109" s="74"/>
      <c r="AN109" s="74"/>
      <c r="AO109" s="76"/>
      <c r="AP109" s="74"/>
      <c r="AQ109" s="74"/>
      <c r="AR109" s="74"/>
    </row>
    <row r="110" spans="1:44" ht="15.75" customHeight="1">
      <c r="A110" s="74"/>
      <c r="B110" s="74"/>
      <c r="C110" s="74"/>
      <c r="D110" s="74"/>
      <c r="E110" s="74"/>
      <c r="F110" s="74"/>
      <c r="G110" s="74"/>
      <c r="H110" s="74"/>
      <c r="I110" s="76"/>
      <c r="J110" s="74"/>
      <c r="K110" s="74"/>
      <c r="L110" s="74"/>
      <c r="M110" s="76"/>
      <c r="N110" s="74"/>
      <c r="O110" s="74"/>
      <c r="P110" s="74"/>
      <c r="Q110" s="76"/>
      <c r="R110" s="74"/>
      <c r="S110" s="74"/>
      <c r="T110" s="74"/>
      <c r="U110" s="76"/>
      <c r="V110" s="74"/>
      <c r="W110" s="74"/>
      <c r="X110" s="74"/>
      <c r="Y110" s="74"/>
      <c r="Z110" s="74"/>
      <c r="AA110" s="74"/>
      <c r="AB110" s="74"/>
      <c r="AC110" s="76"/>
      <c r="AD110" s="74"/>
      <c r="AE110" s="74"/>
      <c r="AF110" s="74"/>
      <c r="AG110" s="76"/>
      <c r="AH110" s="74"/>
      <c r="AI110" s="74"/>
      <c r="AJ110" s="74"/>
      <c r="AK110" s="76"/>
      <c r="AL110" s="74"/>
      <c r="AM110" s="74"/>
      <c r="AN110" s="74"/>
      <c r="AO110" s="76"/>
      <c r="AP110" s="74"/>
      <c r="AQ110" s="74"/>
      <c r="AR110" s="74"/>
    </row>
    <row r="111" spans="1:44" ht="15.75" customHeight="1">
      <c r="A111" s="74"/>
      <c r="B111" s="74"/>
      <c r="C111" s="74"/>
      <c r="D111" s="74"/>
      <c r="E111" s="74"/>
      <c r="F111" s="74"/>
      <c r="G111" s="74"/>
      <c r="H111" s="74"/>
      <c r="I111" s="76"/>
      <c r="J111" s="74"/>
      <c r="K111" s="74"/>
      <c r="L111" s="74"/>
      <c r="M111" s="76"/>
      <c r="N111" s="74"/>
      <c r="O111" s="74"/>
      <c r="P111" s="74"/>
      <c r="Q111" s="76"/>
      <c r="R111" s="74"/>
      <c r="S111" s="74"/>
      <c r="T111" s="74"/>
      <c r="U111" s="76"/>
      <c r="V111" s="74"/>
      <c r="W111" s="74"/>
      <c r="X111" s="74"/>
      <c r="Y111" s="74"/>
      <c r="Z111" s="74"/>
      <c r="AA111" s="74"/>
      <c r="AB111" s="74"/>
      <c r="AC111" s="76"/>
      <c r="AD111" s="74"/>
      <c r="AE111" s="74"/>
      <c r="AF111" s="74"/>
      <c r="AG111" s="76"/>
      <c r="AH111" s="74"/>
      <c r="AI111" s="74"/>
      <c r="AJ111" s="74"/>
      <c r="AK111" s="76"/>
      <c r="AL111" s="74"/>
      <c r="AM111" s="74"/>
      <c r="AN111" s="74"/>
      <c r="AO111" s="76"/>
      <c r="AP111" s="74"/>
      <c r="AQ111" s="74"/>
      <c r="AR111" s="74"/>
    </row>
    <row r="112" spans="1:44" ht="15.75" customHeight="1">
      <c r="A112" s="74"/>
      <c r="B112" s="74"/>
      <c r="C112" s="74"/>
      <c r="D112" s="74"/>
      <c r="E112" s="74"/>
      <c r="F112" s="74"/>
      <c r="G112" s="74"/>
      <c r="H112" s="74"/>
      <c r="I112" s="76"/>
      <c r="J112" s="74"/>
      <c r="K112" s="74"/>
      <c r="L112" s="74"/>
      <c r="M112" s="76"/>
      <c r="N112" s="74"/>
      <c r="O112" s="74"/>
      <c r="P112" s="74"/>
      <c r="Q112" s="76"/>
      <c r="R112" s="74"/>
      <c r="S112" s="74"/>
      <c r="T112" s="74"/>
      <c r="U112" s="76"/>
      <c r="V112" s="74"/>
      <c r="W112" s="74"/>
      <c r="X112" s="74"/>
      <c r="Y112" s="74"/>
      <c r="Z112" s="74"/>
      <c r="AA112" s="74"/>
      <c r="AB112" s="74"/>
      <c r="AC112" s="76"/>
      <c r="AD112" s="74"/>
      <c r="AE112" s="74"/>
      <c r="AF112" s="74"/>
      <c r="AG112" s="76"/>
      <c r="AH112" s="74"/>
      <c r="AI112" s="74"/>
      <c r="AJ112" s="74"/>
      <c r="AK112" s="76"/>
      <c r="AL112" s="74"/>
      <c r="AM112" s="74"/>
      <c r="AN112" s="74"/>
      <c r="AO112" s="76"/>
      <c r="AP112" s="74"/>
      <c r="AQ112" s="74"/>
      <c r="AR112" s="74"/>
    </row>
    <row r="113" spans="1:44" ht="15.75" customHeight="1">
      <c r="A113" s="74"/>
      <c r="B113" s="74"/>
      <c r="C113" s="74"/>
      <c r="D113" s="74"/>
      <c r="E113" s="74"/>
      <c r="F113" s="74"/>
      <c r="G113" s="74"/>
      <c r="H113" s="74"/>
      <c r="I113" s="76"/>
      <c r="J113" s="74"/>
      <c r="K113" s="74"/>
      <c r="L113" s="74"/>
      <c r="M113" s="76"/>
      <c r="N113" s="74"/>
      <c r="O113" s="74"/>
      <c r="P113" s="74"/>
      <c r="Q113" s="76"/>
      <c r="R113" s="74"/>
      <c r="S113" s="74"/>
      <c r="T113" s="74"/>
      <c r="U113" s="76"/>
      <c r="V113" s="74"/>
      <c r="W113" s="74"/>
      <c r="X113" s="74"/>
      <c r="Y113" s="74"/>
      <c r="Z113" s="74"/>
      <c r="AA113" s="74"/>
      <c r="AB113" s="74"/>
      <c r="AC113" s="76"/>
      <c r="AD113" s="74"/>
      <c r="AE113" s="74"/>
      <c r="AF113" s="74"/>
      <c r="AG113" s="76"/>
      <c r="AH113" s="74"/>
      <c r="AI113" s="74"/>
      <c r="AJ113" s="74"/>
      <c r="AK113" s="76"/>
      <c r="AL113" s="74"/>
      <c r="AM113" s="74"/>
      <c r="AN113" s="74"/>
      <c r="AO113" s="76"/>
      <c r="AP113" s="74"/>
      <c r="AQ113" s="74"/>
      <c r="AR113" s="74"/>
    </row>
    <row r="114" spans="1:44" ht="15.75" customHeight="1">
      <c r="A114" s="74"/>
      <c r="B114" s="74"/>
      <c r="C114" s="74"/>
      <c r="D114" s="74"/>
      <c r="E114" s="74"/>
      <c r="F114" s="74"/>
      <c r="G114" s="74"/>
      <c r="H114" s="74"/>
      <c r="I114" s="76"/>
      <c r="J114" s="74"/>
      <c r="K114" s="74"/>
      <c r="L114" s="74"/>
      <c r="M114" s="76"/>
      <c r="N114" s="74"/>
      <c r="O114" s="74"/>
      <c r="P114" s="74"/>
      <c r="Q114" s="76"/>
      <c r="R114" s="74"/>
      <c r="S114" s="74"/>
      <c r="T114" s="74"/>
      <c r="U114" s="76"/>
      <c r="V114" s="74"/>
      <c r="W114" s="74"/>
      <c r="X114" s="74"/>
      <c r="Y114" s="74"/>
      <c r="Z114" s="74"/>
      <c r="AA114" s="74"/>
      <c r="AB114" s="74"/>
      <c r="AC114" s="76"/>
      <c r="AD114" s="74"/>
      <c r="AE114" s="74"/>
      <c r="AF114" s="74"/>
      <c r="AG114" s="76"/>
      <c r="AH114" s="74"/>
      <c r="AI114" s="74"/>
      <c r="AJ114" s="74"/>
      <c r="AK114" s="76"/>
      <c r="AL114" s="74"/>
      <c r="AM114" s="74"/>
      <c r="AN114" s="74"/>
      <c r="AO114" s="76"/>
      <c r="AP114" s="74"/>
      <c r="AQ114" s="74"/>
      <c r="AR114" s="74"/>
    </row>
    <row r="115" spans="1:44" ht="15.75" customHeight="1">
      <c r="A115" s="74"/>
      <c r="B115" s="74"/>
      <c r="C115" s="74"/>
      <c r="D115" s="74"/>
      <c r="E115" s="74"/>
      <c r="F115" s="74"/>
      <c r="G115" s="74"/>
      <c r="H115" s="74"/>
      <c r="I115" s="76"/>
      <c r="J115" s="74"/>
      <c r="K115" s="74"/>
      <c r="L115" s="74"/>
      <c r="M115" s="76"/>
      <c r="N115" s="74"/>
      <c r="O115" s="74"/>
      <c r="P115" s="74"/>
      <c r="Q115" s="76"/>
      <c r="R115" s="74"/>
      <c r="S115" s="74"/>
      <c r="T115" s="74"/>
      <c r="U115" s="76"/>
      <c r="V115" s="74"/>
      <c r="W115" s="74"/>
      <c r="X115" s="74"/>
      <c r="Y115" s="74"/>
      <c r="Z115" s="74"/>
      <c r="AA115" s="74"/>
      <c r="AB115" s="74"/>
      <c r="AC115" s="76"/>
      <c r="AD115" s="74"/>
      <c r="AE115" s="74"/>
      <c r="AF115" s="74"/>
      <c r="AG115" s="76"/>
      <c r="AH115" s="74"/>
      <c r="AI115" s="74"/>
      <c r="AJ115" s="74"/>
      <c r="AK115" s="76"/>
      <c r="AL115" s="74"/>
      <c r="AM115" s="74"/>
      <c r="AN115" s="74"/>
      <c r="AO115" s="76"/>
      <c r="AP115" s="74"/>
      <c r="AQ115" s="74"/>
      <c r="AR115" s="74"/>
    </row>
    <row r="116" spans="1:44" ht="15.75" customHeight="1">
      <c r="A116" s="74"/>
      <c r="B116" s="74"/>
      <c r="C116" s="74"/>
      <c r="D116" s="74"/>
      <c r="E116" s="74"/>
      <c r="F116" s="74"/>
      <c r="G116" s="74"/>
      <c r="H116" s="74"/>
      <c r="I116" s="76"/>
      <c r="J116" s="74"/>
      <c r="K116" s="74"/>
      <c r="L116" s="74"/>
      <c r="M116" s="76"/>
      <c r="N116" s="74"/>
      <c r="O116" s="74"/>
      <c r="P116" s="74"/>
      <c r="Q116" s="76"/>
      <c r="R116" s="74"/>
      <c r="S116" s="74"/>
      <c r="T116" s="74"/>
      <c r="U116" s="76"/>
      <c r="V116" s="74"/>
      <c r="W116" s="74"/>
      <c r="X116" s="74"/>
      <c r="Y116" s="74"/>
      <c r="Z116" s="74"/>
      <c r="AA116" s="74"/>
      <c r="AB116" s="74"/>
      <c r="AC116" s="76"/>
      <c r="AD116" s="74"/>
      <c r="AE116" s="74"/>
      <c r="AF116" s="74"/>
      <c r="AG116" s="76"/>
      <c r="AH116" s="74"/>
      <c r="AI116" s="74"/>
      <c r="AJ116" s="74"/>
      <c r="AK116" s="76"/>
      <c r="AL116" s="74"/>
      <c r="AM116" s="74"/>
      <c r="AN116" s="74"/>
      <c r="AO116" s="76"/>
      <c r="AP116" s="74"/>
      <c r="AQ116" s="74"/>
      <c r="AR116" s="74"/>
    </row>
    <row r="117" spans="1:44" ht="15.75" customHeight="1">
      <c r="A117" s="74"/>
      <c r="B117" s="74"/>
      <c r="C117" s="74"/>
      <c r="D117" s="74"/>
      <c r="E117" s="74"/>
      <c r="F117" s="74"/>
      <c r="G117" s="74"/>
      <c r="H117" s="74"/>
      <c r="I117" s="76"/>
      <c r="J117" s="74"/>
      <c r="K117" s="74"/>
      <c r="L117" s="74"/>
      <c r="M117" s="76"/>
      <c r="N117" s="74"/>
      <c r="O117" s="74"/>
      <c r="P117" s="74"/>
      <c r="Q117" s="76"/>
      <c r="R117" s="74"/>
      <c r="S117" s="74"/>
      <c r="T117" s="74"/>
      <c r="U117" s="76"/>
      <c r="V117" s="74"/>
      <c r="W117" s="74"/>
      <c r="X117" s="74"/>
      <c r="Y117" s="74"/>
      <c r="Z117" s="74"/>
      <c r="AA117" s="74"/>
      <c r="AB117" s="74"/>
      <c r="AC117" s="76"/>
      <c r="AD117" s="74"/>
      <c r="AE117" s="74"/>
      <c r="AF117" s="74"/>
      <c r="AG117" s="76"/>
      <c r="AH117" s="74"/>
      <c r="AI117" s="74"/>
      <c r="AJ117" s="74"/>
      <c r="AK117" s="76"/>
      <c r="AL117" s="74"/>
      <c r="AM117" s="74"/>
      <c r="AN117" s="74"/>
      <c r="AO117" s="76"/>
      <c r="AP117" s="74"/>
      <c r="AQ117" s="74"/>
      <c r="AR117" s="74"/>
    </row>
    <row r="118" spans="1:44" ht="15.75" customHeight="1">
      <c r="A118" s="74"/>
      <c r="B118" s="74"/>
      <c r="C118" s="74"/>
      <c r="D118" s="74"/>
      <c r="E118" s="74"/>
      <c r="F118" s="74"/>
      <c r="G118" s="74"/>
      <c r="H118" s="74"/>
      <c r="I118" s="76"/>
      <c r="J118" s="74"/>
      <c r="K118" s="74"/>
      <c r="L118" s="74"/>
      <c r="M118" s="76"/>
      <c r="N118" s="74"/>
      <c r="O118" s="74"/>
      <c r="P118" s="74"/>
      <c r="Q118" s="76"/>
      <c r="R118" s="74"/>
      <c r="S118" s="74"/>
      <c r="T118" s="74"/>
      <c r="U118" s="76"/>
      <c r="V118" s="74"/>
      <c r="W118" s="74"/>
      <c r="X118" s="74"/>
      <c r="Y118" s="74"/>
      <c r="Z118" s="74"/>
      <c r="AA118" s="74"/>
      <c r="AB118" s="74"/>
      <c r="AC118" s="76"/>
      <c r="AD118" s="74"/>
      <c r="AE118" s="74"/>
      <c r="AF118" s="74"/>
      <c r="AG118" s="76"/>
      <c r="AH118" s="74"/>
      <c r="AI118" s="74"/>
      <c r="AJ118" s="74"/>
      <c r="AK118" s="76"/>
      <c r="AL118" s="74"/>
      <c r="AM118" s="74"/>
      <c r="AN118" s="74"/>
      <c r="AO118" s="76"/>
      <c r="AP118" s="74"/>
      <c r="AQ118" s="74"/>
      <c r="AR118" s="74"/>
    </row>
    <row r="119" spans="1:44" ht="15.75" customHeight="1">
      <c r="A119" s="74"/>
      <c r="B119" s="74"/>
      <c r="C119" s="74"/>
      <c r="D119" s="74"/>
      <c r="E119" s="74"/>
      <c r="F119" s="74"/>
      <c r="G119" s="74"/>
      <c r="H119" s="74"/>
      <c r="I119" s="76"/>
      <c r="J119" s="74"/>
      <c r="K119" s="74"/>
      <c r="L119" s="74"/>
      <c r="M119" s="76"/>
      <c r="N119" s="74"/>
      <c r="O119" s="74"/>
      <c r="P119" s="74"/>
      <c r="Q119" s="76"/>
      <c r="R119" s="74"/>
      <c r="S119" s="74"/>
      <c r="T119" s="74"/>
      <c r="U119" s="76"/>
      <c r="V119" s="74"/>
      <c r="W119" s="74"/>
      <c r="X119" s="74"/>
      <c r="Y119" s="74"/>
      <c r="Z119" s="74"/>
      <c r="AA119" s="74"/>
      <c r="AB119" s="74"/>
      <c r="AC119" s="76"/>
      <c r="AD119" s="74"/>
      <c r="AE119" s="74"/>
      <c r="AF119" s="74"/>
      <c r="AG119" s="76"/>
      <c r="AH119" s="74"/>
      <c r="AI119" s="74"/>
      <c r="AJ119" s="74"/>
      <c r="AK119" s="76"/>
      <c r="AL119" s="74"/>
      <c r="AM119" s="74"/>
      <c r="AN119" s="74"/>
      <c r="AO119" s="76"/>
      <c r="AP119" s="74"/>
      <c r="AQ119" s="74"/>
      <c r="AR119" s="74"/>
    </row>
    <row r="120" spans="1:44" ht="15.75" customHeight="1">
      <c r="A120" s="74"/>
      <c r="B120" s="74"/>
      <c r="C120" s="74"/>
      <c r="D120" s="74"/>
      <c r="E120" s="74"/>
      <c r="F120" s="74"/>
      <c r="G120" s="74"/>
      <c r="H120" s="74"/>
      <c r="I120" s="76"/>
      <c r="J120" s="74"/>
      <c r="K120" s="74"/>
      <c r="L120" s="74"/>
      <c r="M120" s="76"/>
      <c r="N120" s="74"/>
      <c r="O120" s="74"/>
      <c r="P120" s="74"/>
      <c r="Q120" s="76"/>
      <c r="R120" s="74"/>
      <c r="S120" s="74"/>
      <c r="T120" s="74"/>
      <c r="U120" s="76"/>
      <c r="V120" s="74"/>
      <c r="W120" s="74"/>
      <c r="X120" s="74"/>
      <c r="Y120" s="74"/>
      <c r="Z120" s="74"/>
      <c r="AA120" s="74"/>
      <c r="AB120" s="74"/>
      <c r="AC120" s="76"/>
      <c r="AD120" s="74"/>
      <c r="AE120" s="74"/>
      <c r="AF120" s="74"/>
      <c r="AG120" s="76"/>
      <c r="AH120" s="74"/>
      <c r="AI120" s="74"/>
      <c r="AJ120" s="74"/>
      <c r="AK120" s="76"/>
      <c r="AL120" s="74"/>
      <c r="AM120" s="74"/>
      <c r="AN120" s="74"/>
      <c r="AO120" s="76"/>
      <c r="AP120" s="74"/>
      <c r="AQ120" s="74"/>
      <c r="AR120" s="74"/>
    </row>
    <row r="121" spans="1:44" ht="15.75" customHeight="1">
      <c r="A121" s="74"/>
      <c r="B121" s="74"/>
      <c r="C121" s="74"/>
      <c r="D121" s="74"/>
      <c r="E121" s="74"/>
      <c r="F121" s="74"/>
      <c r="G121" s="74"/>
      <c r="H121" s="74"/>
      <c r="I121" s="76"/>
      <c r="J121" s="74"/>
      <c r="K121" s="74"/>
      <c r="L121" s="74"/>
      <c r="M121" s="76"/>
      <c r="N121" s="74"/>
      <c r="O121" s="74"/>
      <c r="P121" s="74"/>
      <c r="Q121" s="76"/>
      <c r="R121" s="74"/>
      <c r="S121" s="74"/>
      <c r="T121" s="74"/>
      <c r="U121" s="76"/>
      <c r="V121" s="74"/>
      <c r="W121" s="74"/>
      <c r="X121" s="74"/>
      <c r="Y121" s="74"/>
      <c r="Z121" s="74"/>
      <c r="AA121" s="74"/>
      <c r="AB121" s="74"/>
      <c r="AC121" s="76"/>
      <c r="AD121" s="74"/>
      <c r="AE121" s="74"/>
      <c r="AF121" s="74"/>
      <c r="AG121" s="76"/>
      <c r="AH121" s="74"/>
      <c r="AI121" s="74"/>
      <c r="AJ121" s="74"/>
      <c r="AK121" s="76"/>
      <c r="AL121" s="74"/>
      <c r="AM121" s="74"/>
      <c r="AN121" s="74"/>
      <c r="AO121" s="76"/>
      <c r="AP121" s="74"/>
      <c r="AQ121" s="74"/>
      <c r="AR121" s="74"/>
    </row>
    <row r="122" spans="1:44" ht="15.75" customHeight="1">
      <c r="A122" s="74"/>
      <c r="B122" s="74"/>
      <c r="C122" s="74"/>
      <c r="D122" s="74"/>
      <c r="E122" s="74"/>
      <c r="F122" s="74"/>
      <c r="G122" s="74"/>
      <c r="H122" s="74"/>
      <c r="I122" s="76"/>
      <c r="J122" s="74"/>
      <c r="K122" s="74"/>
      <c r="L122" s="74"/>
      <c r="M122" s="76"/>
      <c r="N122" s="74"/>
      <c r="O122" s="74"/>
      <c r="P122" s="74"/>
      <c r="Q122" s="76"/>
      <c r="R122" s="74"/>
      <c r="S122" s="74"/>
      <c r="T122" s="74"/>
      <c r="U122" s="76"/>
      <c r="V122" s="74"/>
      <c r="W122" s="74"/>
      <c r="X122" s="74"/>
      <c r="Y122" s="74"/>
      <c r="Z122" s="74"/>
      <c r="AA122" s="74"/>
      <c r="AB122" s="74"/>
      <c r="AC122" s="76"/>
      <c r="AD122" s="74"/>
      <c r="AE122" s="74"/>
      <c r="AF122" s="74"/>
      <c r="AG122" s="76"/>
      <c r="AH122" s="74"/>
      <c r="AI122" s="74"/>
      <c r="AJ122" s="74"/>
      <c r="AK122" s="76"/>
      <c r="AL122" s="74"/>
      <c r="AM122" s="74"/>
      <c r="AN122" s="74"/>
      <c r="AO122" s="76"/>
      <c r="AP122" s="74"/>
      <c r="AQ122" s="74"/>
      <c r="AR122" s="74"/>
    </row>
    <row r="123" spans="1:44" ht="15.75" customHeight="1">
      <c r="A123" s="74"/>
      <c r="B123" s="74"/>
      <c r="C123" s="74"/>
      <c r="D123" s="74"/>
      <c r="E123" s="74"/>
      <c r="F123" s="74"/>
      <c r="G123" s="74"/>
      <c r="H123" s="74"/>
      <c r="I123" s="76"/>
      <c r="J123" s="74"/>
      <c r="K123" s="74"/>
      <c r="L123" s="74"/>
      <c r="M123" s="76"/>
      <c r="N123" s="74"/>
      <c r="O123" s="74"/>
      <c r="P123" s="74"/>
      <c r="Q123" s="76"/>
      <c r="R123" s="74"/>
      <c r="S123" s="74"/>
      <c r="T123" s="74"/>
      <c r="U123" s="76"/>
      <c r="V123" s="74"/>
      <c r="W123" s="74"/>
      <c r="X123" s="74"/>
      <c r="Y123" s="74"/>
      <c r="Z123" s="74"/>
      <c r="AA123" s="74"/>
      <c r="AB123" s="74"/>
      <c r="AC123" s="76"/>
      <c r="AD123" s="74"/>
      <c r="AE123" s="74"/>
      <c r="AF123" s="74"/>
      <c r="AG123" s="76"/>
      <c r="AH123" s="74"/>
      <c r="AI123" s="74"/>
      <c r="AJ123" s="74"/>
      <c r="AK123" s="76"/>
      <c r="AL123" s="74"/>
      <c r="AM123" s="74"/>
      <c r="AN123" s="74"/>
      <c r="AO123" s="76"/>
      <c r="AP123" s="74"/>
      <c r="AQ123" s="74"/>
      <c r="AR123" s="74"/>
    </row>
    <row r="124" spans="1:44" ht="15.75" customHeight="1">
      <c r="A124" s="74"/>
      <c r="B124" s="74"/>
      <c r="C124" s="74"/>
      <c r="D124" s="74"/>
      <c r="E124" s="74"/>
      <c r="F124" s="74"/>
      <c r="G124" s="74"/>
      <c r="H124" s="74"/>
      <c r="I124" s="76"/>
      <c r="J124" s="74"/>
      <c r="K124" s="74"/>
      <c r="L124" s="74"/>
      <c r="M124" s="76"/>
      <c r="N124" s="74"/>
      <c r="O124" s="74"/>
      <c r="P124" s="74"/>
      <c r="Q124" s="76"/>
      <c r="R124" s="74"/>
      <c r="S124" s="74"/>
      <c r="T124" s="74"/>
      <c r="U124" s="76"/>
      <c r="V124" s="74"/>
      <c r="W124" s="74"/>
      <c r="X124" s="74"/>
      <c r="Y124" s="74"/>
      <c r="Z124" s="74"/>
      <c r="AA124" s="74"/>
      <c r="AB124" s="74"/>
      <c r="AC124" s="76"/>
      <c r="AD124" s="74"/>
      <c r="AE124" s="74"/>
      <c r="AF124" s="74"/>
      <c r="AG124" s="76"/>
      <c r="AH124" s="74"/>
      <c r="AI124" s="74"/>
      <c r="AJ124" s="74"/>
      <c r="AK124" s="76"/>
      <c r="AL124" s="74"/>
      <c r="AM124" s="74"/>
      <c r="AN124" s="74"/>
      <c r="AO124" s="76"/>
      <c r="AP124" s="74"/>
      <c r="AQ124" s="74"/>
      <c r="AR124" s="74"/>
    </row>
    <row r="125" spans="1:44" ht="15.75" customHeight="1">
      <c r="A125" s="74"/>
      <c r="B125" s="74"/>
      <c r="C125" s="74"/>
      <c r="D125" s="74"/>
      <c r="E125" s="74"/>
      <c r="F125" s="74"/>
      <c r="G125" s="74"/>
      <c r="H125" s="74"/>
      <c r="I125" s="76"/>
      <c r="J125" s="74"/>
      <c r="K125" s="74"/>
      <c r="L125" s="74"/>
      <c r="M125" s="76"/>
      <c r="N125" s="74"/>
      <c r="O125" s="74"/>
      <c r="P125" s="74"/>
      <c r="Q125" s="76"/>
      <c r="R125" s="74"/>
      <c r="S125" s="74"/>
      <c r="T125" s="74"/>
      <c r="U125" s="76"/>
      <c r="V125" s="74"/>
      <c r="W125" s="74"/>
      <c r="X125" s="74"/>
      <c r="Y125" s="74"/>
      <c r="Z125" s="74"/>
      <c r="AA125" s="74"/>
      <c r="AB125" s="74"/>
      <c r="AC125" s="76"/>
      <c r="AD125" s="74"/>
      <c r="AE125" s="74"/>
      <c r="AF125" s="74"/>
      <c r="AG125" s="76"/>
      <c r="AH125" s="74"/>
      <c r="AI125" s="74"/>
      <c r="AJ125" s="74"/>
      <c r="AK125" s="76"/>
      <c r="AL125" s="74"/>
      <c r="AM125" s="74"/>
      <c r="AN125" s="74"/>
      <c r="AO125" s="76"/>
      <c r="AP125" s="74"/>
      <c r="AQ125" s="74"/>
      <c r="AR125" s="74"/>
    </row>
    <row r="126" spans="1:44" ht="15.75" customHeight="1">
      <c r="A126" s="74"/>
      <c r="B126" s="74"/>
      <c r="C126" s="74"/>
      <c r="D126" s="74"/>
      <c r="E126" s="74"/>
      <c r="F126" s="74"/>
      <c r="G126" s="74"/>
      <c r="H126" s="74"/>
      <c r="I126" s="76"/>
      <c r="J126" s="74"/>
      <c r="K126" s="74"/>
      <c r="L126" s="74"/>
      <c r="M126" s="76"/>
      <c r="N126" s="74"/>
      <c r="O126" s="74"/>
      <c r="P126" s="74"/>
      <c r="Q126" s="76"/>
      <c r="R126" s="74"/>
      <c r="S126" s="74"/>
      <c r="T126" s="74"/>
      <c r="U126" s="76"/>
      <c r="V126" s="74"/>
      <c r="W126" s="74"/>
      <c r="X126" s="74"/>
      <c r="Y126" s="74"/>
      <c r="Z126" s="74"/>
      <c r="AA126" s="74"/>
      <c r="AB126" s="74"/>
      <c r="AC126" s="76"/>
      <c r="AD126" s="74"/>
      <c r="AE126" s="74"/>
      <c r="AF126" s="74"/>
      <c r="AG126" s="76"/>
      <c r="AH126" s="74"/>
      <c r="AI126" s="74"/>
      <c r="AJ126" s="74"/>
      <c r="AK126" s="76"/>
      <c r="AL126" s="74"/>
      <c r="AM126" s="74"/>
      <c r="AN126" s="74"/>
      <c r="AO126" s="76"/>
      <c r="AP126" s="74"/>
      <c r="AQ126" s="74"/>
      <c r="AR126" s="74"/>
    </row>
    <row r="127" spans="1:44" ht="15.75" customHeight="1">
      <c r="A127" s="74"/>
      <c r="B127" s="74"/>
      <c r="C127" s="74"/>
      <c r="D127" s="74"/>
      <c r="E127" s="74"/>
      <c r="F127" s="74"/>
      <c r="G127" s="74"/>
      <c r="H127" s="74"/>
      <c r="I127" s="76"/>
      <c r="J127" s="74"/>
      <c r="K127" s="74"/>
      <c r="L127" s="74"/>
      <c r="M127" s="76"/>
      <c r="N127" s="74"/>
      <c r="O127" s="74"/>
      <c r="P127" s="74"/>
      <c r="Q127" s="76"/>
      <c r="R127" s="74"/>
      <c r="S127" s="74"/>
      <c r="T127" s="74"/>
      <c r="U127" s="76"/>
      <c r="V127" s="74"/>
      <c r="W127" s="74"/>
      <c r="X127" s="74"/>
      <c r="Y127" s="74"/>
      <c r="Z127" s="74"/>
      <c r="AA127" s="74"/>
      <c r="AB127" s="74"/>
      <c r="AC127" s="76"/>
      <c r="AD127" s="74"/>
      <c r="AE127" s="74"/>
      <c r="AF127" s="74"/>
      <c r="AG127" s="76"/>
      <c r="AH127" s="74"/>
      <c r="AI127" s="74"/>
      <c r="AJ127" s="74"/>
      <c r="AK127" s="76"/>
      <c r="AL127" s="74"/>
      <c r="AM127" s="74"/>
      <c r="AN127" s="74"/>
      <c r="AO127" s="76"/>
      <c r="AP127" s="74"/>
      <c r="AQ127" s="74"/>
      <c r="AR127" s="74"/>
    </row>
    <row r="128" spans="1:44" ht="15.75" customHeight="1">
      <c r="A128" s="74"/>
      <c r="B128" s="74"/>
      <c r="C128" s="74"/>
      <c r="D128" s="74"/>
      <c r="E128" s="74"/>
      <c r="F128" s="74"/>
      <c r="G128" s="74"/>
      <c r="H128" s="74"/>
      <c r="I128" s="76"/>
      <c r="J128" s="74"/>
      <c r="K128" s="74"/>
      <c r="L128" s="74"/>
      <c r="M128" s="76"/>
      <c r="N128" s="74"/>
      <c r="O128" s="74"/>
      <c r="P128" s="74"/>
      <c r="Q128" s="76"/>
      <c r="R128" s="74"/>
      <c r="S128" s="74"/>
      <c r="T128" s="74"/>
      <c r="U128" s="76"/>
      <c r="V128" s="74"/>
      <c r="W128" s="74"/>
      <c r="X128" s="74"/>
      <c r="Y128" s="74"/>
      <c r="Z128" s="74"/>
      <c r="AA128" s="74"/>
      <c r="AB128" s="74"/>
      <c r="AC128" s="76"/>
      <c r="AD128" s="74"/>
      <c r="AE128" s="74"/>
      <c r="AF128" s="74"/>
      <c r="AG128" s="76"/>
      <c r="AH128" s="74"/>
      <c r="AI128" s="74"/>
      <c r="AJ128" s="74"/>
      <c r="AK128" s="76"/>
      <c r="AL128" s="74"/>
      <c r="AM128" s="74"/>
      <c r="AN128" s="74"/>
      <c r="AO128" s="76"/>
      <c r="AP128" s="74"/>
      <c r="AQ128" s="74"/>
      <c r="AR128" s="74"/>
    </row>
    <row r="129" spans="1:44" ht="15.75" customHeight="1">
      <c r="A129" s="74"/>
      <c r="B129" s="74"/>
      <c r="C129" s="74"/>
      <c r="D129" s="74"/>
      <c r="E129" s="74"/>
      <c r="F129" s="74"/>
      <c r="G129" s="74"/>
      <c r="H129" s="74"/>
      <c r="I129" s="76"/>
      <c r="J129" s="74"/>
      <c r="K129" s="74"/>
      <c r="L129" s="74"/>
      <c r="M129" s="76"/>
      <c r="N129" s="74"/>
      <c r="O129" s="74"/>
      <c r="P129" s="74"/>
      <c r="Q129" s="76"/>
      <c r="R129" s="74"/>
      <c r="S129" s="74"/>
      <c r="T129" s="74"/>
      <c r="U129" s="76"/>
      <c r="V129" s="74"/>
      <c r="W129" s="74"/>
      <c r="X129" s="74"/>
      <c r="Y129" s="74"/>
      <c r="Z129" s="74"/>
      <c r="AA129" s="74"/>
      <c r="AB129" s="74"/>
      <c r="AC129" s="76"/>
      <c r="AD129" s="74"/>
      <c r="AE129" s="74"/>
      <c r="AF129" s="74"/>
      <c r="AG129" s="76"/>
      <c r="AH129" s="74"/>
      <c r="AI129" s="74"/>
      <c r="AJ129" s="74"/>
      <c r="AK129" s="76"/>
      <c r="AL129" s="74"/>
      <c r="AM129" s="74"/>
      <c r="AN129" s="74"/>
      <c r="AO129" s="76"/>
      <c r="AP129" s="74"/>
      <c r="AQ129" s="74"/>
      <c r="AR129" s="74"/>
    </row>
    <row r="130" spans="1:44" ht="15.75" customHeight="1">
      <c r="A130" s="74"/>
      <c r="B130" s="74"/>
      <c r="C130" s="74"/>
      <c r="D130" s="74"/>
      <c r="E130" s="74"/>
      <c r="F130" s="74"/>
      <c r="G130" s="74"/>
      <c r="H130" s="74"/>
      <c r="I130" s="76"/>
      <c r="J130" s="74"/>
      <c r="K130" s="74"/>
      <c r="L130" s="74"/>
      <c r="M130" s="76"/>
      <c r="N130" s="74"/>
      <c r="O130" s="74"/>
      <c r="P130" s="74"/>
      <c r="Q130" s="76"/>
      <c r="R130" s="74"/>
      <c r="S130" s="74"/>
      <c r="T130" s="74"/>
      <c r="U130" s="76"/>
      <c r="V130" s="74"/>
      <c r="W130" s="74"/>
      <c r="X130" s="74"/>
      <c r="Y130" s="74"/>
      <c r="Z130" s="74"/>
      <c r="AA130" s="74"/>
      <c r="AB130" s="74"/>
      <c r="AC130" s="76"/>
      <c r="AD130" s="74"/>
      <c r="AE130" s="74"/>
      <c r="AF130" s="74"/>
      <c r="AG130" s="76"/>
      <c r="AH130" s="74"/>
      <c r="AI130" s="74"/>
      <c r="AJ130" s="74"/>
      <c r="AK130" s="76"/>
      <c r="AL130" s="74"/>
      <c r="AM130" s="74"/>
      <c r="AN130" s="74"/>
      <c r="AO130" s="76"/>
      <c r="AP130" s="74"/>
      <c r="AQ130" s="74"/>
      <c r="AR130" s="74"/>
    </row>
    <row r="131" spans="1:44" ht="15.75" customHeight="1">
      <c r="A131" s="74"/>
      <c r="B131" s="74"/>
      <c r="C131" s="74"/>
      <c r="D131" s="74"/>
      <c r="E131" s="74"/>
      <c r="F131" s="74"/>
      <c r="G131" s="74"/>
      <c r="H131" s="74"/>
      <c r="I131" s="76"/>
      <c r="J131" s="74"/>
      <c r="K131" s="74"/>
      <c r="L131" s="74"/>
      <c r="M131" s="76"/>
      <c r="N131" s="74"/>
      <c r="O131" s="74"/>
      <c r="P131" s="74"/>
      <c r="Q131" s="76"/>
      <c r="R131" s="74"/>
      <c r="S131" s="74"/>
      <c r="T131" s="74"/>
      <c r="U131" s="76"/>
      <c r="V131" s="74"/>
      <c r="W131" s="74"/>
      <c r="X131" s="74"/>
      <c r="Y131" s="74"/>
      <c r="Z131" s="74"/>
      <c r="AA131" s="74"/>
      <c r="AB131" s="74"/>
      <c r="AC131" s="76"/>
      <c r="AD131" s="74"/>
      <c r="AE131" s="74"/>
      <c r="AF131" s="74"/>
      <c r="AG131" s="76"/>
      <c r="AH131" s="74"/>
      <c r="AI131" s="74"/>
      <c r="AJ131" s="74"/>
      <c r="AK131" s="76"/>
      <c r="AL131" s="74"/>
      <c r="AM131" s="74"/>
      <c r="AN131" s="74"/>
      <c r="AO131" s="76"/>
      <c r="AP131" s="74"/>
      <c r="AQ131" s="74"/>
      <c r="AR131" s="74"/>
    </row>
    <row r="132" spans="1:44" ht="15.75" customHeight="1">
      <c r="A132" s="74"/>
      <c r="B132" s="74"/>
      <c r="C132" s="74"/>
      <c r="D132" s="74"/>
      <c r="E132" s="74"/>
      <c r="F132" s="74"/>
      <c r="G132" s="74"/>
      <c r="H132" s="74"/>
      <c r="I132" s="76"/>
      <c r="J132" s="74"/>
      <c r="K132" s="74"/>
      <c r="L132" s="74"/>
      <c r="M132" s="76"/>
      <c r="N132" s="74"/>
      <c r="O132" s="74"/>
      <c r="P132" s="74"/>
      <c r="Q132" s="76"/>
      <c r="R132" s="74"/>
      <c r="S132" s="74"/>
      <c r="T132" s="74"/>
      <c r="U132" s="76"/>
      <c r="V132" s="74"/>
      <c r="W132" s="74"/>
      <c r="X132" s="74"/>
      <c r="Y132" s="74"/>
      <c r="Z132" s="74"/>
      <c r="AA132" s="74"/>
      <c r="AB132" s="74"/>
      <c r="AC132" s="76"/>
      <c r="AD132" s="74"/>
      <c r="AE132" s="74"/>
      <c r="AF132" s="74"/>
      <c r="AG132" s="76"/>
      <c r="AH132" s="74"/>
      <c r="AI132" s="74"/>
      <c r="AJ132" s="74"/>
      <c r="AK132" s="76"/>
      <c r="AL132" s="74"/>
      <c r="AM132" s="74"/>
      <c r="AN132" s="74"/>
      <c r="AO132" s="76"/>
      <c r="AP132" s="74"/>
      <c r="AQ132" s="74"/>
      <c r="AR132" s="74"/>
    </row>
    <row r="133" spans="1:44" ht="15.75" customHeight="1">
      <c r="A133" s="74"/>
      <c r="B133" s="74"/>
      <c r="C133" s="74"/>
      <c r="D133" s="74"/>
      <c r="E133" s="74"/>
      <c r="F133" s="74"/>
      <c r="G133" s="74"/>
      <c r="H133" s="74"/>
      <c r="I133" s="76"/>
      <c r="J133" s="74"/>
      <c r="K133" s="74"/>
      <c r="L133" s="74"/>
      <c r="M133" s="76"/>
      <c r="N133" s="74"/>
      <c r="O133" s="74"/>
      <c r="P133" s="74"/>
      <c r="Q133" s="76"/>
      <c r="R133" s="74"/>
      <c r="S133" s="74"/>
      <c r="T133" s="74"/>
      <c r="U133" s="76"/>
      <c r="V133" s="74"/>
      <c r="W133" s="74"/>
      <c r="X133" s="74"/>
      <c r="Y133" s="74"/>
      <c r="Z133" s="74"/>
      <c r="AA133" s="74"/>
      <c r="AB133" s="74"/>
      <c r="AC133" s="76"/>
      <c r="AD133" s="74"/>
      <c r="AE133" s="74"/>
      <c r="AF133" s="74"/>
      <c r="AG133" s="76"/>
      <c r="AH133" s="74"/>
      <c r="AI133" s="74"/>
      <c r="AJ133" s="74"/>
      <c r="AK133" s="76"/>
      <c r="AL133" s="74"/>
      <c r="AM133" s="74"/>
      <c r="AN133" s="74"/>
      <c r="AO133" s="76"/>
      <c r="AP133" s="74"/>
      <c r="AQ133" s="74"/>
      <c r="AR133" s="74"/>
    </row>
    <row r="134" spans="1:44" ht="15.75" customHeight="1">
      <c r="A134" s="74"/>
      <c r="B134" s="74"/>
      <c r="C134" s="74"/>
      <c r="D134" s="74"/>
      <c r="E134" s="74"/>
      <c r="F134" s="74"/>
      <c r="G134" s="74"/>
      <c r="H134" s="74"/>
      <c r="I134" s="76"/>
      <c r="J134" s="74"/>
      <c r="K134" s="74"/>
      <c r="L134" s="74"/>
      <c r="M134" s="76"/>
      <c r="N134" s="74"/>
      <c r="O134" s="74"/>
      <c r="P134" s="74"/>
      <c r="Q134" s="76"/>
      <c r="R134" s="74"/>
      <c r="S134" s="74"/>
      <c r="T134" s="74"/>
      <c r="U134" s="76"/>
      <c r="V134" s="74"/>
      <c r="W134" s="74"/>
      <c r="X134" s="74"/>
      <c r="Y134" s="74"/>
      <c r="Z134" s="74"/>
      <c r="AA134" s="74"/>
      <c r="AB134" s="74"/>
      <c r="AC134" s="76"/>
      <c r="AD134" s="74"/>
      <c r="AE134" s="74"/>
      <c r="AF134" s="74"/>
      <c r="AG134" s="76"/>
      <c r="AH134" s="74"/>
      <c r="AI134" s="74"/>
      <c r="AJ134" s="74"/>
      <c r="AK134" s="76"/>
      <c r="AL134" s="74"/>
      <c r="AM134" s="74"/>
      <c r="AN134" s="74"/>
      <c r="AO134" s="76"/>
      <c r="AP134" s="74"/>
      <c r="AQ134" s="74"/>
      <c r="AR134" s="74"/>
    </row>
    <row r="135" spans="1:44" ht="15.75" customHeight="1">
      <c r="A135" s="74"/>
      <c r="B135" s="74"/>
      <c r="C135" s="74"/>
      <c r="D135" s="74"/>
      <c r="E135" s="74"/>
      <c r="F135" s="74"/>
      <c r="G135" s="74"/>
      <c r="H135" s="74"/>
      <c r="I135" s="76"/>
      <c r="J135" s="74"/>
      <c r="K135" s="74"/>
      <c r="L135" s="74"/>
      <c r="M135" s="76"/>
      <c r="N135" s="74"/>
      <c r="O135" s="74"/>
      <c r="P135" s="74"/>
      <c r="Q135" s="76"/>
      <c r="R135" s="74"/>
      <c r="S135" s="74"/>
      <c r="T135" s="74"/>
      <c r="U135" s="76"/>
      <c r="V135" s="74"/>
      <c r="W135" s="74"/>
      <c r="X135" s="74"/>
      <c r="Y135" s="74"/>
      <c r="Z135" s="74"/>
      <c r="AA135" s="74"/>
      <c r="AB135" s="74"/>
      <c r="AC135" s="76"/>
      <c r="AD135" s="74"/>
      <c r="AE135" s="74"/>
      <c r="AF135" s="74"/>
      <c r="AG135" s="76"/>
      <c r="AH135" s="74"/>
      <c r="AI135" s="74"/>
      <c r="AJ135" s="74"/>
      <c r="AK135" s="76"/>
      <c r="AL135" s="74"/>
      <c r="AM135" s="74"/>
      <c r="AN135" s="74"/>
      <c r="AO135" s="76"/>
      <c r="AP135" s="74"/>
      <c r="AQ135" s="74"/>
      <c r="AR135" s="74"/>
    </row>
    <row r="136" spans="1:44" ht="15.75" customHeight="1">
      <c r="A136" s="74"/>
      <c r="B136" s="74"/>
      <c r="C136" s="74"/>
      <c r="D136" s="74"/>
      <c r="E136" s="74"/>
      <c r="F136" s="74"/>
      <c r="G136" s="74"/>
      <c r="H136" s="74"/>
      <c r="I136" s="76"/>
      <c r="J136" s="74"/>
      <c r="K136" s="74"/>
      <c r="L136" s="74"/>
      <c r="M136" s="76"/>
      <c r="N136" s="74"/>
      <c r="O136" s="74"/>
      <c r="P136" s="74"/>
      <c r="Q136" s="76"/>
      <c r="R136" s="74"/>
      <c r="S136" s="74"/>
      <c r="T136" s="74"/>
      <c r="U136" s="76"/>
      <c r="V136" s="74"/>
      <c r="W136" s="74"/>
      <c r="X136" s="74"/>
      <c r="Y136" s="74"/>
      <c r="Z136" s="74"/>
      <c r="AA136" s="74"/>
      <c r="AB136" s="74"/>
      <c r="AC136" s="76"/>
      <c r="AD136" s="74"/>
      <c r="AE136" s="74"/>
      <c r="AF136" s="74"/>
      <c r="AG136" s="76"/>
      <c r="AH136" s="74"/>
      <c r="AI136" s="74"/>
      <c r="AJ136" s="74"/>
      <c r="AK136" s="76"/>
      <c r="AL136" s="74"/>
      <c r="AM136" s="74"/>
      <c r="AN136" s="74"/>
      <c r="AO136" s="76"/>
      <c r="AP136" s="74"/>
      <c r="AQ136" s="74"/>
      <c r="AR136" s="74"/>
    </row>
    <row r="137" spans="1:44" ht="15.75" customHeight="1">
      <c r="A137" s="74"/>
      <c r="B137" s="74"/>
      <c r="C137" s="74"/>
      <c r="D137" s="74"/>
      <c r="E137" s="74"/>
      <c r="F137" s="74"/>
      <c r="G137" s="74"/>
      <c r="H137" s="74"/>
      <c r="I137" s="76"/>
      <c r="J137" s="74"/>
      <c r="K137" s="74"/>
      <c r="L137" s="74"/>
      <c r="M137" s="76"/>
      <c r="N137" s="74"/>
      <c r="O137" s="74"/>
      <c r="P137" s="74"/>
      <c r="Q137" s="76"/>
      <c r="R137" s="74"/>
      <c r="S137" s="74"/>
      <c r="T137" s="74"/>
      <c r="U137" s="76"/>
      <c r="V137" s="74"/>
      <c r="W137" s="74"/>
      <c r="X137" s="74"/>
      <c r="Y137" s="74"/>
      <c r="Z137" s="74"/>
      <c r="AA137" s="74"/>
      <c r="AB137" s="74"/>
      <c r="AC137" s="76"/>
      <c r="AD137" s="74"/>
      <c r="AE137" s="74"/>
      <c r="AF137" s="74"/>
      <c r="AG137" s="76"/>
      <c r="AH137" s="74"/>
      <c r="AI137" s="74"/>
      <c r="AJ137" s="74"/>
      <c r="AK137" s="76"/>
      <c r="AL137" s="74"/>
      <c r="AM137" s="74"/>
      <c r="AN137" s="74"/>
      <c r="AO137" s="76"/>
      <c r="AP137" s="74"/>
      <c r="AQ137" s="74"/>
      <c r="AR137" s="74"/>
    </row>
    <row r="138" spans="1:44" ht="15.75" customHeight="1">
      <c r="A138" s="74"/>
      <c r="B138" s="74"/>
      <c r="C138" s="74"/>
      <c r="D138" s="74"/>
      <c r="E138" s="74"/>
      <c r="F138" s="74"/>
      <c r="G138" s="74"/>
      <c r="H138" s="74"/>
      <c r="I138" s="76"/>
      <c r="J138" s="74"/>
      <c r="K138" s="74"/>
      <c r="L138" s="74"/>
      <c r="M138" s="76"/>
      <c r="N138" s="74"/>
      <c r="O138" s="74"/>
      <c r="P138" s="74"/>
      <c r="Q138" s="76"/>
      <c r="R138" s="74"/>
      <c r="S138" s="74"/>
      <c r="T138" s="74"/>
      <c r="U138" s="76"/>
      <c r="V138" s="74"/>
      <c r="W138" s="74"/>
      <c r="X138" s="74"/>
      <c r="Y138" s="74"/>
      <c r="Z138" s="74"/>
      <c r="AA138" s="74"/>
      <c r="AB138" s="74"/>
      <c r="AC138" s="76"/>
      <c r="AD138" s="74"/>
      <c r="AE138" s="74"/>
      <c r="AF138" s="74"/>
      <c r="AG138" s="76"/>
      <c r="AH138" s="74"/>
      <c r="AI138" s="74"/>
      <c r="AJ138" s="74"/>
      <c r="AK138" s="76"/>
      <c r="AL138" s="74"/>
      <c r="AM138" s="74"/>
      <c r="AN138" s="74"/>
      <c r="AO138" s="76"/>
      <c r="AP138" s="74"/>
      <c r="AQ138" s="74"/>
      <c r="AR138" s="74"/>
    </row>
    <row r="139" spans="1:44" ht="15.75" customHeight="1">
      <c r="A139" s="74"/>
      <c r="B139" s="74"/>
      <c r="C139" s="74"/>
      <c r="D139" s="74"/>
      <c r="E139" s="74"/>
      <c r="F139" s="74"/>
      <c r="G139" s="74"/>
      <c r="H139" s="74"/>
      <c r="I139" s="76"/>
      <c r="J139" s="74"/>
      <c r="K139" s="74"/>
      <c r="L139" s="74"/>
      <c r="M139" s="76"/>
      <c r="N139" s="74"/>
      <c r="O139" s="74"/>
      <c r="P139" s="74"/>
      <c r="Q139" s="76"/>
      <c r="R139" s="74"/>
      <c r="S139" s="74"/>
      <c r="T139" s="74"/>
      <c r="U139" s="76"/>
      <c r="V139" s="74"/>
      <c r="W139" s="74"/>
      <c r="X139" s="74"/>
      <c r="Y139" s="74"/>
      <c r="Z139" s="74"/>
      <c r="AA139" s="74"/>
      <c r="AB139" s="74"/>
      <c r="AC139" s="76"/>
      <c r="AD139" s="74"/>
      <c r="AE139" s="74"/>
      <c r="AF139" s="74"/>
      <c r="AG139" s="76"/>
      <c r="AH139" s="74"/>
      <c r="AI139" s="74"/>
      <c r="AJ139" s="74"/>
      <c r="AK139" s="76"/>
      <c r="AL139" s="74"/>
      <c r="AM139" s="74"/>
      <c r="AN139" s="74"/>
      <c r="AO139" s="76"/>
      <c r="AP139" s="74"/>
      <c r="AQ139" s="74"/>
      <c r="AR139" s="74"/>
    </row>
    <row r="140" spans="1:44" ht="15.75" customHeight="1">
      <c r="A140" s="74"/>
      <c r="B140" s="74"/>
      <c r="C140" s="74"/>
      <c r="D140" s="74"/>
      <c r="E140" s="74"/>
      <c r="F140" s="74"/>
      <c r="G140" s="74"/>
      <c r="H140" s="74"/>
      <c r="I140" s="76"/>
      <c r="J140" s="74"/>
      <c r="K140" s="74"/>
      <c r="L140" s="74"/>
      <c r="M140" s="76"/>
      <c r="N140" s="74"/>
      <c r="O140" s="74"/>
      <c r="P140" s="74"/>
      <c r="Q140" s="76"/>
      <c r="R140" s="74"/>
      <c r="S140" s="74"/>
      <c r="T140" s="74"/>
      <c r="U140" s="76"/>
      <c r="V140" s="74"/>
      <c r="W140" s="74"/>
      <c r="X140" s="74"/>
      <c r="Y140" s="74"/>
      <c r="Z140" s="74"/>
      <c r="AA140" s="74"/>
      <c r="AB140" s="74"/>
      <c r="AC140" s="76"/>
      <c r="AD140" s="74"/>
      <c r="AE140" s="74"/>
      <c r="AF140" s="74"/>
      <c r="AG140" s="76"/>
      <c r="AH140" s="74"/>
      <c r="AI140" s="74"/>
      <c r="AJ140" s="74"/>
      <c r="AK140" s="76"/>
      <c r="AL140" s="74"/>
      <c r="AM140" s="74"/>
      <c r="AN140" s="74"/>
      <c r="AO140" s="76"/>
      <c r="AP140" s="74"/>
      <c r="AQ140" s="74"/>
      <c r="AR140" s="74"/>
    </row>
    <row r="141" spans="1:44" ht="15.75" customHeight="1">
      <c r="A141" s="74"/>
      <c r="B141" s="74"/>
      <c r="C141" s="74"/>
      <c r="D141" s="74"/>
      <c r="E141" s="74"/>
      <c r="F141" s="74"/>
      <c r="G141" s="74"/>
      <c r="H141" s="74"/>
      <c r="I141" s="76"/>
      <c r="J141" s="74"/>
      <c r="K141" s="74"/>
      <c r="L141" s="74"/>
      <c r="M141" s="76"/>
      <c r="N141" s="74"/>
      <c r="O141" s="74"/>
      <c r="P141" s="74"/>
      <c r="Q141" s="76"/>
      <c r="R141" s="74"/>
      <c r="S141" s="74"/>
      <c r="T141" s="74"/>
      <c r="U141" s="76"/>
      <c r="V141" s="74"/>
      <c r="W141" s="74"/>
      <c r="X141" s="74"/>
      <c r="Y141" s="74"/>
      <c r="Z141" s="74"/>
      <c r="AA141" s="74"/>
      <c r="AB141" s="74"/>
      <c r="AC141" s="76"/>
      <c r="AD141" s="74"/>
      <c r="AE141" s="74"/>
      <c r="AF141" s="74"/>
      <c r="AG141" s="76"/>
      <c r="AH141" s="74"/>
      <c r="AI141" s="74"/>
      <c r="AJ141" s="74"/>
      <c r="AK141" s="76"/>
      <c r="AL141" s="74"/>
      <c r="AM141" s="74"/>
      <c r="AN141" s="74"/>
      <c r="AO141" s="76"/>
      <c r="AP141" s="74"/>
      <c r="AQ141" s="74"/>
      <c r="AR141" s="74"/>
    </row>
    <row r="142" spans="1:44" ht="15.75" customHeight="1">
      <c r="A142" s="74"/>
      <c r="B142" s="74"/>
      <c r="C142" s="74"/>
      <c r="D142" s="74"/>
      <c r="E142" s="74"/>
      <c r="F142" s="74"/>
      <c r="G142" s="74"/>
      <c r="H142" s="74"/>
      <c r="I142" s="76"/>
      <c r="J142" s="74"/>
      <c r="K142" s="74"/>
      <c r="L142" s="74"/>
      <c r="M142" s="76"/>
      <c r="N142" s="74"/>
      <c r="O142" s="74"/>
      <c r="P142" s="74"/>
      <c r="Q142" s="76"/>
      <c r="R142" s="74"/>
      <c r="S142" s="74"/>
      <c r="T142" s="74"/>
      <c r="U142" s="76"/>
      <c r="V142" s="74"/>
      <c r="W142" s="74"/>
      <c r="X142" s="74"/>
      <c r="Y142" s="74"/>
      <c r="Z142" s="74"/>
      <c r="AA142" s="74"/>
      <c r="AB142" s="74"/>
      <c r="AC142" s="76"/>
      <c r="AD142" s="74"/>
      <c r="AE142" s="74"/>
      <c r="AF142" s="74"/>
      <c r="AG142" s="76"/>
      <c r="AH142" s="74"/>
      <c r="AI142" s="74"/>
      <c r="AJ142" s="74"/>
      <c r="AK142" s="76"/>
      <c r="AL142" s="74"/>
      <c r="AM142" s="74"/>
      <c r="AN142" s="74"/>
      <c r="AO142" s="76"/>
      <c r="AP142" s="74"/>
      <c r="AQ142" s="74"/>
      <c r="AR142" s="74"/>
    </row>
    <row r="143" spans="1:44" ht="15.75" customHeight="1">
      <c r="A143" s="74"/>
      <c r="B143" s="74"/>
      <c r="C143" s="74"/>
      <c r="D143" s="74"/>
      <c r="E143" s="74"/>
      <c r="F143" s="74"/>
      <c r="G143" s="74"/>
      <c r="H143" s="74"/>
      <c r="I143" s="76"/>
      <c r="J143" s="74"/>
      <c r="K143" s="74"/>
      <c r="L143" s="74"/>
      <c r="M143" s="76"/>
      <c r="N143" s="74"/>
      <c r="O143" s="74"/>
      <c r="P143" s="74"/>
      <c r="Q143" s="76"/>
      <c r="R143" s="74"/>
      <c r="S143" s="74"/>
      <c r="T143" s="74"/>
      <c r="U143" s="76"/>
      <c r="V143" s="74"/>
      <c r="W143" s="74"/>
      <c r="X143" s="74"/>
      <c r="Y143" s="74"/>
      <c r="Z143" s="74"/>
      <c r="AA143" s="74"/>
      <c r="AB143" s="74"/>
      <c r="AC143" s="76"/>
      <c r="AD143" s="74"/>
      <c r="AE143" s="74"/>
      <c r="AF143" s="74"/>
      <c r="AG143" s="76"/>
      <c r="AH143" s="74"/>
      <c r="AI143" s="74"/>
      <c r="AJ143" s="74"/>
      <c r="AK143" s="76"/>
      <c r="AL143" s="74"/>
      <c r="AM143" s="74"/>
      <c r="AN143" s="74"/>
      <c r="AO143" s="76"/>
      <c r="AP143" s="74"/>
      <c r="AQ143" s="74"/>
      <c r="AR143" s="74"/>
    </row>
    <row r="144" spans="1:44" ht="15.75" customHeight="1">
      <c r="A144" s="74"/>
      <c r="B144" s="74"/>
      <c r="C144" s="74"/>
      <c r="D144" s="74"/>
      <c r="E144" s="74"/>
      <c r="F144" s="74"/>
      <c r="G144" s="74"/>
      <c r="H144" s="74"/>
      <c r="I144" s="76"/>
      <c r="J144" s="74"/>
      <c r="K144" s="74"/>
      <c r="L144" s="74"/>
      <c r="M144" s="76"/>
      <c r="N144" s="74"/>
      <c r="O144" s="74"/>
      <c r="P144" s="74"/>
      <c r="Q144" s="76"/>
      <c r="R144" s="74"/>
      <c r="S144" s="74"/>
      <c r="T144" s="74"/>
      <c r="U144" s="76"/>
      <c r="V144" s="74"/>
      <c r="W144" s="74"/>
      <c r="X144" s="74"/>
      <c r="Y144" s="74"/>
      <c r="Z144" s="74"/>
      <c r="AA144" s="74"/>
      <c r="AB144" s="74"/>
      <c r="AC144" s="76"/>
      <c r="AD144" s="74"/>
      <c r="AE144" s="74"/>
      <c r="AF144" s="74"/>
      <c r="AG144" s="76"/>
      <c r="AH144" s="74"/>
      <c r="AI144" s="74"/>
      <c r="AJ144" s="74"/>
      <c r="AK144" s="76"/>
      <c r="AL144" s="74"/>
      <c r="AM144" s="74"/>
      <c r="AN144" s="74"/>
      <c r="AO144" s="76"/>
      <c r="AP144" s="74"/>
      <c r="AQ144" s="74"/>
      <c r="AR144" s="74"/>
    </row>
    <row r="145" spans="1:44" ht="15.75" customHeight="1">
      <c r="A145" s="74"/>
      <c r="B145" s="74"/>
      <c r="C145" s="74"/>
      <c r="D145" s="74"/>
      <c r="E145" s="74"/>
      <c r="F145" s="74"/>
      <c r="G145" s="74"/>
      <c r="H145" s="74"/>
      <c r="I145" s="76"/>
      <c r="J145" s="74"/>
      <c r="K145" s="74"/>
      <c r="L145" s="74"/>
      <c r="M145" s="76"/>
      <c r="N145" s="74"/>
      <c r="O145" s="74"/>
      <c r="P145" s="74"/>
      <c r="Q145" s="76"/>
      <c r="R145" s="74"/>
      <c r="S145" s="74"/>
      <c r="T145" s="74"/>
      <c r="U145" s="76"/>
      <c r="V145" s="74"/>
      <c r="W145" s="74"/>
      <c r="X145" s="74"/>
      <c r="Y145" s="74"/>
      <c r="Z145" s="74"/>
      <c r="AA145" s="74"/>
      <c r="AB145" s="74"/>
      <c r="AC145" s="76"/>
      <c r="AD145" s="74"/>
      <c r="AE145" s="74"/>
      <c r="AF145" s="74"/>
      <c r="AG145" s="76"/>
      <c r="AH145" s="74"/>
      <c r="AI145" s="74"/>
      <c r="AJ145" s="74"/>
      <c r="AK145" s="76"/>
      <c r="AL145" s="74"/>
      <c r="AM145" s="74"/>
      <c r="AN145" s="74"/>
      <c r="AO145" s="76"/>
      <c r="AP145" s="74"/>
      <c r="AQ145" s="74"/>
      <c r="AR145" s="74"/>
    </row>
    <row r="146" spans="1:44" ht="15.75" customHeight="1">
      <c r="A146" s="74"/>
      <c r="B146" s="74"/>
      <c r="C146" s="74"/>
      <c r="D146" s="74"/>
      <c r="E146" s="74"/>
      <c r="F146" s="74"/>
      <c r="G146" s="74"/>
      <c r="H146" s="74"/>
      <c r="I146" s="76"/>
      <c r="J146" s="74"/>
      <c r="K146" s="74"/>
      <c r="L146" s="74"/>
      <c r="M146" s="76"/>
      <c r="N146" s="74"/>
      <c r="O146" s="74"/>
      <c r="P146" s="74"/>
      <c r="Q146" s="76"/>
      <c r="R146" s="74"/>
      <c r="S146" s="74"/>
      <c r="T146" s="74"/>
      <c r="U146" s="76"/>
      <c r="V146" s="74"/>
      <c r="W146" s="74"/>
      <c r="X146" s="74"/>
      <c r="Y146" s="74"/>
      <c r="Z146" s="74"/>
      <c r="AA146" s="74"/>
      <c r="AB146" s="74"/>
      <c r="AC146" s="76"/>
      <c r="AD146" s="74"/>
      <c r="AE146" s="74"/>
      <c r="AF146" s="74"/>
      <c r="AG146" s="76"/>
      <c r="AH146" s="74"/>
      <c r="AI146" s="74"/>
      <c r="AJ146" s="74"/>
      <c r="AK146" s="76"/>
      <c r="AL146" s="74"/>
      <c r="AM146" s="74"/>
      <c r="AN146" s="74"/>
      <c r="AO146" s="76"/>
      <c r="AP146" s="74"/>
      <c r="AQ146" s="74"/>
      <c r="AR146" s="74"/>
    </row>
    <row r="147" spans="1:44" ht="15.75" customHeight="1">
      <c r="A147" s="74"/>
      <c r="B147" s="74"/>
      <c r="C147" s="74"/>
      <c r="D147" s="74"/>
      <c r="E147" s="74"/>
      <c r="F147" s="74"/>
      <c r="G147" s="74"/>
      <c r="H147" s="74"/>
      <c r="I147" s="76"/>
      <c r="J147" s="74"/>
      <c r="K147" s="74"/>
      <c r="L147" s="74"/>
      <c r="M147" s="76"/>
      <c r="N147" s="74"/>
      <c r="O147" s="74"/>
      <c r="P147" s="74"/>
      <c r="Q147" s="76"/>
      <c r="R147" s="74"/>
      <c r="S147" s="74"/>
      <c r="T147" s="74"/>
      <c r="U147" s="76"/>
      <c r="V147" s="74"/>
      <c r="W147" s="74"/>
      <c r="X147" s="74"/>
      <c r="Y147" s="74"/>
      <c r="Z147" s="74"/>
      <c r="AA147" s="74"/>
      <c r="AB147" s="74"/>
      <c r="AC147" s="76"/>
      <c r="AD147" s="74"/>
      <c r="AE147" s="74"/>
      <c r="AF147" s="74"/>
      <c r="AG147" s="76"/>
      <c r="AH147" s="74"/>
      <c r="AI147" s="74"/>
      <c r="AJ147" s="74"/>
      <c r="AK147" s="76"/>
      <c r="AL147" s="74"/>
      <c r="AM147" s="74"/>
      <c r="AN147" s="74"/>
      <c r="AO147" s="76"/>
      <c r="AP147" s="74"/>
      <c r="AQ147" s="74"/>
      <c r="AR147" s="74"/>
    </row>
    <row r="148" spans="1:44" ht="15.75" customHeight="1">
      <c r="A148" s="74"/>
      <c r="B148" s="74"/>
      <c r="C148" s="74"/>
      <c r="D148" s="74"/>
      <c r="E148" s="74"/>
      <c r="F148" s="74"/>
      <c r="G148" s="74"/>
      <c r="H148" s="74"/>
      <c r="I148" s="76"/>
      <c r="J148" s="74"/>
      <c r="K148" s="74"/>
      <c r="L148" s="74"/>
      <c r="M148" s="76"/>
      <c r="N148" s="74"/>
      <c r="O148" s="74"/>
      <c r="P148" s="74"/>
      <c r="Q148" s="76"/>
      <c r="R148" s="74"/>
      <c r="S148" s="74"/>
      <c r="T148" s="74"/>
      <c r="U148" s="76"/>
      <c r="V148" s="74"/>
      <c r="W148" s="74"/>
      <c r="X148" s="74"/>
      <c r="Y148" s="74"/>
      <c r="Z148" s="74"/>
      <c r="AA148" s="74"/>
      <c r="AB148" s="74"/>
      <c r="AC148" s="76"/>
      <c r="AD148" s="74"/>
      <c r="AE148" s="74"/>
      <c r="AF148" s="74"/>
      <c r="AG148" s="76"/>
      <c r="AH148" s="74"/>
      <c r="AI148" s="74"/>
      <c r="AJ148" s="74"/>
      <c r="AK148" s="76"/>
      <c r="AL148" s="74"/>
      <c r="AM148" s="74"/>
      <c r="AN148" s="74"/>
      <c r="AO148" s="76"/>
      <c r="AP148" s="74"/>
      <c r="AQ148" s="74"/>
      <c r="AR148" s="74"/>
    </row>
    <row r="149" spans="1:44" ht="15.75" customHeight="1">
      <c r="A149" s="74"/>
      <c r="B149" s="74"/>
      <c r="C149" s="74"/>
      <c r="D149" s="74"/>
      <c r="E149" s="74"/>
      <c r="F149" s="74"/>
      <c r="G149" s="74"/>
      <c r="H149" s="74"/>
      <c r="I149" s="76"/>
      <c r="J149" s="74"/>
      <c r="K149" s="74"/>
      <c r="L149" s="74"/>
      <c r="M149" s="76"/>
      <c r="N149" s="74"/>
      <c r="O149" s="74"/>
      <c r="P149" s="74"/>
      <c r="Q149" s="76"/>
      <c r="R149" s="74"/>
      <c r="S149" s="74"/>
      <c r="T149" s="74"/>
      <c r="U149" s="76"/>
      <c r="V149" s="74"/>
      <c r="W149" s="74"/>
      <c r="X149" s="74"/>
      <c r="Y149" s="74"/>
      <c r="Z149" s="74"/>
      <c r="AA149" s="74"/>
      <c r="AB149" s="74"/>
      <c r="AC149" s="76"/>
      <c r="AD149" s="74"/>
      <c r="AE149" s="74"/>
      <c r="AF149" s="74"/>
      <c r="AG149" s="76"/>
      <c r="AH149" s="74"/>
      <c r="AI149" s="74"/>
      <c r="AJ149" s="74"/>
      <c r="AK149" s="76"/>
      <c r="AL149" s="74"/>
      <c r="AM149" s="74"/>
      <c r="AN149" s="74"/>
      <c r="AO149" s="76"/>
      <c r="AP149" s="74"/>
      <c r="AQ149" s="74"/>
      <c r="AR149" s="74"/>
    </row>
    <row r="150" spans="1:44" ht="15.75" customHeight="1">
      <c r="A150" s="74"/>
      <c r="B150" s="74"/>
      <c r="C150" s="74"/>
      <c r="D150" s="74"/>
      <c r="E150" s="74"/>
      <c r="F150" s="74"/>
      <c r="G150" s="74"/>
      <c r="H150" s="74"/>
      <c r="I150" s="76"/>
      <c r="J150" s="74"/>
      <c r="K150" s="74"/>
      <c r="L150" s="74"/>
      <c r="M150" s="76"/>
      <c r="N150" s="74"/>
      <c r="O150" s="74"/>
      <c r="P150" s="74"/>
      <c r="Q150" s="76"/>
      <c r="R150" s="74"/>
      <c r="S150" s="74"/>
      <c r="T150" s="74"/>
      <c r="U150" s="76"/>
      <c r="V150" s="74"/>
      <c r="W150" s="74"/>
      <c r="X150" s="74"/>
      <c r="Y150" s="74"/>
      <c r="Z150" s="74"/>
      <c r="AA150" s="74"/>
      <c r="AB150" s="74"/>
      <c r="AC150" s="76"/>
      <c r="AD150" s="74"/>
      <c r="AE150" s="74"/>
      <c r="AF150" s="74"/>
      <c r="AG150" s="76"/>
      <c r="AH150" s="74"/>
      <c r="AI150" s="74"/>
      <c r="AJ150" s="74"/>
      <c r="AK150" s="76"/>
      <c r="AL150" s="74"/>
      <c r="AM150" s="74"/>
      <c r="AN150" s="74"/>
      <c r="AO150" s="76"/>
      <c r="AP150" s="74"/>
      <c r="AQ150" s="74"/>
      <c r="AR150" s="74"/>
    </row>
    <row r="151" spans="1:44" ht="15.75" customHeight="1">
      <c r="A151" s="74"/>
      <c r="B151" s="74"/>
      <c r="C151" s="74"/>
      <c r="D151" s="74"/>
      <c r="E151" s="74"/>
      <c r="F151" s="74"/>
      <c r="G151" s="74"/>
      <c r="H151" s="74"/>
      <c r="I151" s="76"/>
      <c r="J151" s="74"/>
      <c r="K151" s="74"/>
      <c r="L151" s="74"/>
      <c r="M151" s="76"/>
      <c r="N151" s="74"/>
      <c r="O151" s="74"/>
      <c r="P151" s="74"/>
      <c r="Q151" s="76"/>
      <c r="R151" s="74"/>
      <c r="S151" s="74"/>
      <c r="T151" s="74"/>
      <c r="U151" s="76"/>
      <c r="V151" s="74"/>
      <c r="W151" s="74"/>
      <c r="X151" s="74"/>
      <c r="Y151" s="74"/>
      <c r="Z151" s="74"/>
      <c r="AA151" s="74"/>
      <c r="AB151" s="74"/>
      <c r="AC151" s="76"/>
      <c r="AD151" s="74"/>
      <c r="AE151" s="74"/>
      <c r="AF151" s="74"/>
      <c r="AG151" s="76"/>
      <c r="AH151" s="74"/>
      <c r="AI151" s="74"/>
      <c r="AJ151" s="74"/>
      <c r="AK151" s="76"/>
      <c r="AL151" s="74"/>
      <c r="AM151" s="74"/>
      <c r="AN151" s="74"/>
      <c r="AO151" s="76"/>
      <c r="AP151" s="74"/>
      <c r="AQ151" s="74"/>
      <c r="AR151" s="74"/>
    </row>
    <row r="152" spans="1:44" ht="15.75" customHeight="1">
      <c r="A152" s="74"/>
      <c r="B152" s="74"/>
      <c r="C152" s="74"/>
      <c r="D152" s="74"/>
      <c r="E152" s="74"/>
      <c r="F152" s="74"/>
      <c r="G152" s="74"/>
      <c r="H152" s="74"/>
      <c r="I152" s="76"/>
      <c r="J152" s="74"/>
      <c r="K152" s="74"/>
      <c r="L152" s="74"/>
      <c r="M152" s="76"/>
      <c r="N152" s="74"/>
      <c r="O152" s="74"/>
      <c r="P152" s="74"/>
      <c r="Q152" s="76"/>
      <c r="R152" s="74"/>
      <c r="S152" s="74"/>
      <c r="T152" s="74"/>
      <c r="U152" s="76"/>
      <c r="V152" s="74"/>
      <c r="W152" s="74"/>
      <c r="X152" s="74"/>
      <c r="Y152" s="74"/>
      <c r="Z152" s="74"/>
      <c r="AA152" s="74"/>
      <c r="AB152" s="74"/>
      <c r="AC152" s="76"/>
      <c r="AD152" s="74"/>
      <c r="AE152" s="74"/>
      <c r="AF152" s="74"/>
      <c r="AG152" s="76"/>
      <c r="AH152" s="74"/>
      <c r="AI152" s="74"/>
      <c r="AJ152" s="74"/>
      <c r="AK152" s="76"/>
      <c r="AL152" s="74"/>
      <c r="AM152" s="74"/>
      <c r="AN152" s="74"/>
      <c r="AO152" s="76"/>
      <c r="AP152" s="74"/>
      <c r="AQ152" s="74"/>
      <c r="AR152" s="74"/>
    </row>
    <row r="153" spans="1:44" ht="15.75" customHeight="1">
      <c r="A153" s="74"/>
      <c r="B153" s="74"/>
      <c r="C153" s="74"/>
      <c r="D153" s="74"/>
      <c r="E153" s="74"/>
      <c r="F153" s="74"/>
      <c r="G153" s="74"/>
      <c r="H153" s="74"/>
      <c r="I153" s="76"/>
      <c r="J153" s="74"/>
      <c r="K153" s="74"/>
      <c r="L153" s="74"/>
      <c r="M153" s="76"/>
      <c r="N153" s="74"/>
      <c r="O153" s="74"/>
      <c r="P153" s="74"/>
      <c r="Q153" s="76"/>
      <c r="R153" s="74"/>
      <c r="S153" s="74"/>
      <c r="T153" s="74"/>
      <c r="U153" s="76"/>
      <c r="V153" s="74"/>
      <c r="W153" s="74"/>
      <c r="X153" s="74"/>
      <c r="Y153" s="74"/>
      <c r="Z153" s="74"/>
      <c r="AA153" s="74"/>
      <c r="AB153" s="74"/>
      <c r="AC153" s="76"/>
      <c r="AD153" s="74"/>
      <c r="AE153" s="74"/>
      <c r="AF153" s="74"/>
      <c r="AG153" s="76"/>
      <c r="AH153" s="74"/>
      <c r="AI153" s="74"/>
      <c r="AJ153" s="74"/>
      <c r="AK153" s="76"/>
      <c r="AL153" s="74"/>
      <c r="AM153" s="74"/>
      <c r="AN153" s="74"/>
      <c r="AO153" s="76"/>
      <c r="AP153" s="74"/>
      <c r="AQ153" s="74"/>
      <c r="AR153" s="74"/>
    </row>
    <row r="154" spans="1:44" ht="15.75" customHeight="1">
      <c r="A154" s="74"/>
      <c r="B154" s="74"/>
      <c r="C154" s="74"/>
      <c r="D154" s="74"/>
      <c r="E154" s="74"/>
      <c r="F154" s="74"/>
      <c r="G154" s="74"/>
      <c r="H154" s="74"/>
      <c r="I154" s="76"/>
      <c r="J154" s="74"/>
      <c r="K154" s="74"/>
      <c r="L154" s="74"/>
      <c r="M154" s="76"/>
      <c r="N154" s="74"/>
      <c r="O154" s="74"/>
      <c r="P154" s="74"/>
      <c r="Q154" s="76"/>
      <c r="R154" s="74"/>
      <c r="S154" s="74"/>
      <c r="T154" s="74"/>
      <c r="U154" s="76"/>
      <c r="V154" s="74"/>
      <c r="W154" s="74"/>
      <c r="X154" s="74"/>
      <c r="Y154" s="74"/>
      <c r="Z154" s="74"/>
      <c r="AA154" s="74"/>
      <c r="AB154" s="74"/>
      <c r="AC154" s="76"/>
      <c r="AD154" s="74"/>
      <c r="AE154" s="74"/>
      <c r="AF154" s="74"/>
      <c r="AG154" s="76"/>
      <c r="AH154" s="74"/>
      <c r="AI154" s="74"/>
      <c r="AJ154" s="74"/>
      <c r="AK154" s="76"/>
      <c r="AL154" s="74"/>
      <c r="AM154" s="74"/>
      <c r="AN154" s="74"/>
      <c r="AO154" s="76"/>
      <c r="AP154" s="74"/>
      <c r="AQ154" s="74"/>
      <c r="AR154" s="74"/>
    </row>
    <row r="155" spans="1:44" ht="15.75" customHeight="1">
      <c r="A155" s="74"/>
      <c r="B155" s="74"/>
      <c r="C155" s="74"/>
      <c r="D155" s="74"/>
      <c r="E155" s="74"/>
      <c r="F155" s="74"/>
      <c r="G155" s="74"/>
      <c r="H155" s="74"/>
      <c r="I155" s="76"/>
      <c r="J155" s="74"/>
      <c r="K155" s="74"/>
      <c r="L155" s="74"/>
      <c r="M155" s="76"/>
      <c r="N155" s="74"/>
      <c r="O155" s="74"/>
      <c r="P155" s="74"/>
      <c r="Q155" s="76"/>
      <c r="R155" s="74"/>
      <c r="S155" s="74"/>
      <c r="T155" s="74"/>
      <c r="U155" s="76"/>
      <c r="V155" s="74"/>
      <c r="W155" s="74"/>
      <c r="X155" s="74"/>
      <c r="Y155" s="74"/>
      <c r="Z155" s="74"/>
      <c r="AA155" s="74"/>
      <c r="AB155" s="74"/>
      <c r="AC155" s="76"/>
      <c r="AD155" s="74"/>
      <c r="AE155" s="74"/>
      <c r="AF155" s="74"/>
      <c r="AG155" s="76"/>
      <c r="AH155" s="74"/>
      <c r="AI155" s="74"/>
      <c r="AJ155" s="74"/>
      <c r="AK155" s="76"/>
      <c r="AL155" s="74"/>
      <c r="AM155" s="74"/>
      <c r="AN155" s="74"/>
      <c r="AO155" s="76"/>
      <c r="AP155" s="74"/>
      <c r="AQ155" s="74"/>
      <c r="AR155" s="74"/>
    </row>
    <row r="156" spans="1:44" ht="15.75" customHeight="1">
      <c r="A156" s="74"/>
      <c r="B156" s="74"/>
      <c r="C156" s="74"/>
      <c r="D156" s="74"/>
      <c r="E156" s="74"/>
      <c r="F156" s="74"/>
      <c r="G156" s="74"/>
      <c r="H156" s="74"/>
      <c r="I156" s="76"/>
      <c r="J156" s="74"/>
      <c r="K156" s="74"/>
      <c r="L156" s="74"/>
      <c r="M156" s="76"/>
      <c r="N156" s="74"/>
      <c r="O156" s="74"/>
      <c r="P156" s="74"/>
      <c r="Q156" s="76"/>
      <c r="R156" s="74"/>
      <c r="S156" s="74"/>
      <c r="T156" s="74"/>
      <c r="U156" s="76"/>
      <c r="V156" s="74"/>
      <c r="W156" s="74"/>
      <c r="X156" s="74"/>
      <c r="Y156" s="74"/>
      <c r="Z156" s="74"/>
      <c r="AA156" s="74"/>
      <c r="AB156" s="74"/>
      <c r="AC156" s="76"/>
      <c r="AD156" s="74"/>
      <c r="AE156" s="74"/>
      <c r="AF156" s="74"/>
      <c r="AG156" s="76"/>
      <c r="AH156" s="74"/>
      <c r="AI156" s="74"/>
      <c r="AJ156" s="74"/>
      <c r="AK156" s="76"/>
      <c r="AL156" s="74"/>
      <c r="AM156" s="74"/>
      <c r="AN156" s="74"/>
      <c r="AO156" s="76"/>
      <c r="AP156" s="74"/>
      <c r="AQ156" s="74"/>
      <c r="AR156" s="74"/>
    </row>
    <row r="157" spans="1:44" ht="15.75" customHeight="1">
      <c r="A157" s="74"/>
      <c r="B157" s="74"/>
      <c r="C157" s="74"/>
      <c r="D157" s="74"/>
      <c r="E157" s="74"/>
      <c r="F157" s="74"/>
      <c r="G157" s="74"/>
      <c r="H157" s="74"/>
      <c r="I157" s="76"/>
      <c r="J157" s="74"/>
      <c r="K157" s="74"/>
      <c r="L157" s="74"/>
      <c r="M157" s="76"/>
      <c r="N157" s="74"/>
      <c r="O157" s="74"/>
      <c r="P157" s="74"/>
      <c r="Q157" s="76"/>
      <c r="R157" s="74"/>
      <c r="S157" s="74"/>
      <c r="T157" s="74"/>
      <c r="U157" s="76"/>
      <c r="V157" s="74"/>
      <c r="W157" s="74"/>
      <c r="X157" s="74"/>
      <c r="Y157" s="74"/>
      <c r="Z157" s="74"/>
      <c r="AA157" s="74"/>
      <c r="AB157" s="74"/>
      <c r="AC157" s="76"/>
      <c r="AD157" s="74"/>
      <c r="AE157" s="74"/>
      <c r="AF157" s="74"/>
      <c r="AG157" s="76"/>
      <c r="AH157" s="74"/>
      <c r="AI157" s="74"/>
      <c r="AJ157" s="74"/>
      <c r="AK157" s="76"/>
      <c r="AL157" s="74"/>
      <c r="AM157" s="74"/>
      <c r="AN157" s="74"/>
      <c r="AO157" s="76"/>
      <c r="AP157" s="74"/>
      <c r="AQ157" s="74"/>
      <c r="AR157" s="74"/>
    </row>
    <row r="158" spans="1:44" ht="15.75" customHeight="1">
      <c r="A158" s="74"/>
      <c r="B158" s="74"/>
      <c r="C158" s="74"/>
      <c r="D158" s="74"/>
      <c r="E158" s="74"/>
      <c r="F158" s="74"/>
      <c r="G158" s="74"/>
      <c r="H158" s="74"/>
      <c r="I158" s="76"/>
      <c r="J158" s="74"/>
      <c r="K158" s="74"/>
      <c r="L158" s="74"/>
      <c r="M158" s="76"/>
      <c r="N158" s="74"/>
      <c r="O158" s="74"/>
      <c r="P158" s="74"/>
      <c r="Q158" s="76"/>
      <c r="R158" s="74"/>
      <c r="S158" s="74"/>
      <c r="T158" s="74"/>
      <c r="U158" s="76"/>
      <c r="V158" s="74"/>
      <c r="W158" s="74"/>
      <c r="X158" s="74"/>
      <c r="Y158" s="74"/>
      <c r="Z158" s="74"/>
      <c r="AA158" s="74"/>
      <c r="AB158" s="74"/>
      <c r="AC158" s="76"/>
      <c r="AD158" s="74"/>
      <c r="AE158" s="74"/>
      <c r="AF158" s="74"/>
      <c r="AG158" s="76"/>
      <c r="AH158" s="74"/>
      <c r="AI158" s="74"/>
      <c r="AJ158" s="74"/>
      <c r="AK158" s="76"/>
      <c r="AL158" s="74"/>
      <c r="AM158" s="74"/>
      <c r="AN158" s="74"/>
      <c r="AO158" s="76"/>
      <c r="AP158" s="74"/>
      <c r="AQ158" s="74"/>
      <c r="AR158" s="74"/>
    </row>
    <row r="159" spans="1:44" ht="15.75" customHeight="1">
      <c r="A159" s="74"/>
      <c r="B159" s="74"/>
      <c r="C159" s="74"/>
      <c r="D159" s="74"/>
      <c r="E159" s="74"/>
      <c r="F159" s="74"/>
      <c r="G159" s="74"/>
      <c r="H159" s="74"/>
      <c r="I159" s="76"/>
      <c r="J159" s="74"/>
      <c r="K159" s="74"/>
      <c r="L159" s="74"/>
      <c r="M159" s="76"/>
      <c r="N159" s="74"/>
      <c r="O159" s="74"/>
      <c r="P159" s="74"/>
      <c r="Q159" s="76"/>
      <c r="R159" s="74"/>
      <c r="S159" s="74"/>
      <c r="T159" s="74"/>
      <c r="U159" s="76"/>
      <c r="V159" s="74"/>
      <c r="W159" s="74"/>
      <c r="X159" s="74"/>
      <c r="Y159" s="74"/>
      <c r="Z159" s="74"/>
      <c r="AA159" s="74"/>
      <c r="AB159" s="74"/>
      <c r="AC159" s="76"/>
      <c r="AD159" s="74"/>
      <c r="AE159" s="74"/>
      <c r="AF159" s="74"/>
      <c r="AG159" s="76"/>
      <c r="AH159" s="74"/>
      <c r="AI159" s="74"/>
      <c r="AJ159" s="74"/>
      <c r="AK159" s="76"/>
      <c r="AL159" s="74"/>
      <c r="AM159" s="74"/>
      <c r="AN159" s="74"/>
      <c r="AO159" s="76"/>
      <c r="AP159" s="74"/>
      <c r="AQ159" s="74"/>
      <c r="AR159" s="74"/>
    </row>
    <row r="160" spans="1:44" ht="15.75" customHeight="1">
      <c r="A160" s="74"/>
      <c r="B160" s="74"/>
      <c r="C160" s="74"/>
      <c r="D160" s="74"/>
      <c r="E160" s="74"/>
      <c r="F160" s="74"/>
      <c r="G160" s="74"/>
      <c r="H160" s="74"/>
      <c r="I160" s="76"/>
      <c r="J160" s="74"/>
      <c r="K160" s="74"/>
      <c r="L160" s="74"/>
      <c r="M160" s="76"/>
      <c r="N160" s="74"/>
      <c r="O160" s="74"/>
      <c r="P160" s="74"/>
      <c r="Q160" s="76"/>
      <c r="R160" s="74"/>
      <c r="S160" s="74"/>
      <c r="T160" s="74"/>
      <c r="U160" s="76"/>
      <c r="V160" s="74"/>
      <c r="W160" s="74"/>
      <c r="X160" s="74"/>
      <c r="Y160" s="74"/>
      <c r="Z160" s="74"/>
      <c r="AA160" s="74"/>
      <c r="AB160" s="74"/>
      <c r="AC160" s="76"/>
      <c r="AD160" s="74"/>
      <c r="AE160" s="74"/>
      <c r="AF160" s="74"/>
      <c r="AG160" s="76"/>
      <c r="AH160" s="74"/>
      <c r="AI160" s="74"/>
      <c r="AJ160" s="74"/>
      <c r="AK160" s="76"/>
      <c r="AL160" s="74"/>
      <c r="AM160" s="74"/>
      <c r="AN160" s="74"/>
      <c r="AO160" s="76"/>
      <c r="AP160" s="74"/>
      <c r="AQ160" s="74"/>
      <c r="AR160" s="74"/>
    </row>
    <row r="161" spans="1:44" ht="15.75" customHeight="1">
      <c r="A161" s="74"/>
      <c r="B161" s="74"/>
      <c r="C161" s="74"/>
      <c r="D161" s="74"/>
      <c r="E161" s="74"/>
      <c r="F161" s="74"/>
      <c r="G161" s="74"/>
      <c r="H161" s="74"/>
      <c r="I161" s="76"/>
      <c r="J161" s="74"/>
      <c r="K161" s="74"/>
      <c r="L161" s="74"/>
      <c r="M161" s="76"/>
      <c r="N161" s="74"/>
      <c r="O161" s="74"/>
      <c r="P161" s="74"/>
      <c r="Q161" s="76"/>
      <c r="R161" s="74"/>
      <c r="S161" s="74"/>
      <c r="T161" s="74"/>
      <c r="U161" s="76"/>
      <c r="V161" s="74"/>
      <c r="W161" s="74"/>
      <c r="X161" s="74"/>
      <c r="Y161" s="74"/>
      <c r="Z161" s="74"/>
      <c r="AA161" s="74"/>
      <c r="AB161" s="74"/>
      <c r="AC161" s="76"/>
      <c r="AD161" s="74"/>
      <c r="AE161" s="74"/>
      <c r="AF161" s="74"/>
      <c r="AG161" s="76"/>
      <c r="AH161" s="74"/>
      <c r="AI161" s="74"/>
      <c r="AJ161" s="74"/>
      <c r="AK161" s="76"/>
      <c r="AL161" s="74"/>
      <c r="AM161" s="74"/>
      <c r="AN161" s="74"/>
      <c r="AO161" s="76"/>
      <c r="AP161" s="74"/>
      <c r="AQ161" s="74"/>
      <c r="AR161" s="74"/>
    </row>
    <row r="162" spans="1:44" ht="15.75" customHeight="1">
      <c r="A162" s="74"/>
      <c r="B162" s="74"/>
      <c r="C162" s="74"/>
      <c r="D162" s="74"/>
      <c r="E162" s="74"/>
      <c r="F162" s="74"/>
      <c r="G162" s="74"/>
      <c r="H162" s="74"/>
      <c r="I162" s="76"/>
      <c r="J162" s="74"/>
      <c r="K162" s="74"/>
      <c r="L162" s="74"/>
      <c r="M162" s="76"/>
      <c r="N162" s="74"/>
      <c r="O162" s="74"/>
      <c r="P162" s="74"/>
      <c r="Q162" s="76"/>
      <c r="R162" s="74"/>
      <c r="S162" s="74"/>
      <c r="T162" s="74"/>
      <c r="U162" s="76"/>
      <c r="V162" s="74"/>
      <c r="W162" s="74"/>
      <c r="X162" s="74"/>
      <c r="Y162" s="74"/>
      <c r="Z162" s="74"/>
      <c r="AA162" s="74"/>
      <c r="AB162" s="74"/>
      <c r="AC162" s="76"/>
      <c r="AD162" s="74"/>
      <c r="AE162" s="74"/>
      <c r="AF162" s="74"/>
      <c r="AG162" s="76"/>
      <c r="AH162" s="74"/>
      <c r="AI162" s="74"/>
      <c r="AJ162" s="74"/>
      <c r="AK162" s="76"/>
      <c r="AL162" s="74"/>
      <c r="AM162" s="74"/>
      <c r="AN162" s="74"/>
      <c r="AO162" s="76"/>
      <c r="AP162" s="74"/>
      <c r="AQ162" s="74"/>
      <c r="AR162" s="74"/>
    </row>
    <row r="163" spans="1:44" ht="15.75" customHeight="1">
      <c r="A163" s="74"/>
      <c r="B163" s="74"/>
      <c r="C163" s="74"/>
      <c r="D163" s="74"/>
      <c r="E163" s="74"/>
      <c r="F163" s="74"/>
      <c r="G163" s="74"/>
      <c r="H163" s="74"/>
      <c r="I163" s="76"/>
      <c r="J163" s="74"/>
      <c r="K163" s="74"/>
      <c r="L163" s="74"/>
      <c r="M163" s="76"/>
      <c r="N163" s="74"/>
      <c r="O163" s="74"/>
      <c r="P163" s="74"/>
      <c r="Q163" s="76"/>
      <c r="R163" s="74"/>
      <c r="S163" s="74"/>
      <c r="T163" s="74"/>
      <c r="U163" s="76"/>
      <c r="V163" s="74"/>
      <c r="W163" s="74"/>
      <c r="X163" s="74"/>
      <c r="Y163" s="74"/>
      <c r="Z163" s="74"/>
      <c r="AA163" s="74"/>
      <c r="AB163" s="74"/>
      <c r="AC163" s="76"/>
      <c r="AD163" s="74"/>
      <c r="AE163" s="74"/>
      <c r="AF163" s="74"/>
      <c r="AG163" s="76"/>
      <c r="AH163" s="74"/>
      <c r="AI163" s="74"/>
      <c r="AJ163" s="74"/>
      <c r="AK163" s="76"/>
      <c r="AL163" s="74"/>
      <c r="AM163" s="74"/>
      <c r="AN163" s="74"/>
      <c r="AO163" s="76"/>
      <c r="AP163" s="74"/>
      <c r="AQ163" s="74"/>
      <c r="AR163" s="74"/>
    </row>
    <row r="164" spans="1:44" ht="15.75" customHeight="1">
      <c r="A164" s="74"/>
      <c r="B164" s="74"/>
      <c r="C164" s="74"/>
      <c r="D164" s="74"/>
      <c r="E164" s="74"/>
      <c r="F164" s="74"/>
      <c r="G164" s="74"/>
      <c r="H164" s="74"/>
      <c r="I164" s="76"/>
      <c r="J164" s="74"/>
      <c r="K164" s="74"/>
      <c r="L164" s="74"/>
      <c r="M164" s="76"/>
      <c r="N164" s="74"/>
      <c r="O164" s="74"/>
      <c r="P164" s="74"/>
      <c r="Q164" s="76"/>
      <c r="R164" s="74"/>
      <c r="S164" s="74"/>
      <c r="T164" s="74"/>
      <c r="U164" s="76"/>
      <c r="V164" s="74"/>
      <c r="W164" s="74"/>
      <c r="X164" s="74"/>
      <c r="Y164" s="74"/>
      <c r="Z164" s="74"/>
      <c r="AA164" s="74"/>
      <c r="AB164" s="74"/>
      <c r="AC164" s="76"/>
      <c r="AD164" s="74"/>
      <c r="AE164" s="74"/>
      <c r="AF164" s="74"/>
      <c r="AG164" s="76"/>
      <c r="AH164" s="74"/>
      <c r="AI164" s="74"/>
      <c r="AJ164" s="74"/>
      <c r="AK164" s="76"/>
      <c r="AL164" s="74"/>
      <c r="AM164" s="74"/>
      <c r="AN164" s="74"/>
      <c r="AO164" s="76"/>
      <c r="AP164" s="74"/>
      <c r="AQ164" s="74"/>
      <c r="AR164" s="74"/>
    </row>
    <row r="165" spans="1:44" ht="15.75" customHeight="1">
      <c r="A165" s="74"/>
      <c r="B165" s="74"/>
      <c r="C165" s="74"/>
      <c r="D165" s="74"/>
      <c r="E165" s="74"/>
      <c r="F165" s="74"/>
      <c r="G165" s="74"/>
      <c r="H165" s="74"/>
      <c r="I165" s="76"/>
      <c r="J165" s="74"/>
      <c r="K165" s="74"/>
      <c r="L165" s="74"/>
      <c r="M165" s="76"/>
      <c r="N165" s="74"/>
      <c r="O165" s="74"/>
      <c r="P165" s="74"/>
      <c r="Q165" s="76"/>
      <c r="R165" s="74"/>
      <c r="S165" s="74"/>
      <c r="T165" s="74"/>
      <c r="U165" s="76"/>
      <c r="V165" s="74"/>
      <c r="W165" s="74"/>
      <c r="X165" s="74"/>
      <c r="Y165" s="74"/>
      <c r="Z165" s="74"/>
      <c r="AA165" s="74"/>
      <c r="AB165" s="74"/>
      <c r="AC165" s="76"/>
      <c r="AD165" s="74"/>
      <c r="AE165" s="74"/>
      <c r="AF165" s="74"/>
      <c r="AG165" s="76"/>
      <c r="AH165" s="74"/>
      <c r="AI165" s="74"/>
      <c r="AJ165" s="74"/>
      <c r="AK165" s="76"/>
      <c r="AL165" s="74"/>
      <c r="AM165" s="74"/>
      <c r="AN165" s="74"/>
      <c r="AO165" s="76"/>
      <c r="AP165" s="74"/>
      <c r="AQ165" s="74"/>
      <c r="AR165" s="74"/>
    </row>
    <row r="166" spans="1:44" ht="15.75" customHeight="1">
      <c r="A166" s="74"/>
      <c r="B166" s="74"/>
      <c r="C166" s="74"/>
      <c r="D166" s="74"/>
      <c r="E166" s="74"/>
      <c r="F166" s="74"/>
      <c r="G166" s="74"/>
      <c r="H166" s="74"/>
      <c r="I166" s="76"/>
      <c r="J166" s="74"/>
      <c r="K166" s="74"/>
      <c r="L166" s="74"/>
      <c r="M166" s="76"/>
      <c r="N166" s="74"/>
      <c r="O166" s="74"/>
      <c r="P166" s="74"/>
      <c r="Q166" s="76"/>
      <c r="R166" s="74"/>
      <c r="S166" s="74"/>
      <c r="T166" s="74"/>
      <c r="U166" s="76"/>
      <c r="V166" s="74"/>
      <c r="W166" s="74"/>
      <c r="X166" s="74"/>
      <c r="Y166" s="74"/>
      <c r="Z166" s="74"/>
      <c r="AA166" s="74"/>
      <c r="AB166" s="74"/>
      <c r="AC166" s="76"/>
      <c r="AD166" s="74"/>
      <c r="AE166" s="74"/>
      <c r="AF166" s="74"/>
      <c r="AG166" s="76"/>
      <c r="AH166" s="74"/>
      <c r="AI166" s="74"/>
      <c r="AJ166" s="74"/>
      <c r="AK166" s="76"/>
      <c r="AL166" s="74"/>
      <c r="AM166" s="74"/>
      <c r="AN166" s="74"/>
      <c r="AO166" s="76"/>
      <c r="AP166" s="74"/>
      <c r="AQ166" s="74"/>
      <c r="AR166" s="74"/>
    </row>
    <row r="167" spans="1:44" ht="15.75" customHeight="1">
      <c r="A167" s="74"/>
      <c r="B167" s="74"/>
      <c r="C167" s="74"/>
      <c r="D167" s="74"/>
      <c r="E167" s="74"/>
      <c r="F167" s="74"/>
      <c r="G167" s="74"/>
      <c r="H167" s="74"/>
      <c r="I167" s="76"/>
      <c r="J167" s="74"/>
      <c r="K167" s="74"/>
      <c r="L167" s="74"/>
      <c r="M167" s="76"/>
      <c r="N167" s="74"/>
      <c r="O167" s="74"/>
      <c r="P167" s="74"/>
      <c r="Q167" s="76"/>
      <c r="R167" s="74"/>
      <c r="S167" s="74"/>
      <c r="T167" s="74"/>
      <c r="U167" s="76"/>
      <c r="V167" s="74"/>
      <c r="W167" s="74"/>
      <c r="X167" s="74"/>
      <c r="Y167" s="74"/>
      <c r="Z167" s="74"/>
      <c r="AA167" s="74"/>
      <c r="AB167" s="74"/>
      <c r="AC167" s="76"/>
      <c r="AD167" s="74"/>
      <c r="AE167" s="74"/>
      <c r="AF167" s="74"/>
      <c r="AG167" s="76"/>
      <c r="AH167" s="74"/>
      <c r="AI167" s="74"/>
      <c r="AJ167" s="74"/>
      <c r="AK167" s="76"/>
      <c r="AL167" s="74"/>
      <c r="AM167" s="74"/>
      <c r="AN167" s="74"/>
      <c r="AO167" s="76"/>
      <c r="AP167" s="74"/>
      <c r="AQ167" s="74"/>
      <c r="AR167" s="74"/>
    </row>
    <row r="168" spans="1:44" ht="15.75" customHeight="1">
      <c r="A168" s="74"/>
      <c r="B168" s="74"/>
      <c r="C168" s="74"/>
      <c r="D168" s="74"/>
      <c r="E168" s="74"/>
      <c r="F168" s="74"/>
      <c r="G168" s="74"/>
      <c r="H168" s="74"/>
      <c r="I168" s="76"/>
      <c r="J168" s="74"/>
      <c r="K168" s="74"/>
      <c r="L168" s="74"/>
      <c r="M168" s="76"/>
      <c r="N168" s="74"/>
      <c r="O168" s="74"/>
      <c r="P168" s="74"/>
      <c r="Q168" s="76"/>
      <c r="R168" s="74"/>
      <c r="S168" s="74"/>
      <c r="T168" s="74"/>
      <c r="U168" s="76"/>
      <c r="V168" s="74"/>
      <c r="W168" s="74"/>
      <c r="X168" s="74"/>
      <c r="Y168" s="74"/>
      <c r="Z168" s="74"/>
      <c r="AA168" s="74"/>
      <c r="AB168" s="74"/>
      <c r="AC168" s="76"/>
      <c r="AD168" s="74"/>
      <c r="AE168" s="74"/>
      <c r="AF168" s="74"/>
      <c r="AG168" s="76"/>
      <c r="AH168" s="74"/>
      <c r="AI168" s="74"/>
      <c r="AJ168" s="74"/>
      <c r="AK168" s="76"/>
      <c r="AL168" s="74"/>
      <c r="AM168" s="74"/>
      <c r="AN168" s="74"/>
      <c r="AO168" s="76"/>
      <c r="AP168" s="74"/>
      <c r="AQ168" s="74"/>
      <c r="AR168" s="74"/>
    </row>
    <row r="169" spans="1:44" ht="15.75" customHeight="1">
      <c r="A169" s="74"/>
      <c r="B169" s="74"/>
      <c r="C169" s="74"/>
      <c r="D169" s="74"/>
      <c r="E169" s="74"/>
      <c r="F169" s="74"/>
      <c r="G169" s="74"/>
      <c r="H169" s="74"/>
      <c r="I169" s="76"/>
      <c r="J169" s="74"/>
      <c r="K169" s="74"/>
      <c r="L169" s="74"/>
      <c r="M169" s="76"/>
      <c r="N169" s="74"/>
      <c r="O169" s="74"/>
      <c r="P169" s="74"/>
      <c r="Q169" s="76"/>
      <c r="R169" s="74"/>
      <c r="S169" s="74"/>
      <c r="T169" s="74"/>
      <c r="U169" s="76"/>
      <c r="V169" s="74"/>
      <c r="W169" s="74"/>
      <c r="X169" s="74"/>
      <c r="Y169" s="74"/>
      <c r="Z169" s="74"/>
      <c r="AA169" s="74"/>
      <c r="AB169" s="74"/>
      <c r="AC169" s="76"/>
      <c r="AD169" s="74"/>
      <c r="AE169" s="74"/>
      <c r="AF169" s="74"/>
      <c r="AG169" s="76"/>
      <c r="AH169" s="74"/>
      <c r="AI169" s="74"/>
      <c r="AJ169" s="74"/>
      <c r="AK169" s="76"/>
      <c r="AL169" s="74"/>
      <c r="AM169" s="74"/>
      <c r="AN169" s="74"/>
      <c r="AO169" s="76"/>
      <c r="AP169" s="74"/>
      <c r="AQ169" s="74"/>
      <c r="AR169" s="74"/>
    </row>
    <row r="170" spans="1:44" ht="15.75" customHeight="1">
      <c r="A170" s="74"/>
      <c r="B170" s="74"/>
      <c r="C170" s="74"/>
      <c r="D170" s="74"/>
      <c r="E170" s="74"/>
      <c r="F170" s="74"/>
      <c r="G170" s="74"/>
      <c r="H170" s="74"/>
      <c r="I170" s="76"/>
      <c r="J170" s="74"/>
      <c r="K170" s="74"/>
      <c r="L170" s="74"/>
      <c r="M170" s="76"/>
      <c r="N170" s="74"/>
      <c r="O170" s="74"/>
      <c r="P170" s="74"/>
      <c r="Q170" s="76"/>
      <c r="R170" s="74"/>
      <c r="S170" s="74"/>
      <c r="T170" s="74"/>
      <c r="U170" s="76"/>
      <c r="V170" s="74"/>
      <c r="W170" s="74"/>
      <c r="X170" s="74"/>
      <c r="Y170" s="74"/>
      <c r="Z170" s="74"/>
      <c r="AA170" s="74"/>
      <c r="AB170" s="74"/>
      <c r="AC170" s="76"/>
      <c r="AD170" s="74"/>
      <c r="AE170" s="74"/>
      <c r="AF170" s="74"/>
      <c r="AG170" s="76"/>
      <c r="AH170" s="74"/>
      <c r="AI170" s="74"/>
      <c r="AJ170" s="74"/>
      <c r="AK170" s="76"/>
      <c r="AL170" s="74"/>
      <c r="AM170" s="74"/>
      <c r="AN170" s="74"/>
      <c r="AO170" s="76"/>
      <c r="AP170" s="74"/>
      <c r="AQ170" s="74"/>
      <c r="AR170" s="74"/>
    </row>
    <row r="171" spans="1:44" ht="15.75" customHeight="1">
      <c r="A171" s="74"/>
      <c r="B171" s="74"/>
      <c r="C171" s="74"/>
      <c r="D171" s="74"/>
      <c r="E171" s="74"/>
      <c r="F171" s="74"/>
      <c r="G171" s="74"/>
      <c r="H171" s="74"/>
      <c r="I171" s="76"/>
      <c r="J171" s="74"/>
      <c r="K171" s="74"/>
      <c r="L171" s="74"/>
      <c r="M171" s="76"/>
      <c r="N171" s="74"/>
      <c r="O171" s="74"/>
      <c r="P171" s="74"/>
      <c r="Q171" s="76"/>
      <c r="R171" s="74"/>
      <c r="S171" s="74"/>
      <c r="T171" s="74"/>
      <c r="U171" s="76"/>
      <c r="V171" s="74"/>
      <c r="W171" s="74"/>
      <c r="X171" s="74"/>
      <c r="Y171" s="74"/>
      <c r="Z171" s="74"/>
      <c r="AA171" s="74"/>
      <c r="AB171" s="74"/>
      <c r="AC171" s="76"/>
      <c r="AD171" s="74"/>
      <c r="AE171" s="74"/>
      <c r="AF171" s="74"/>
      <c r="AG171" s="76"/>
      <c r="AH171" s="74"/>
      <c r="AI171" s="74"/>
      <c r="AJ171" s="74"/>
      <c r="AK171" s="76"/>
      <c r="AL171" s="74"/>
      <c r="AM171" s="74"/>
      <c r="AN171" s="74"/>
      <c r="AO171" s="76"/>
      <c r="AP171" s="74"/>
      <c r="AQ171" s="74"/>
      <c r="AR171" s="74"/>
    </row>
    <row r="172" spans="1:44" ht="15.75" customHeight="1">
      <c r="A172" s="74"/>
      <c r="B172" s="74"/>
      <c r="C172" s="74"/>
      <c r="D172" s="74"/>
      <c r="E172" s="74"/>
      <c r="F172" s="74"/>
      <c r="G172" s="74"/>
      <c r="H172" s="74"/>
      <c r="I172" s="76"/>
      <c r="J172" s="74"/>
      <c r="K172" s="74"/>
      <c r="L172" s="74"/>
      <c r="M172" s="76"/>
      <c r="N172" s="74"/>
      <c r="O172" s="74"/>
      <c r="P172" s="74"/>
      <c r="Q172" s="76"/>
      <c r="R172" s="74"/>
      <c r="S172" s="74"/>
      <c r="T172" s="74"/>
      <c r="U172" s="76"/>
      <c r="V172" s="74"/>
      <c r="W172" s="74"/>
      <c r="X172" s="74"/>
      <c r="Y172" s="74"/>
      <c r="Z172" s="74"/>
      <c r="AA172" s="74"/>
      <c r="AB172" s="74"/>
      <c r="AC172" s="76"/>
      <c r="AD172" s="74"/>
      <c r="AE172" s="74"/>
      <c r="AF172" s="74"/>
      <c r="AG172" s="76"/>
      <c r="AH172" s="74"/>
      <c r="AI172" s="74"/>
      <c r="AJ172" s="74"/>
      <c r="AK172" s="76"/>
      <c r="AL172" s="74"/>
      <c r="AM172" s="74"/>
      <c r="AN172" s="74"/>
      <c r="AO172" s="76"/>
      <c r="AP172" s="74"/>
      <c r="AQ172" s="74"/>
      <c r="AR172" s="74"/>
    </row>
    <row r="173" spans="1:44" ht="15.75" customHeight="1">
      <c r="A173" s="74"/>
      <c r="B173" s="74"/>
      <c r="C173" s="74"/>
      <c r="D173" s="74"/>
      <c r="E173" s="74"/>
      <c r="F173" s="74"/>
      <c r="G173" s="74"/>
      <c r="H173" s="74"/>
      <c r="I173" s="76"/>
      <c r="J173" s="74"/>
      <c r="K173" s="74"/>
      <c r="L173" s="74"/>
      <c r="M173" s="76"/>
      <c r="N173" s="74"/>
      <c r="O173" s="74"/>
      <c r="P173" s="74"/>
      <c r="Q173" s="76"/>
      <c r="R173" s="74"/>
      <c r="S173" s="74"/>
      <c r="T173" s="74"/>
      <c r="U173" s="76"/>
      <c r="V173" s="74"/>
      <c r="W173" s="74"/>
      <c r="X173" s="74"/>
      <c r="Y173" s="74"/>
      <c r="Z173" s="74"/>
      <c r="AA173" s="74"/>
      <c r="AB173" s="74"/>
      <c r="AC173" s="76"/>
      <c r="AD173" s="74"/>
      <c r="AE173" s="74"/>
      <c r="AF173" s="74"/>
      <c r="AG173" s="76"/>
      <c r="AH173" s="74"/>
      <c r="AI173" s="74"/>
      <c r="AJ173" s="74"/>
      <c r="AK173" s="76"/>
      <c r="AL173" s="74"/>
      <c r="AM173" s="74"/>
      <c r="AN173" s="74"/>
      <c r="AO173" s="76"/>
      <c r="AP173" s="74"/>
      <c r="AQ173" s="74"/>
      <c r="AR173" s="74"/>
    </row>
    <row r="174" spans="1:44" ht="15.75" customHeight="1">
      <c r="A174" s="74"/>
      <c r="B174" s="74"/>
      <c r="C174" s="74"/>
      <c r="D174" s="74"/>
      <c r="E174" s="74"/>
      <c r="F174" s="74"/>
      <c r="G174" s="74"/>
      <c r="H174" s="74"/>
      <c r="I174" s="76"/>
      <c r="J174" s="74"/>
      <c r="K174" s="74"/>
      <c r="L174" s="74"/>
      <c r="M174" s="76"/>
      <c r="N174" s="74"/>
      <c r="O174" s="74"/>
      <c r="P174" s="74"/>
      <c r="Q174" s="76"/>
      <c r="R174" s="74"/>
      <c r="S174" s="74"/>
      <c r="T174" s="74"/>
      <c r="U174" s="76"/>
      <c r="V174" s="74"/>
      <c r="W174" s="74"/>
      <c r="X174" s="74"/>
      <c r="Y174" s="74"/>
      <c r="Z174" s="74"/>
      <c r="AA174" s="74"/>
      <c r="AB174" s="74"/>
      <c r="AC174" s="76"/>
      <c r="AD174" s="74"/>
      <c r="AE174" s="74"/>
      <c r="AF174" s="74"/>
      <c r="AG174" s="76"/>
      <c r="AH174" s="74"/>
      <c r="AI174" s="74"/>
      <c r="AJ174" s="74"/>
      <c r="AK174" s="76"/>
      <c r="AL174" s="74"/>
      <c r="AM174" s="74"/>
      <c r="AN174" s="74"/>
      <c r="AO174" s="76"/>
      <c r="AP174" s="74"/>
      <c r="AQ174" s="74"/>
      <c r="AR174" s="74"/>
    </row>
    <row r="175" spans="1:44" ht="15.75" customHeight="1">
      <c r="A175" s="74"/>
      <c r="B175" s="74"/>
      <c r="C175" s="74"/>
      <c r="D175" s="74"/>
      <c r="E175" s="74"/>
      <c r="F175" s="74"/>
      <c r="G175" s="74"/>
      <c r="H175" s="74"/>
      <c r="I175" s="76"/>
      <c r="J175" s="74"/>
      <c r="K175" s="74"/>
      <c r="L175" s="74"/>
      <c r="M175" s="76"/>
      <c r="N175" s="74"/>
      <c r="O175" s="74"/>
      <c r="P175" s="74"/>
      <c r="Q175" s="76"/>
      <c r="R175" s="74"/>
      <c r="S175" s="74"/>
      <c r="T175" s="74"/>
      <c r="U175" s="76"/>
      <c r="V175" s="74"/>
      <c r="W175" s="74"/>
      <c r="X175" s="74"/>
      <c r="Y175" s="74"/>
      <c r="Z175" s="74"/>
      <c r="AA175" s="74"/>
      <c r="AB175" s="74"/>
      <c r="AC175" s="76"/>
      <c r="AD175" s="74"/>
      <c r="AE175" s="74"/>
      <c r="AF175" s="74"/>
      <c r="AG175" s="76"/>
      <c r="AH175" s="74"/>
      <c r="AI175" s="74"/>
      <c r="AJ175" s="74"/>
      <c r="AK175" s="76"/>
      <c r="AL175" s="74"/>
      <c r="AM175" s="74"/>
      <c r="AN175" s="74"/>
      <c r="AO175" s="76"/>
      <c r="AP175" s="74"/>
      <c r="AQ175" s="74"/>
      <c r="AR175" s="74"/>
    </row>
    <row r="176" spans="1:44" ht="15.75" customHeight="1">
      <c r="A176" s="74"/>
      <c r="B176" s="74"/>
      <c r="C176" s="74"/>
      <c r="D176" s="74"/>
      <c r="E176" s="74"/>
      <c r="F176" s="74"/>
      <c r="G176" s="74"/>
      <c r="H176" s="74"/>
      <c r="I176" s="76"/>
      <c r="J176" s="74"/>
      <c r="K176" s="74"/>
      <c r="L176" s="74"/>
      <c r="M176" s="76"/>
      <c r="N176" s="74"/>
      <c r="O176" s="74"/>
      <c r="P176" s="74"/>
      <c r="Q176" s="76"/>
      <c r="R176" s="74"/>
      <c r="S176" s="74"/>
      <c r="T176" s="74"/>
      <c r="U176" s="76"/>
      <c r="V176" s="74"/>
      <c r="W176" s="74"/>
      <c r="X176" s="74"/>
      <c r="Y176" s="74"/>
      <c r="Z176" s="74"/>
      <c r="AA176" s="74"/>
      <c r="AB176" s="74"/>
      <c r="AC176" s="76"/>
      <c r="AD176" s="74"/>
      <c r="AE176" s="74"/>
      <c r="AF176" s="74"/>
      <c r="AG176" s="76"/>
      <c r="AH176" s="74"/>
      <c r="AI176" s="74"/>
      <c r="AJ176" s="74"/>
      <c r="AK176" s="76"/>
      <c r="AL176" s="74"/>
      <c r="AM176" s="74"/>
      <c r="AN176" s="74"/>
      <c r="AO176" s="76"/>
      <c r="AP176" s="74"/>
      <c r="AQ176" s="74"/>
      <c r="AR176" s="74"/>
    </row>
    <row r="177" spans="1:44" ht="15.75" customHeight="1">
      <c r="A177" s="74"/>
      <c r="B177" s="74"/>
      <c r="C177" s="74"/>
      <c r="D177" s="74"/>
      <c r="E177" s="74"/>
      <c r="F177" s="74"/>
      <c r="G177" s="74"/>
      <c r="H177" s="74"/>
      <c r="I177" s="76"/>
      <c r="J177" s="74"/>
      <c r="K177" s="74"/>
      <c r="L177" s="74"/>
      <c r="M177" s="76"/>
      <c r="N177" s="74"/>
      <c r="O177" s="74"/>
      <c r="P177" s="74"/>
      <c r="Q177" s="76"/>
      <c r="R177" s="74"/>
      <c r="S177" s="74"/>
      <c r="T177" s="74"/>
      <c r="U177" s="76"/>
      <c r="V177" s="74"/>
      <c r="W177" s="74"/>
      <c r="X177" s="74"/>
      <c r="Y177" s="74"/>
      <c r="Z177" s="74"/>
      <c r="AA177" s="74"/>
      <c r="AB177" s="74"/>
      <c r="AC177" s="76"/>
      <c r="AD177" s="74"/>
      <c r="AE177" s="74"/>
      <c r="AF177" s="74"/>
      <c r="AG177" s="76"/>
      <c r="AH177" s="74"/>
      <c r="AI177" s="74"/>
      <c r="AJ177" s="74"/>
      <c r="AK177" s="76"/>
      <c r="AL177" s="74"/>
      <c r="AM177" s="74"/>
      <c r="AN177" s="74"/>
      <c r="AO177" s="76"/>
      <c r="AP177" s="74"/>
      <c r="AQ177" s="74"/>
      <c r="AR177" s="74"/>
    </row>
    <row r="178" spans="1:44" ht="15.75" customHeight="1">
      <c r="A178" s="74"/>
      <c r="B178" s="74"/>
      <c r="C178" s="74"/>
      <c r="D178" s="74"/>
      <c r="E178" s="74"/>
      <c r="F178" s="74"/>
      <c r="G178" s="74"/>
      <c r="H178" s="74"/>
      <c r="I178" s="76"/>
      <c r="J178" s="74"/>
      <c r="K178" s="74"/>
      <c r="L178" s="74"/>
      <c r="M178" s="76"/>
      <c r="N178" s="74"/>
      <c r="O178" s="74"/>
      <c r="P178" s="74"/>
      <c r="Q178" s="76"/>
      <c r="R178" s="74"/>
      <c r="S178" s="74"/>
      <c r="T178" s="74"/>
      <c r="U178" s="76"/>
      <c r="V178" s="74"/>
      <c r="W178" s="74"/>
      <c r="X178" s="74"/>
      <c r="Y178" s="74"/>
      <c r="Z178" s="74"/>
      <c r="AA178" s="74"/>
      <c r="AB178" s="74"/>
      <c r="AC178" s="76"/>
      <c r="AD178" s="74"/>
      <c r="AE178" s="74"/>
      <c r="AF178" s="74"/>
      <c r="AG178" s="76"/>
      <c r="AH178" s="74"/>
      <c r="AI178" s="74"/>
      <c r="AJ178" s="74"/>
      <c r="AK178" s="76"/>
      <c r="AL178" s="74"/>
      <c r="AM178" s="74"/>
      <c r="AN178" s="74"/>
      <c r="AO178" s="76"/>
      <c r="AP178" s="74"/>
      <c r="AQ178" s="74"/>
      <c r="AR178" s="74"/>
    </row>
    <row r="179" spans="1:44" ht="15.75" customHeight="1">
      <c r="A179" s="74"/>
      <c r="B179" s="74"/>
      <c r="C179" s="74"/>
      <c r="D179" s="74"/>
      <c r="E179" s="74"/>
      <c r="F179" s="74"/>
      <c r="G179" s="74"/>
      <c r="H179" s="74"/>
      <c r="I179" s="76"/>
      <c r="J179" s="74"/>
      <c r="K179" s="74"/>
      <c r="L179" s="74"/>
      <c r="M179" s="76"/>
      <c r="N179" s="74"/>
      <c r="O179" s="74"/>
      <c r="P179" s="74"/>
      <c r="Q179" s="76"/>
      <c r="R179" s="74"/>
      <c r="S179" s="74"/>
      <c r="T179" s="74"/>
      <c r="U179" s="76"/>
      <c r="V179" s="74"/>
      <c r="W179" s="74"/>
      <c r="X179" s="74"/>
      <c r="Y179" s="74"/>
      <c r="Z179" s="74"/>
      <c r="AA179" s="74"/>
      <c r="AB179" s="74"/>
      <c r="AC179" s="76"/>
      <c r="AD179" s="74"/>
      <c r="AE179" s="74"/>
      <c r="AF179" s="74"/>
      <c r="AG179" s="76"/>
      <c r="AH179" s="74"/>
      <c r="AI179" s="74"/>
      <c r="AJ179" s="74"/>
      <c r="AK179" s="76"/>
      <c r="AL179" s="74"/>
      <c r="AM179" s="74"/>
      <c r="AN179" s="74"/>
      <c r="AO179" s="76"/>
      <c r="AP179" s="74"/>
      <c r="AQ179" s="74"/>
      <c r="AR179" s="74"/>
    </row>
    <row r="180" spans="1:44" ht="15.75" customHeight="1">
      <c r="A180" s="74"/>
      <c r="B180" s="74"/>
      <c r="C180" s="74"/>
      <c r="D180" s="74"/>
      <c r="E180" s="74"/>
      <c r="F180" s="74"/>
      <c r="G180" s="74"/>
      <c r="H180" s="74"/>
      <c r="I180" s="76"/>
      <c r="J180" s="74"/>
      <c r="K180" s="74"/>
      <c r="L180" s="74"/>
      <c r="M180" s="76"/>
      <c r="N180" s="74"/>
      <c r="O180" s="74"/>
      <c r="P180" s="74"/>
      <c r="Q180" s="76"/>
      <c r="R180" s="74"/>
      <c r="S180" s="74"/>
      <c r="T180" s="74"/>
      <c r="U180" s="76"/>
      <c r="V180" s="74"/>
      <c r="W180" s="74"/>
      <c r="X180" s="74"/>
      <c r="Y180" s="74"/>
      <c r="Z180" s="74"/>
      <c r="AA180" s="74"/>
      <c r="AB180" s="74"/>
      <c r="AC180" s="76"/>
      <c r="AD180" s="74"/>
      <c r="AE180" s="74"/>
      <c r="AF180" s="74"/>
      <c r="AG180" s="76"/>
      <c r="AH180" s="74"/>
      <c r="AI180" s="74"/>
      <c r="AJ180" s="74"/>
      <c r="AK180" s="76"/>
      <c r="AL180" s="74"/>
      <c r="AM180" s="74"/>
      <c r="AN180" s="74"/>
      <c r="AO180" s="76"/>
      <c r="AP180" s="74"/>
      <c r="AQ180" s="74"/>
      <c r="AR180" s="74"/>
    </row>
    <row r="181" spans="1:44" ht="15.75" customHeight="1">
      <c r="A181" s="74"/>
      <c r="B181" s="74"/>
      <c r="C181" s="74"/>
      <c r="D181" s="74"/>
      <c r="E181" s="74"/>
      <c r="F181" s="74"/>
      <c r="G181" s="74"/>
      <c r="H181" s="74"/>
      <c r="I181" s="76"/>
      <c r="J181" s="74"/>
      <c r="K181" s="74"/>
      <c r="L181" s="74"/>
      <c r="M181" s="76"/>
      <c r="N181" s="74"/>
      <c r="O181" s="74"/>
      <c r="P181" s="74"/>
      <c r="Q181" s="76"/>
      <c r="R181" s="74"/>
      <c r="S181" s="74"/>
      <c r="T181" s="74"/>
      <c r="U181" s="76"/>
      <c r="V181" s="74"/>
      <c r="W181" s="74"/>
      <c r="X181" s="74"/>
      <c r="Y181" s="74"/>
      <c r="Z181" s="74"/>
      <c r="AA181" s="74"/>
      <c r="AB181" s="74"/>
      <c r="AC181" s="76"/>
      <c r="AD181" s="74"/>
      <c r="AE181" s="74"/>
      <c r="AF181" s="74"/>
      <c r="AG181" s="76"/>
      <c r="AH181" s="74"/>
      <c r="AI181" s="74"/>
      <c r="AJ181" s="74"/>
      <c r="AK181" s="76"/>
      <c r="AL181" s="74"/>
      <c r="AM181" s="74"/>
      <c r="AN181" s="74"/>
      <c r="AO181" s="76"/>
      <c r="AP181" s="74"/>
      <c r="AQ181" s="74"/>
      <c r="AR181" s="74"/>
    </row>
    <row r="182" spans="1:44" ht="15.75" customHeight="1">
      <c r="A182" s="74"/>
      <c r="B182" s="74"/>
      <c r="C182" s="74"/>
      <c r="D182" s="74"/>
      <c r="E182" s="74"/>
      <c r="F182" s="74"/>
      <c r="G182" s="74"/>
      <c r="H182" s="74"/>
      <c r="I182" s="76"/>
      <c r="J182" s="74"/>
      <c r="K182" s="74"/>
      <c r="L182" s="74"/>
      <c r="M182" s="76"/>
      <c r="N182" s="74"/>
      <c r="O182" s="74"/>
      <c r="P182" s="74"/>
      <c r="Q182" s="76"/>
      <c r="R182" s="74"/>
      <c r="S182" s="74"/>
      <c r="T182" s="74"/>
      <c r="U182" s="76"/>
      <c r="V182" s="74"/>
      <c r="W182" s="74"/>
      <c r="X182" s="74"/>
      <c r="Y182" s="74"/>
      <c r="Z182" s="74"/>
      <c r="AA182" s="74"/>
      <c r="AB182" s="74"/>
      <c r="AC182" s="76"/>
      <c r="AD182" s="74"/>
      <c r="AE182" s="74"/>
      <c r="AF182" s="74"/>
      <c r="AG182" s="76"/>
      <c r="AH182" s="74"/>
      <c r="AI182" s="74"/>
      <c r="AJ182" s="74"/>
      <c r="AK182" s="76"/>
      <c r="AL182" s="74"/>
      <c r="AM182" s="74"/>
      <c r="AN182" s="74"/>
      <c r="AO182" s="76"/>
      <c r="AP182" s="74"/>
      <c r="AQ182" s="74"/>
      <c r="AR182" s="74"/>
    </row>
    <row r="183" spans="1:44" ht="15.75" customHeight="1">
      <c r="A183" s="74"/>
      <c r="B183" s="74"/>
      <c r="C183" s="74"/>
      <c r="D183" s="74"/>
      <c r="E183" s="74"/>
      <c r="F183" s="74"/>
      <c r="G183" s="74"/>
      <c r="H183" s="74"/>
      <c r="I183" s="76"/>
      <c r="J183" s="74"/>
      <c r="K183" s="74"/>
      <c r="L183" s="74"/>
      <c r="M183" s="76"/>
      <c r="N183" s="74"/>
      <c r="O183" s="74"/>
      <c r="P183" s="74"/>
      <c r="Q183" s="76"/>
      <c r="R183" s="74"/>
      <c r="S183" s="74"/>
      <c r="T183" s="74"/>
      <c r="U183" s="76"/>
      <c r="V183" s="74"/>
      <c r="W183" s="74"/>
      <c r="X183" s="74"/>
      <c r="Y183" s="74"/>
      <c r="Z183" s="74"/>
      <c r="AA183" s="74"/>
      <c r="AB183" s="74"/>
      <c r="AC183" s="76"/>
      <c r="AD183" s="74"/>
      <c r="AE183" s="74"/>
      <c r="AF183" s="74"/>
      <c r="AG183" s="76"/>
      <c r="AH183" s="74"/>
      <c r="AI183" s="74"/>
      <c r="AJ183" s="74"/>
      <c r="AK183" s="76"/>
      <c r="AL183" s="74"/>
      <c r="AM183" s="74"/>
      <c r="AN183" s="74"/>
      <c r="AO183" s="76"/>
      <c r="AP183" s="74"/>
      <c r="AQ183" s="74"/>
      <c r="AR183" s="74"/>
    </row>
    <row r="184" spans="1:44" ht="15.75" customHeight="1">
      <c r="A184" s="74"/>
      <c r="B184" s="74"/>
      <c r="C184" s="74"/>
      <c r="D184" s="74"/>
      <c r="E184" s="74"/>
      <c r="F184" s="74"/>
      <c r="G184" s="74"/>
      <c r="H184" s="74"/>
      <c r="I184" s="76"/>
      <c r="J184" s="74"/>
      <c r="K184" s="74"/>
      <c r="L184" s="74"/>
      <c r="M184" s="76"/>
      <c r="N184" s="74"/>
      <c r="O184" s="74"/>
      <c r="P184" s="74"/>
      <c r="Q184" s="76"/>
      <c r="R184" s="74"/>
      <c r="S184" s="74"/>
      <c r="T184" s="74"/>
      <c r="U184" s="76"/>
      <c r="V184" s="74"/>
      <c r="W184" s="74"/>
      <c r="X184" s="74"/>
      <c r="Y184" s="74"/>
      <c r="Z184" s="74"/>
      <c r="AA184" s="74"/>
      <c r="AB184" s="74"/>
      <c r="AC184" s="76"/>
      <c r="AD184" s="74"/>
      <c r="AE184" s="74"/>
      <c r="AF184" s="74"/>
      <c r="AG184" s="76"/>
      <c r="AH184" s="74"/>
      <c r="AI184" s="74"/>
      <c r="AJ184" s="74"/>
      <c r="AK184" s="76"/>
      <c r="AL184" s="74"/>
      <c r="AM184" s="74"/>
      <c r="AN184" s="74"/>
      <c r="AO184" s="76"/>
      <c r="AP184" s="74"/>
      <c r="AQ184" s="74"/>
      <c r="AR184" s="74"/>
    </row>
    <row r="185" spans="1:44" ht="15.75" customHeight="1">
      <c r="A185" s="74"/>
      <c r="B185" s="74"/>
      <c r="C185" s="74"/>
      <c r="D185" s="74"/>
      <c r="E185" s="74"/>
      <c r="F185" s="74"/>
      <c r="G185" s="74"/>
      <c r="H185" s="74"/>
      <c r="I185" s="76"/>
      <c r="J185" s="74"/>
      <c r="K185" s="74"/>
      <c r="L185" s="74"/>
      <c r="M185" s="76"/>
      <c r="N185" s="74"/>
      <c r="O185" s="74"/>
      <c r="P185" s="74"/>
      <c r="Q185" s="76"/>
      <c r="R185" s="74"/>
      <c r="S185" s="74"/>
      <c r="T185" s="74"/>
      <c r="U185" s="76"/>
      <c r="V185" s="74"/>
      <c r="W185" s="74"/>
      <c r="X185" s="74"/>
      <c r="Y185" s="74"/>
      <c r="Z185" s="74"/>
      <c r="AA185" s="74"/>
      <c r="AB185" s="74"/>
      <c r="AC185" s="76"/>
      <c r="AD185" s="74"/>
      <c r="AE185" s="74"/>
      <c r="AF185" s="74"/>
      <c r="AG185" s="76"/>
      <c r="AH185" s="74"/>
      <c r="AI185" s="74"/>
      <c r="AJ185" s="74"/>
      <c r="AK185" s="76"/>
      <c r="AL185" s="74"/>
      <c r="AM185" s="74"/>
      <c r="AN185" s="74"/>
      <c r="AO185" s="76"/>
      <c r="AP185" s="74"/>
      <c r="AQ185" s="74"/>
      <c r="AR185" s="74"/>
    </row>
    <row r="186" spans="1:44" ht="15.75" customHeight="1">
      <c r="A186" s="74"/>
      <c r="B186" s="74"/>
      <c r="C186" s="74"/>
      <c r="D186" s="74"/>
      <c r="E186" s="74"/>
      <c r="F186" s="74"/>
      <c r="G186" s="74"/>
      <c r="H186" s="74"/>
      <c r="I186" s="76"/>
      <c r="J186" s="74"/>
      <c r="K186" s="74"/>
      <c r="L186" s="74"/>
      <c r="M186" s="76"/>
      <c r="N186" s="74"/>
      <c r="O186" s="74"/>
      <c r="P186" s="74"/>
      <c r="Q186" s="76"/>
      <c r="R186" s="74"/>
      <c r="S186" s="74"/>
      <c r="T186" s="74"/>
      <c r="U186" s="76"/>
      <c r="V186" s="74"/>
      <c r="W186" s="74"/>
      <c r="X186" s="74"/>
      <c r="Y186" s="74"/>
      <c r="Z186" s="74"/>
      <c r="AA186" s="74"/>
      <c r="AB186" s="74"/>
      <c r="AC186" s="76"/>
      <c r="AD186" s="74"/>
      <c r="AE186" s="74"/>
      <c r="AF186" s="74"/>
      <c r="AG186" s="76"/>
      <c r="AH186" s="74"/>
      <c r="AI186" s="74"/>
      <c r="AJ186" s="74"/>
      <c r="AK186" s="76"/>
      <c r="AL186" s="74"/>
      <c r="AM186" s="74"/>
      <c r="AN186" s="74"/>
      <c r="AO186" s="76"/>
      <c r="AP186" s="74"/>
      <c r="AQ186" s="74"/>
      <c r="AR186" s="74"/>
    </row>
    <row r="187" spans="1:44" ht="15.75" customHeight="1">
      <c r="A187" s="74"/>
      <c r="B187" s="74"/>
      <c r="C187" s="74"/>
      <c r="D187" s="74"/>
      <c r="E187" s="74"/>
      <c r="F187" s="74"/>
      <c r="G187" s="74"/>
      <c r="H187" s="74"/>
      <c r="I187" s="76"/>
      <c r="J187" s="74"/>
      <c r="K187" s="74"/>
      <c r="L187" s="74"/>
      <c r="M187" s="76"/>
      <c r="N187" s="74"/>
      <c r="O187" s="74"/>
      <c r="P187" s="74"/>
      <c r="Q187" s="76"/>
      <c r="R187" s="74"/>
      <c r="S187" s="74"/>
      <c r="T187" s="74"/>
      <c r="U187" s="76"/>
      <c r="V187" s="74"/>
      <c r="W187" s="74"/>
      <c r="X187" s="74"/>
      <c r="Y187" s="74"/>
      <c r="Z187" s="74"/>
      <c r="AA187" s="74"/>
      <c r="AB187" s="74"/>
      <c r="AC187" s="76"/>
      <c r="AD187" s="74"/>
      <c r="AE187" s="74"/>
      <c r="AF187" s="74"/>
      <c r="AG187" s="76"/>
      <c r="AH187" s="74"/>
      <c r="AI187" s="74"/>
      <c r="AJ187" s="74"/>
      <c r="AK187" s="76"/>
      <c r="AL187" s="74"/>
      <c r="AM187" s="74"/>
      <c r="AN187" s="74"/>
      <c r="AO187" s="76"/>
      <c r="AP187" s="74"/>
      <c r="AQ187" s="74"/>
      <c r="AR187" s="74"/>
    </row>
    <row r="188" spans="1:44" ht="15.75" customHeight="1">
      <c r="A188" s="74"/>
      <c r="B188" s="74"/>
      <c r="C188" s="74"/>
      <c r="D188" s="74"/>
      <c r="E188" s="74"/>
      <c r="F188" s="74"/>
      <c r="G188" s="74"/>
      <c r="H188" s="74"/>
      <c r="I188" s="76"/>
      <c r="J188" s="74"/>
      <c r="K188" s="74"/>
      <c r="L188" s="74"/>
      <c r="M188" s="76"/>
      <c r="N188" s="74"/>
      <c r="O188" s="74"/>
      <c r="P188" s="74"/>
      <c r="Q188" s="76"/>
      <c r="R188" s="74"/>
      <c r="S188" s="74"/>
      <c r="T188" s="74"/>
      <c r="U188" s="76"/>
      <c r="V188" s="74"/>
      <c r="W188" s="74"/>
      <c r="X188" s="74"/>
      <c r="Y188" s="74"/>
      <c r="Z188" s="74"/>
      <c r="AA188" s="74"/>
      <c r="AB188" s="74"/>
      <c r="AC188" s="76"/>
      <c r="AD188" s="74"/>
      <c r="AE188" s="74"/>
      <c r="AF188" s="74"/>
      <c r="AG188" s="76"/>
      <c r="AH188" s="74"/>
      <c r="AI188" s="74"/>
      <c r="AJ188" s="74"/>
      <c r="AK188" s="76"/>
      <c r="AL188" s="74"/>
      <c r="AM188" s="74"/>
      <c r="AN188" s="74"/>
      <c r="AO188" s="76"/>
      <c r="AP188" s="74"/>
      <c r="AQ188" s="74"/>
      <c r="AR188" s="74"/>
    </row>
    <row r="189" spans="1:44" ht="15.75" customHeight="1">
      <c r="A189" s="74"/>
      <c r="B189" s="74"/>
      <c r="C189" s="74"/>
      <c r="D189" s="74"/>
      <c r="E189" s="74"/>
      <c r="F189" s="74"/>
      <c r="G189" s="74"/>
      <c r="H189" s="74"/>
      <c r="I189" s="76"/>
      <c r="J189" s="74"/>
      <c r="K189" s="74"/>
      <c r="L189" s="74"/>
      <c r="M189" s="76"/>
      <c r="N189" s="74"/>
      <c r="O189" s="74"/>
      <c r="P189" s="74"/>
      <c r="Q189" s="76"/>
      <c r="R189" s="74"/>
      <c r="S189" s="74"/>
      <c r="T189" s="74"/>
      <c r="U189" s="76"/>
      <c r="V189" s="74"/>
      <c r="W189" s="74"/>
      <c r="X189" s="74"/>
      <c r="Y189" s="74"/>
      <c r="Z189" s="74"/>
      <c r="AA189" s="74"/>
      <c r="AB189" s="74"/>
      <c r="AC189" s="76"/>
      <c r="AD189" s="74"/>
      <c r="AE189" s="74"/>
      <c r="AF189" s="74"/>
      <c r="AG189" s="76"/>
      <c r="AH189" s="74"/>
      <c r="AI189" s="74"/>
      <c r="AJ189" s="74"/>
      <c r="AK189" s="76"/>
      <c r="AL189" s="74"/>
      <c r="AM189" s="74"/>
      <c r="AN189" s="74"/>
      <c r="AO189" s="76"/>
      <c r="AP189" s="74"/>
      <c r="AQ189" s="74"/>
      <c r="AR189" s="74"/>
    </row>
    <row r="190" spans="1:44" ht="15.75" customHeight="1">
      <c r="A190" s="74"/>
      <c r="B190" s="74"/>
      <c r="C190" s="74"/>
      <c r="D190" s="74"/>
      <c r="E190" s="74"/>
      <c r="F190" s="74"/>
      <c r="G190" s="74"/>
      <c r="H190" s="74"/>
      <c r="I190" s="76"/>
      <c r="J190" s="74"/>
      <c r="K190" s="74"/>
      <c r="L190" s="74"/>
      <c r="M190" s="76"/>
      <c r="N190" s="74"/>
      <c r="O190" s="74"/>
      <c r="P190" s="74"/>
      <c r="Q190" s="76"/>
      <c r="R190" s="74"/>
      <c r="S190" s="74"/>
      <c r="T190" s="74"/>
      <c r="U190" s="76"/>
      <c r="V190" s="74"/>
      <c r="W190" s="74"/>
      <c r="X190" s="74"/>
      <c r="Y190" s="74"/>
      <c r="Z190" s="74"/>
      <c r="AA190" s="74"/>
      <c r="AB190" s="74"/>
      <c r="AC190" s="76"/>
      <c r="AD190" s="74"/>
      <c r="AE190" s="74"/>
      <c r="AF190" s="74"/>
      <c r="AG190" s="76"/>
      <c r="AH190" s="74"/>
      <c r="AI190" s="74"/>
      <c r="AJ190" s="74"/>
      <c r="AK190" s="76"/>
      <c r="AL190" s="74"/>
      <c r="AM190" s="74"/>
      <c r="AN190" s="74"/>
      <c r="AO190" s="76"/>
      <c r="AP190" s="74"/>
      <c r="AQ190" s="74"/>
      <c r="AR190" s="74"/>
    </row>
    <row r="191" spans="1:44" ht="15.75" customHeight="1">
      <c r="A191" s="74"/>
      <c r="B191" s="74"/>
      <c r="C191" s="74"/>
      <c r="D191" s="74"/>
      <c r="E191" s="74"/>
      <c r="F191" s="74"/>
      <c r="G191" s="74"/>
      <c r="H191" s="74"/>
      <c r="I191" s="76"/>
      <c r="J191" s="74"/>
      <c r="K191" s="74"/>
      <c r="L191" s="74"/>
      <c r="M191" s="76"/>
      <c r="N191" s="74"/>
      <c r="O191" s="74"/>
      <c r="P191" s="74"/>
      <c r="Q191" s="76"/>
      <c r="R191" s="74"/>
      <c r="S191" s="74"/>
      <c r="T191" s="74"/>
      <c r="U191" s="76"/>
      <c r="V191" s="74"/>
      <c r="W191" s="74"/>
      <c r="X191" s="74"/>
      <c r="Y191" s="74"/>
      <c r="Z191" s="74"/>
      <c r="AA191" s="74"/>
      <c r="AB191" s="74"/>
      <c r="AC191" s="76"/>
      <c r="AD191" s="74"/>
      <c r="AE191" s="74"/>
      <c r="AF191" s="74"/>
      <c r="AG191" s="76"/>
      <c r="AH191" s="74"/>
      <c r="AI191" s="74"/>
      <c r="AJ191" s="74"/>
      <c r="AK191" s="76"/>
      <c r="AL191" s="74"/>
      <c r="AM191" s="74"/>
      <c r="AN191" s="74"/>
      <c r="AO191" s="76"/>
      <c r="AP191" s="74"/>
      <c r="AQ191" s="74"/>
      <c r="AR191" s="74"/>
    </row>
    <row r="192" spans="1:44" ht="15.75" customHeight="1">
      <c r="A192" s="74"/>
      <c r="B192" s="74"/>
      <c r="C192" s="74"/>
      <c r="D192" s="74"/>
      <c r="E192" s="74"/>
      <c r="F192" s="74"/>
      <c r="G192" s="74"/>
      <c r="H192" s="74"/>
      <c r="I192" s="76"/>
      <c r="J192" s="74"/>
      <c r="K192" s="74"/>
      <c r="L192" s="74"/>
      <c r="M192" s="76"/>
      <c r="N192" s="74"/>
      <c r="O192" s="74"/>
      <c r="P192" s="74"/>
      <c r="Q192" s="76"/>
      <c r="R192" s="74"/>
      <c r="S192" s="74"/>
      <c r="T192" s="74"/>
      <c r="U192" s="76"/>
      <c r="V192" s="74"/>
      <c r="W192" s="74"/>
      <c r="X192" s="74"/>
      <c r="Y192" s="74"/>
      <c r="Z192" s="74"/>
      <c r="AA192" s="74"/>
      <c r="AB192" s="74"/>
      <c r="AC192" s="76"/>
      <c r="AD192" s="74"/>
      <c r="AE192" s="74"/>
      <c r="AF192" s="74"/>
      <c r="AG192" s="76"/>
      <c r="AH192" s="74"/>
      <c r="AI192" s="74"/>
      <c r="AJ192" s="74"/>
      <c r="AK192" s="76"/>
      <c r="AL192" s="74"/>
      <c r="AM192" s="74"/>
      <c r="AN192" s="74"/>
      <c r="AO192" s="76"/>
      <c r="AP192" s="74"/>
      <c r="AQ192" s="74"/>
      <c r="AR192" s="74"/>
    </row>
    <row r="193" spans="1:44" ht="15.75" customHeight="1">
      <c r="A193" s="74"/>
      <c r="B193" s="74"/>
      <c r="C193" s="74"/>
      <c r="D193" s="74"/>
      <c r="E193" s="74"/>
      <c r="F193" s="74"/>
      <c r="G193" s="74"/>
      <c r="H193" s="74"/>
      <c r="I193" s="76"/>
      <c r="J193" s="74"/>
      <c r="K193" s="74"/>
      <c r="L193" s="74"/>
      <c r="M193" s="76"/>
      <c r="N193" s="74"/>
      <c r="O193" s="74"/>
      <c r="P193" s="74"/>
      <c r="Q193" s="76"/>
      <c r="R193" s="74"/>
      <c r="S193" s="74"/>
      <c r="T193" s="74"/>
      <c r="U193" s="76"/>
      <c r="V193" s="74"/>
      <c r="W193" s="74"/>
      <c r="X193" s="74"/>
      <c r="Y193" s="74"/>
      <c r="Z193" s="74"/>
      <c r="AA193" s="74"/>
      <c r="AB193" s="74"/>
      <c r="AC193" s="76"/>
      <c r="AD193" s="74"/>
      <c r="AE193" s="74"/>
      <c r="AF193" s="74"/>
      <c r="AG193" s="76"/>
      <c r="AH193" s="74"/>
      <c r="AI193" s="74"/>
      <c r="AJ193" s="74"/>
      <c r="AK193" s="76"/>
      <c r="AL193" s="74"/>
      <c r="AM193" s="74"/>
      <c r="AN193" s="74"/>
      <c r="AO193" s="76"/>
      <c r="AP193" s="74"/>
      <c r="AQ193" s="74"/>
      <c r="AR193" s="74"/>
    </row>
    <row r="194" spans="1:44" ht="15.75" customHeight="1">
      <c r="A194" s="74"/>
      <c r="B194" s="74"/>
      <c r="C194" s="74"/>
      <c r="D194" s="74"/>
      <c r="E194" s="74"/>
      <c r="F194" s="74"/>
      <c r="G194" s="74"/>
      <c r="H194" s="74"/>
      <c r="I194" s="76"/>
      <c r="J194" s="74"/>
      <c r="K194" s="74"/>
      <c r="L194" s="74"/>
      <c r="M194" s="76"/>
      <c r="N194" s="74"/>
      <c r="O194" s="74"/>
      <c r="P194" s="74"/>
      <c r="Q194" s="76"/>
      <c r="R194" s="74"/>
      <c r="S194" s="74"/>
      <c r="T194" s="74"/>
      <c r="U194" s="76"/>
      <c r="V194" s="74"/>
      <c r="W194" s="74"/>
      <c r="X194" s="74"/>
      <c r="Y194" s="74"/>
      <c r="Z194" s="74"/>
      <c r="AA194" s="74"/>
      <c r="AB194" s="74"/>
      <c r="AC194" s="76"/>
      <c r="AD194" s="74"/>
      <c r="AE194" s="74"/>
      <c r="AF194" s="74"/>
      <c r="AG194" s="76"/>
      <c r="AH194" s="74"/>
      <c r="AI194" s="74"/>
      <c r="AJ194" s="74"/>
      <c r="AK194" s="76"/>
      <c r="AL194" s="74"/>
      <c r="AM194" s="74"/>
      <c r="AN194" s="74"/>
      <c r="AO194" s="76"/>
      <c r="AP194" s="74"/>
      <c r="AQ194" s="74"/>
      <c r="AR194" s="74"/>
    </row>
    <row r="195" spans="1:44" ht="15.75" customHeight="1">
      <c r="A195" s="74"/>
      <c r="B195" s="74"/>
      <c r="C195" s="74"/>
      <c r="D195" s="74"/>
      <c r="E195" s="74"/>
      <c r="F195" s="74"/>
      <c r="G195" s="74"/>
      <c r="H195" s="74"/>
      <c r="I195" s="76"/>
      <c r="J195" s="74"/>
      <c r="K195" s="74"/>
      <c r="L195" s="74"/>
      <c r="M195" s="76"/>
      <c r="N195" s="74"/>
      <c r="O195" s="74"/>
      <c r="P195" s="74"/>
      <c r="Q195" s="76"/>
      <c r="R195" s="74"/>
      <c r="S195" s="74"/>
      <c r="T195" s="74"/>
      <c r="U195" s="76"/>
      <c r="V195" s="74"/>
      <c r="W195" s="74"/>
      <c r="X195" s="74"/>
      <c r="Y195" s="74"/>
      <c r="Z195" s="74"/>
      <c r="AA195" s="74"/>
      <c r="AB195" s="74"/>
      <c r="AC195" s="76"/>
      <c r="AD195" s="74"/>
      <c r="AE195" s="74"/>
      <c r="AF195" s="74"/>
      <c r="AG195" s="76"/>
      <c r="AH195" s="74"/>
      <c r="AI195" s="74"/>
      <c r="AJ195" s="74"/>
      <c r="AK195" s="76"/>
      <c r="AL195" s="74"/>
      <c r="AM195" s="74"/>
      <c r="AN195" s="74"/>
      <c r="AO195" s="76"/>
      <c r="AP195" s="74"/>
      <c r="AQ195" s="74"/>
      <c r="AR195" s="74"/>
    </row>
    <row r="196" spans="1:44" ht="15.75" customHeight="1">
      <c r="A196" s="74"/>
      <c r="B196" s="74"/>
      <c r="C196" s="74"/>
      <c r="D196" s="74"/>
      <c r="E196" s="74"/>
      <c r="F196" s="74"/>
      <c r="G196" s="74"/>
      <c r="H196" s="74"/>
      <c r="I196" s="76"/>
      <c r="J196" s="74"/>
      <c r="K196" s="74"/>
      <c r="L196" s="74"/>
      <c r="M196" s="76"/>
      <c r="N196" s="74"/>
      <c r="O196" s="74"/>
      <c r="P196" s="74"/>
      <c r="Q196" s="76"/>
      <c r="R196" s="74"/>
      <c r="S196" s="74"/>
      <c r="T196" s="74"/>
      <c r="U196" s="76"/>
      <c r="V196" s="74"/>
      <c r="W196" s="74"/>
      <c r="X196" s="74"/>
      <c r="Y196" s="74"/>
      <c r="Z196" s="74"/>
      <c r="AA196" s="74"/>
      <c r="AB196" s="74"/>
      <c r="AC196" s="76"/>
      <c r="AD196" s="74"/>
      <c r="AE196" s="74"/>
      <c r="AF196" s="74"/>
      <c r="AG196" s="76"/>
      <c r="AH196" s="74"/>
      <c r="AI196" s="74"/>
      <c r="AJ196" s="74"/>
      <c r="AK196" s="76"/>
      <c r="AL196" s="74"/>
      <c r="AM196" s="74"/>
      <c r="AN196" s="74"/>
      <c r="AO196" s="76"/>
      <c r="AP196" s="74"/>
      <c r="AQ196" s="74"/>
      <c r="AR196" s="74"/>
    </row>
    <row r="197" spans="1:44" ht="15.75" customHeight="1">
      <c r="A197" s="74"/>
      <c r="B197" s="74"/>
      <c r="C197" s="74"/>
      <c r="D197" s="74"/>
      <c r="E197" s="74"/>
      <c r="F197" s="74"/>
      <c r="G197" s="74"/>
      <c r="H197" s="74"/>
      <c r="I197" s="76"/>
      <c r="J197" s="74"/>
      <c r="K197" s="74"/>
      <c r="L197" s="74"/>
      <c r="M197" s="76"/>
      <c r="N197" s="74"/>
      <c r="O197" s="74"/>
      <c r="P197" s="74"/>
      <c r="Q197" s="76"/>
      <c r="R197" s="74"/>
      <c r="S197" s="74"/>
      <c r="T197" s="74"/>
      <c r="U197" s="76"/>
      <c r="V197" s="74"/>
      <c r="W197" s="74"/>
      <c r="X197" s="74"/>
      <c r="Y197" s="74"/>
      <c r="Z197" s="74"/>
      <c r="AA197" s="74"/>
      <c r="AB197" s="74"/>
      <c r="AC197" s="76"/>
      <c r="AD197" s="74"/>
      <c r="AE197" s="74"/>
      <c r="AF197" s="74"/>
      <c r="AG197" s="76"/>
      <c r="AH197" s="74"/>
      <c r="AI197" s="74"/>
      <c r="AJ197" s="74"/>
      <c r="AK197" s="76"/>
      <c r="AL197" s="74"/>
      <c r="AM197" s="74"/>
      <c r="AN197" s="74"/>
      <c r="AO197" s="76"/>
      <c r="AP197" s="74"/>
      <c r="AQ197" s="74"/>
      <c r="AR197" s="74"/>
    </row>
    <row r="198" spans="1:44" ht="15.75" customHeight="1">
      <c r="A198" s="74"/>
      <c r="B198" s="74"/>
      <c r="C198" s="74"/>
      <c r="D198" s="74"/>
      <c r="E198" s="74"/>
      <c r="F198" s="74"/>
      <c r="G198" s="74"/>
      <c r="H198" s="74"/>
      <c r="I198" s="76"/>
      <c r="J198" s="74"/>
      <c r="K198" s="74"/>
      <c r="L198" s="74"/>
      <c r="M198" s="76"/>
      <c r="N198" s="74"/>
      <c r="O198" s="74"/>
      <c r="P198" s="74"/>
      <c r="Q198" s="76"/>
      <c r="R198" s="74"/>
      <c r="S198" s="74"/>
      <c r="T198" s="74"/>
      <c r="U198" s="76"/>
      <c r="V198" s="74"/>
      <c r="W198" s="74"/>
      <c r="X198" s="74"/>
      <c r="Y198" s="74"/>
      <c r="Z198" s="74"/>
      <c r="AA198" s="74"/>
      <c r="AB198" s="74"/>
      <c r="AC198" s="76"/>
      <c r="AD198" s="74"/>
      <c r="AE198" s="74"/>
      <c r="AF198" s="74"/>
      <c r="AG198" s="76"/>
      <c r="AH198" s="74"/>
      <c r="AI198" s="74"/>
      <c r="AJ198" s="74"/>
      <c r="AK198" s="76"/>
      <c r="AL198" s="74"/>
      <c r="AM198" s="74"/>
      <c r="AN198" s="74"/>
      <c r="AO198" s="76"/>
      <c r="AP198" s="74"/>
      <c r="AQ198" s="74"/>
      <c r="AR198" s="74"/>
    </row>
    <row r="199" spans="1:44" ht="15.75" customHeight="1">
      <c r="A199" s="74"/>
      <c r="B199" s="74"/>
      <c r="C199" s="74"/>
      <c r="D199" s="74"/>
      <c r="E199" s="74"/>
      <c r="F199" s="74"/>
      <c r="G199" s="74"/>
      <c r="H199" s="74"/>
      <c r="I199" s="76"/>
      <c r="J199" s="74"/>
      <c r="K199" s="74"/>
      <c r="L199" s="74"/>
      <c r="M199" s="76"/>
      <c r="N199" s="74"/>
      <c r="O199" s="74"/>
      <c r="P199" s="74"/>
      <c r="Q199" s="76"/>
      <c r="R199" s="74"/>
      <c r="S199" s="74"/>
      <c r="T199" s="74"/>
      <c r="U199" s="76"/>
      <c r="V199" s="74"/>
      <c r="W199" s="74"/>
      <c r="X199" s="74"/>
      <c r="Y199" s="74"/>
      <c r="Z199" s="74"/>
      <c r="AA199" s="74"/>
      <c r="AB199" s="74"/>
      <c r="AC199" s="76"/>
      <c r="AD199" s="74"/>
      <c r="AE199" s="74"/>
      <c r="AF199" s="74"/>
      <c r="AG199" s="76"/>
      <c r="AH199" s="74"/>
      <c r="AI199" s="74"/>
      <c r="AJ199" s="74"/>
      <c r="AK199" s="76"/>
      <c r="AL199" s="74"/>
      <c r="AM199" s="74"/>
      <c r="AN199" s="74"/>
      <c r="AO199" s="76"/>
      <c r="AP199" s="74"/>
      <c r="AQ199" s="74"/>
      <c r="AR199" s="74"/>
    </row>
    <row r="200" spans="1:44" ht="15.75" customHeight="1">
      <c r="A200" s="74"/>
      <c r="B200" s="74"/>
      <c r="C200" s="74"/>
      <c r="D200" s="74"/>
      <c r="E200" s="74"/>
      <c r="F200" s="74"/>
      <c r="G200" s="74"/>
      <c r="H200" s="74"/>
      <c r="I200" s="76"/>
      <c r="J200" s="74"/>
      <c r="K200" s="74"/>
      <c r="L200" s="74"/>
      <c r="M200" s="76"/>
      <c r="N200" s="74"/>
      <c r="O200" s="74"/>
      <c r="P200" s="74"/>
      <c r="Q200" s="76"/>
      <c r="R200" s="74"/>
      <c r="S200" s="74"/>
      <c r="T200" s="74"/>
      <c r="U200" s="76"/>
      <c r="V200" s="74"/>
      <c r="W200" s="74"/>
      <c r="X200" s="74"/>
      <c r="Y200" s="74"/>
      <c r="Z200" s="74"/>
      <c r="AA200" s="74"/>
      <c r="AB200" s="74"/>
      <c r="AC200" s="76"/>
      <c r="AD200" s="74"/>
      <c r="AE200" s="74"/>
      <c r="AF200" s="74"/>
      <c r="AG200" s="76"/>
      <c r="AH200" s="74"/>
      <c r="AI200" s="74"/>
      <c r="AJ200" s="74"/>
      <c r="AK200" s="76"/>
      <c r="AL200" s="74"/>
      <c r="AM200" s="74"/>
      <c r="AN200" s="74"/>
      <c r="AO200" s="76"/>
      <c r="AP200" s="74"/>
      <c r="AQ200" s="74"/>
      <c r="AR200" s="74"/>
    </row>
    <row r="201" spans="1:44" ht="15.75" customHeight="1">
      <c r="A201" s="74"/>
      <c r="B201" s="74"/>
      <c r="C201" s="74"/>
      <c r="D201" s="74"/>
      <c r="E201" s="74"/>
      <c r="F201" s="74"/>
      <c r="G201" s="74"/>
      <c r="H201" s="74"/>
      <c r="I201" s="76"/>
      <c r="J201" s="74"/>
      <c r="K201" s="74"/>
      <c r="L201" s="74"/>
      <c r="M201" s="76"/>
      <c r="N201" s="74"/>
      <c r="O201" s="74"/>
      <c r="P201" s="74"/>
      <c r="Q201" s="76"/>
      <c r="R201" s="74"/>
      <c r="S201" s="74"/>
      <c r="T201" s="74"/>
      <c r="U201" s="76"/>
      <c r="V201" s="74"/>
      <c r="W201" s="74"/>
      <c r="X201" s="74"/>
      <c r="Y201" s="74"/>
      <c r="Z201" s="74"/>
      <c r="AA201" s="74"/>
      <c r="AB201" s="74"/>
      <c r="AC201" s="76"/>
      <c r="AD201" s="74"/>
      <c r="AE201" s="74"/>
      <c r="AF201" s="74"/>
      <c r="AG201" s="76"/>
      <c r="AH201" s="74"/>
      <c r="AI201" s="74"/>
      <c r="AJ201" s="74"/>
      <c r="AK201" s="76"/>
      <c r="AL201" s="74"/>
      <c r="AM201" s="74"/>
      <c r="AN201" s="74"/>
      <c r="AO201" s="76"/>
      <c r="AP201" s="74"/>
      <c r="AQ201" s="74"/>
      <c r="AR201" s="74"/>
    </row>
    <row r="202" spans="1:44" ht="15.75" customHeight="1">
      <c r="A202" s="74"/>
      <c r="B202" s="74"/>
      <c r="C202" s="74"/>
      <c r="D202" s="74"/>
      <c r="E202" s="74"/>
      <c r="F202" s="74"/>
      <c r="G202" s="74"/>
      <c r="H202" s="74"/>
      <c r="I202" s="76"/>
      <c r="J202" s="74"/>
      <c r="K202" s="74"/>
      <c r="L202" s="74"/>
      <c r="M202" s="76"/>
      <c r="N202" s="74"/>
      <c r="O202" s="74"/>
      <c r="P202" s="74"/>
      <c r="Q202" s="76"/>
      <c r="R202" s="74"/>
      <c r="S202" s="74"/>
      <c r="T202" s="74"/>
      <c r="U202" s="76"/>
      <c r="V202" s="74"/>
      <c r="W202" s="74"/>
      <c r="X202" s="74"/>
      <c r="Y202" s="74"/>
      <c r="Z202" s="74"/>
      <c r="AA202" s="74"/>
      <c r="AB202" s="74"/>
      <c r="AC202" s="76"/>
      <c r="AD202" s="74"/>
      <c r="AE202" s="74"/>
      <c r="AF202" s="74"/>
      <c r="AG202" s="76"/>
      <c r="AH202" s="74"/>
      <c r="AI202" s="74"/>
      <c r="AJ202" s="74"/>
      <c r="AK202" s="76"/>
      <c r="AL202" s="74"/>
      <c r="AM202" s="74"/>
      <c r="AN202" s="74"/>
      <c r="AO202" s="76"/>
      <c r="AP202" s="74"/>
      <c r="AQ202" s="74"/>
      <c r="AR202" s="74"/>
    </row>
    <row r="203" spans="1:44" ht="15.75" customHeight="1">
      <c r="A203" s="74"/>
      <c r="B203" s="74"/>
      <c r="C203" s="74"/>
      <c r="D203" s="74"/>
      <c r="E203" s="74"/>
      <c r="F203" s="74"/>
      <c r="G203" s="74"/>
      <c r="H203" s="74"/>
      <c r="I203" s="76"/>
      <c r="J203" s="74"/>
      <c r="K203" s="74"/>
      <c r="L203" s="74"/>
      <c r="M203" s="76"/>
      <c r="N203" s="74"/>
      <c r="O203" s="74"/>
      <c r="P203" s="74"/>
      <c r="Q203" s="76"/>
      <c r="R203" s="74"/>
      <c r="S203" s="74"/>
      <c r="T203" s="74"/>
      <c r="U203" s="76"/>
      <c r="V203" s="74"/>
      <c r="W203" s="74"/>
      <c r="X203" s="74"/>
      <c r="Y203" s="74"/>
      <c r="Z203" s="74"/>
      <c r="AA203" s="74"/>
      <c r="AB203" s="74"/>
      <c r="AC203" s="76"/>
      <c r="AD203" s="74"/>
      <c r="AE203" s="74"/>
      <c r="AF203" s="74"/>
      <c r="AG203" s="76"/>
      <c r="AH203" s="74"/>
      <c r="AI203" s="74"/>
      <c r="AJ203" s="74"/>
      <c r="AK203" s="76"/>
      <c r="AL203" s="74"/>
      <c r="AM203" s="74"/>
      <c r="AN203" s="74"/>
      <c r="AO203" s="76"/>
      <c r="AP203" s="74"/>
      <c r="AQ203" s="74"/>
      <c r="AR203" s="74"/>
    </row>
    <row r="204" spans="1:44" ht="15.75" customHeight="1">
      <c r="A204" s="74"/>
      <c r="B204" s="74"/>
      <c r="C204" s="74"/>
      <c r="D204" s="74"/>
      <c r="E204" s="74"/>
      <c r="F204" s="74"/>
      <c r="G204" s="74"/>
      <c r="H204" s="74"/>
      <c r="I204" s="76"/>
      <c r="J204" s="74"/>
      <c r="K204" s="74"/>
      <c r="L204" s="74"/>
      <c r="M204" s="76"/>
      <c r="N204" s="74"/>
      <c r="O204" s="74"/>
      <c r="P204" s="74"/>
      <c r="Q204" s="76"/>
      <c r="R204" s="74"/>
      <c r="S204" s="74"/>
      <c r="T204" s="74"/>
      <c r="U204" s="76"/>
      <c r="V204" s="74"/>
      <c r="W204" s="74"/>
      <c r="X204" s="74"/>
      <c r="Y204" s="74"/>
      <c r="Z204" s="74"/>
      <c r="AA204" s="74"/>
      <c r="AB204" s="74"/>
      <c r="AC204" s="76"/>
      <c r="AD204" s="74"/>
      <c r="AE204" s="74"/>
      <c r="AF204" s="74"/>
      <c r="AG204" s="76"/>
      <c r="AH204" s="74"/>
      <c r="AI204" s="74"/>
      <c r="AJ204" s="74"/>
      <c r="AK204" s="76"/>
      <c r="AL204" s="74"/>
      <c r="AM204" s="74"/>
      <c r="AN204" s="74"/>
      <c r="AO204" s="76"/>
      <c r="AP204" s="74"/>
      <c r="AQ204" s="74"/>
      <c r="AR204" s="74"/>
    </row>
    <row r="205" spans="1:44" ht="15.75" customHeight="1">
      <c r="A205" s="74"/>
      <c r="B205" s="74"/>
      <c r="C205" s="74"/>
      <c r="D205" s="74"/>
      <c r="E205" s="74"/>
      <c r="F205" s="74"/>
      <c r="G205" s="74"/>
      <c r="H205" s="74"/>
      <c r="I205" s="76"/>
      <c r="J205" s="74"/>
      <c r="K205" s="74"/>
      <c r="L205" s="74"/>
      <c r="M205" s="76"/>
      <c r="N205" s="74"/>
      <c r="O205" s="74"/>
      <c r="P205" s="74"/>
      <c r="Q205" s="76"/>
      <c r="R205" s="74"/>
      <c r="S205" s="74"/>
      <c r="T205" s="74"/>
      <c r="U205" s="76"/>
      <c r="V205" s="74"/>
      <c r="W205" s="74"/>
      <c r="X205" s="74"/>
      <c r="Y205" s="74"/>
      <c r="Z205" s="74"/>
      <c r="AA205" s="74"/>
      <c r="AB205" s="74"/>
      <c r="AC205" s="76"/>
      <c r="AD205" s="74"/>
      <c r="AE205" s="74"/>
      <c r="AF205" s="74"/>
      <c r="AG205" s="76"/>
      <c r="AH205" s="74"/>
      <c r="AI205" s="74"/>
      <c r="AJ205" s="74"/>
      <c r="AK205" s="76"/>
      <c r="AL205" s="74"/>
      <c r="AM205" s="74"/>
      <c r="AN205" s="74"/>
      <c r="AO205" s="76"/>
      <c r="AP205" s="74"/>
      <c r="AQ205" s="74"/>
      <c r="AR205" s="74"/>
    </row>
    <row r="206" spans="1:44" ht="15.75" customHeight="1">
      <c r="A206" s="74"/>
      <c r="B206" s="74"/>
      <c r="C206" s="74"/>
      <c r="D206" s="74"/>
      <c r="E206" s="74"/>
      <c r="F206" s="74"/>
      <c r="G206" s="74"/>
      <c r="H206" s="74"/>
      <c r="I206" s="76"/>
      <c r="J206" s="74"/>
      <c r="K206" s="74"/>
      <c r="L206" s="74"/>
      <c r="M206" s="76"/>
      <c r="N206" s="74"/>
      <c r="O206" s="74"/>
      <c r="P206" s="74"/>
      <c r="Q206" s="76"/>
      <c r="R206" s="74"/>
      <c r="S206" s="74"/>
      <c r="T206" s="74"/>
      <c r="U206" s="76"/>
      <c r="V206" s="74"/>
      <c r="W206" s="74"/>
      <c r="X206" s="74"/>
      <c r="Y206" s="74"/>
      <c r="Z206" s="74"/>
      <c r="AA206" s="74"/>
      <c r="AB206" s="74"/>
      <c r="AC206" s="76"/>
      <c r="AD206" s="74"/>
      <c r="AE206" s="74"/>
      <c r="AF206" s="74"/>
      <c r="AG206" s="76"/>
      <c r="AH206" s="74"/>
      <c r="AI206" s="74"/>
      <c r="AJ206" s="74"/>
      <c r="AK206" s="76"/>
      <c r="AL206" s="74"/>
      <c r="AM206" s="74"/>
      <c r="AN206" s="74"/>
      <c r="AO206" s="76"/>
      <c r="AP206" s="74"/>
      <c r="AQ206" s="74"/>
      <c r="AR206" s="74"/>
    </row>
    <row r="207" spans="1:44" ht="15.75" customHeight="1">
      <c r="A207" s="74"/>
      <c r="B207" s="74"/>
      <c r="C207" s="74"/>
      <c r="D207" s="74"/>
      <c r="E207" s="74"/>
      <c r="F207" s="74"/>
      <c r="G207" s="74"/>
      <c r="H207" s="74"/>
      <c r="I207" s="76"/>
      <c r="J207" s="74"/>
      <c r="K207" s="74"/>
      <c r="L207" s="74"/>
      <c r="M207" s="76"/>
      <c r="N207" s="74"/>
      <c r="O207" s="74"/>
      <c r="P207" s="74"/>
      <c r="Q207" s="76"/>
      <c r="R207" s="74"/>
      <c r="S207" s="74"/>
      <c r="T207" s="74"/>
      <c r="U207" s="76"/>
      <c r="V207" s="74"/>
      <c r="W207" s="74"/>
      <c r="X207" s="74"/>
      <c r="Y207" s="74"/>
      <c r="Z207" s="74"/>
      <c r="AA207" s="74"/>
      <c r="AB207" s="74"/>
      <c r="AC207" s="76"/>
      <c r="AD207" s="74"/>
      <c r="AE207" s="74"/>
      <c r="AF207" s="74"/>
      <c r="AG207" s="76"/>
      <c r="AH207" s="74"/>
      <c r="AI207" s="74"/>
      <c r="AJ207" s="74"/>
      <c r="AK207" s="76"/>
      <c r="AL207" s="74"/>
      <c r="AM207" s="74"/>
      <c r="AN207" s="74"/>
      <c r="AO207" s="76"/>
      <c r="AP207" s="74"/>
      <c r="AQ207" s="74"/>
      <c r="AR207" s="74"/>
    </row>
    <row r="208" spans="1:44" ht="15.75" customHeight="1">
      <c r="A208" s="74"/>
      <c r="B208" s="74"/>
      <c r="C208" s="74"/>
      <c r="D208" s="74"/>
      <c r="E208" s="74"/>
      <c r="F208" s="74"/>
      <c r="G208" s="74"/>
      <c r="H208" s="74"/>
      <c r="I208" s="76"/>
      <c r="J208" s="74"/>
      <c r="K208" s="74"/>
      <c r="L208" s="74"/>
      <c r="M208" s="76"/>
      <c r="N208" s="74"/>
      <c r="O208" s="74"/>
      <c r="P208" s="74"/>
      <c r="Q208" s="76"/>
      <c r="R208" s="74"/>
      <c r="S208" s="74"/>
      <c r="T208" s="74"/>
      <c r="U208" s="76"/>
      <c r="V208" s="74"/>
      <c r="W208" s="74"/>
      <c r="X208" s="74"/>
      <c r="Y208" s="74"/>
      <c r="Z208" s="74"/>
      <c r="AA208" s="74"/>
      <c r="AB208" s="74"/>
      <c r="AC208" s="76"/>
      <c r="AD208" s="74"/>
      <c r="AE208" s="74"/>
      <c r="AF208" s="74"/>
      <c r="AG208" s="76"/>
      <c r="AH208" s="74"/>
      <c r="AI208" s="74"/>
      <c r="AJ208" s="74"/>
      <c r="AK208" s="76"/>
      <c r="AL208" s="74"/>
      <c r="AM208" s="74"/>
      <c r="AN208" s="74"/>
      <c r="AO208" s="76"/>
      <c r="AP208" s="74"/>
      <c r="AQ208" s="74"/>
      <c r="AR208" s="74"/>
    </row>
    <row r="209" spans="1:44" ht="15.75" customHeight="1">
      <c r="A209" s="74"/>
      <c r="B209" s="74"/>
      <c r="C209" s="74"/>
      <c r="D209" s="74"/>
      <c r="E209" s="74"/>
      <c r="F209" s="74"/>
      <c r="G209" s="74"/>
      <c r="H209" s="74"/>
      <c r="I209" s="76"/>
      <c r="J209" s="74"/>
      <c r="K209" s="74"/>
      <c r="L209" s="74"/>
      <c r="M209" s="76"/>
      <c r="N209" s="74"/>
      <c r="O209" s="74"/>
      <c r="P209" s="74"/>
      <c r="Q209" s="76"/>
      <c r="R209" s="74"/>
      <c r="S209" s="74"/>
      <c r="T209" s="74"/>
      <c r="U209" s="76"/>
      <c r="V209" s="74"/>
      <c r="W209" s="74"/>
      <c r="X209" s="74"/>
      <c r="Y209" s="74"/>
      <c r="Z209" s="74"/>
      <c r="AA209" s="74"/>
      <c r="AB209" s="74"/>
      <c r="AC209" s="76"/>
      <c r="AD209" s="74"/>
      <c r="AE209" s="74"/>
      <c r="AF209" s="74"/>
      <c r="AG209" s="76"/>
      <c r="AH209" s="74"/>
      <c r="AI209" s="74"/>
      <c r="AJ209" s="74"/>
      <c r="AK209" s="76"/>
      <c r="AL209" s="74"/>
      <c r="AM209" s="74"/>
      <c r="AN209" s="74"/>
      <c r="AO209" s="76"/>
      <c r="AP209" s="74"/>
      <c r="AQ209" s="74"/>
      <c r="AR209" s="74"/>
    </row>
    <row r="210" spans="1:44" ht="15.75" customHeight="1">
      <c r="A210" s="74"/>
      <c r="B210" s="74"/>
      <c r="C210" s="74"/>
      <c r="D210" s="74"/>
      <c r="E210" s="74"/>
      <c r="F210" s="74"/>
      <c r="G210" s="74"/>
      <c r="H210" s="74"/>
      <c r="I210" s="76"/>
      <c r="J210" s="74"/>
      <c r="K210" s="74"/>
      <c r="L210" s="74"/>
      <c r="M210" s="76"/>
      <c r="N210" s="74"/>
      <c r="O210" s="74"/>
      <c r="P210" s="74"/>
      <c r="Q210" s="76"/>
      <c r="R210" s="74"/>
      <c r="S210" s="74"/>
      <c r="T210" s="74"/>
      <c r="U210" s="76"/>
      <c r="V210" s="74"/>
      <c r="W210" s="74"/>
      <c r="X210" s="74"/>
      <c r="Y210" s="74"/>
      <c r="Z210" s="74"/>
      <c r="AA210" s="74"/>
      <c r="AB210" s="74"/>
      <c r="AC210" s="76"/>
      <c r="AD210" s="74"/>
      <c r="AE210" s="74"/>
      <c r="AF210" s="74"/>
      <c r="AG210" s="76"/>
      <c r="AH210" s="74"/>
      <c r="AI210" s="74"/>
      <c r="AJ210" s="74"/>
      <c r="AK210" s="76"/>
      <c r="AL210" s="74"/>
      <c r="AM210" s="74"/>
      <c r="AN210" s="74"/>
      <c r="AO210" s="76"/>
      <c r="AP210" s="74"/>
      <c r="AQ210" s="74"/>
      <c r="AR210" s="74"/>
    </row>
    <row r="211" spans="1:44" ht="15.75" customHeight="1">
      <c r="A211" s="74"/>
      <c r="B211" s="74"/>
      <c r="C211" s="74"/>
      <c r="D211" s="74"/>
      <c r="E211" s="74"/>
      <c r="F211" s="74"/>
      <c r="G211" s="74"/>
      <c r="H211" s="74"/>
      <c r="I211" s="76"/>
      <c r="J211" s="74"/>
      <c r="K211" s="74"/>
      <c r="L211" s="74"/>
      <c r="M211" s="76"/>
      <c r="N211" s="74"/>
      <c r="O211" s="74"/>
      <c r="P211" s="74"/>
      <c r="Q211" s="76"/>
      <c r="R211" s="74"/>
      <c r="S211" s="74"/>
      <c r="T211" s="74"/>
      <c r="U211" s="76"/>
      <c r="V211" s="74"/>
      <c r="W211" s="74"/>
      <c r="X211" s="74"/>
      <c r="Y211" s="74"/>
      <c r="Z211" s="74"/>
      <c r="AA211" s="74"/>
      <c r="AB211" s="74"/>
      <c r="AC211" s="76"/>
      <c r="AD211" s="74"/>
      <c r="AE211" s="74"/>
      <c r="AF211" s="74"/>
      <c r="AG211" s="76"/>
      <c r="AH211" s="74"/>
      <c r="AI211" s="74"/>
      <c r="AJ211" s="74"/>
      <c r="AK211" s="76"/>
      <c r="AL211" s="74"/>
      <c r="AM211" s="74"/>
      <c r="AN211" s="74"/>
      <c r="AO211" s="76"/>
      <c r="AP211" s="74"/>
      <c r="AQ211" s="74"/>
      <c r="AR211" s="74"/>
    </row>
    <row r="212" spans="1:44" ht="15.75" customHeight="1">
      <c r="A212" s="74"/>
      <c r="B212" s="74"/>
      <c r="C212" s="74"/>
      <c r="D212" s="74"/>
      <c r="E212" s="74"/>
      <c r="F212" s="74"/>
      <c r="G212" s="74"/>
      <c r="H212" s="74"/>
      <c r="I212" s="76"/>
      <c r="J212" s="74"/>
      <c r="K212" s="74"/>
      <c r="L212" s="74"/>
      <c r="M212" s="76"/>
      <c r="N212" s="74"/>
      <c r="O212" s="74"/>
      <c r="P212" s="74"/>
      <c r="Q212" s="76"/>
      <c r="R212" s="74"/>
      <c r="S212" s="74"/>
      <c r="T212" s="74"/>
      <c r="U212" s="76"/>
      <c r="V212" s="74"/>
      <c r="W212" s="74"/>
      <c r="X212" s="74"/>
      <c r="Y212" s="74"/>
      <c r="Z212" s="74"/>
      <c r="AA212" s="74"/>
      <c r="AB212" s="74"/>
      <c r="AC212" s="76"/>
      <c r="AD212" s="74"/>
      <c r="AE212" s="74"/>
      <c r="AF212" s="74"/>
      <c r="AG212" s="76"/>
      <c r="AH212" s="74"/>
      <c r="AI212" s="74"/>
      <c r="AJ212" s="74"/>
      <c r="AK212" s="76"/>
      <c r="AL212" s="74"/>
      <c r="AM212" s="74"/>
      <c r="AN212" s="74"/>
      <c r="AO212" s="76"/>
      <c r="AP212" s="74"/>
      <c r="AQ212" s="74"/>
      <c r="AR212" s="74"/>
    </row>
    <row r="213" spans="1:44" ht="15.75" customHeight="1">
      <c r="A213" s="74"/>
      <c r="B213" s="74"/>
      <c r="C213" s="74"/>
      <c r="D213" s="74"/>
      <c r="E213" s="74"/>
      <c r="F213" s="74"/>
      <c r="G213" s="74"/>
      <c r="H213" s="74"/>
      <c r="I213" s="76"/>
      <c r="J213" s="74"/>
      <c r="K213" s="74"/>
      <c r="L213" s="74"/>
      <c r="M213" s="76"/>
      <c r="N213" s="74"/>
      <c r="O213" s="74"/>
      <c r="P213" s="74"/>
      <c r="Q213" s="76"/>
      <c r="R213" s="74"/>
      <c r="S213" s="74"/>
      <c r="T213" s="74"/>
      <c r="U213" s="76"/>
      <c r="V213" s="74"/>
      <c r="W213" s="74"/>
      <c r="X213" s="74"/>
      <c r="Y213" s="74"/>
      <c r="Z213" s="74"/>
      <c r="AA213" s="74"/>
      <c r="AB213" s="74"/>
      <c r="AC213" s="76"/>
      <c r="AD213" s="74"/>
      <c r="AE213" s="74"/>
      <c r="AF213" s="74"/>
      <c r="AG213" s="76"/>
      <c r="AH213" s="74"/>
      <c r="AI213" s="74"/>
      <c r="AJ213" s="74"/>
      <c r="AK213" s="76"/>
      <c r="AL213" s="74"/>
      <c r="AM213" s="74"/>
      <c r="AN213" s="74"/>
      <c r="AO213" s="76"/>
      <c r="AP213" s="74"/>
      <c r="AQ213" s="74"/>
      <c r="AR213" s="74"/>
    </row>
    <row r="214" spans="1:44" ht="15.75" customHeight="1">
      <c r="A214" s="74"/>
      <c r="B214" s="74"/>
      <c r="C214" s="74"/>
      <c r="D214" s="74"/>
      <c r="E214" s="74"/>
      <c r="F214" s="74"/>
      <c r="G214" s="74"/>
      <c r="H214" s="74"/>
      <c r="I214" s="76"/>
      <c r="J214" s="74"/>
      <c r="K214" s="74"/>
      <c r="L214" s="74"/>
      <c r="M214" s="76"/>
      <c r="N214" s="74"/>
      <c r="O214" s="74"/>
      <c r="P214" s="74"/>
      <c r="Q214" s="76"/>
      <c r="R214" s="74"/>
      <c r="S214" s="74"/>
      <c r="T214" s="74"/>
      <c r="U214" s="76"/>
      <c r="V214" s="74"/>
      <c r="W214" s="74"/>
      <c r="X214" s="74"/>
      <c r="Y214" s="74"/>
      <c r="Z214" s="74"/>
      <c r="AA214" s="74"/>
      <c r="AB214" s="74"/>
      <c r="AC214" s="76"/>
      <c r="AD214" s="74"/>
      <c r="AE214" s="74"/>
      <c r="AF214" s="74"/>
      <c r="AG214" s="76"/>
      <c r="AH214" s="74"/>
      <c r="AI214" s="74"/>
      <c r="AJ214" s="74"/>
      <c r="AK214" s="76"/>
      <c r="AL214" s="74"/>
      <c r="AM214" s="74"/>
      <c r="AN214" s="74"/>
      <c r="AO214" s="76"/>
      <c r="AP214" s="74"/>
      <c r="AQ214" s="74"/>
      <c r="AR214" s="74"/>
    </row>
    <row r="215" spans="1:44" ht="15.75" customHeight="1">
      <c r="A215" s="74"/>
      <c r="B215" s="74"/>
      <c r="C215" s="74"/>
      <c r="D215" s="74"/>
      <c r="E215" s="74"/>
      <c r="F215" s="74"/>
      <c r="G215" s="74"/>
      <c r="H215" s="74"/>
      <c r="I215" s="76"/>
      <c r="J215" s="74"/>
      <c r="K215" s="74"/>
      <c r="L215" s="74"/>
      <c r="M215" s="76"/>
      <c r="N215" s="74"/>
      <c r="O215" s="74"/>
      <c r="P215" s="74"/>
      <c r="Q215" s="76"/>
      <c r="R215" s="74"/>
      <c r="S215" s="74"/>
      <c r="T215" s="74"/>
      <c r="U215" s="76"/>
      <c r="V215" s="74"/>
      <c r="W215" s="74"/>
      <c r="X215" s="74"/>
      <c r="Y215" s="74"/>
      <c r="Z215" s="74"/>
      <c r="AA215" s="74"/>
      <c r="AB215" s="74"/>
      <c r="AC215" s="76"/>
      <c r="AD215" s="74"/>
      <c r="AE215" s="74"/>
      <c r="AF215" s="74"/>
      <c r="AG215" s="76"/>
      <c r="AH215" s="74"/>
      <c r="AI215" s="74"/>
      <c r="AJ215" s="74"/>
      <c r="AK215" s="76"/>
      <c r="AL215" s="74"/>
      <c r="AM215" s="74"/>
      <c r="AN215" s="74"/>
      <c r="AO215" s="76"/>
      <c r="AP215" s="74"/>
      <c r="AQ215" s="74"/>
      <c r="AR215" s="74"/>
    </row>
    <row r="216" spans="1:44" ht="15.75" customHeight="1">
      <c r="A216" s="74"/>
      <c r="B216" s="74"/>
      <c r="C216" s="74"/>
      <c r="D216" s="74"/>
      <c r="E216" s="74"/>
      <c r="F216" s="74"/>
      <c r="G216" s="74"/>
      <c r="H216" s="74"/>
      <c r="I216" s="76"/>
      <c r="J216" s="74"/>
      <c r="K216" s="74"/>
      <c r="L216" s="74"/>
      <c r="M216" s="76"/>
      <c r="N216" s="74"/>
      <c r="O216" s="74"/>
      <c r="P216" s="74"/>
      <c r="Q216" s="76"/>
      <c r="R216" s="74"/>
      <c r="S216" s="74"/>
      <c r="T216" s="74"/>
      <c r="U216" s="76"/>
      <c r="V216" s="74"/>
      <c r="W216" s="74"/>
      <c r="X216" s="74"/>
      <c r="Y216" s="74"/>
      <c r="Z216" s="74"/>
      <c r="AA216" s="74"/>
      <c r="AB216" s="74"/>
      <c r="AC216" s="76"/>
      <c r="AD216" s="74"/>
      <c r="AE216" s="74"/>
      <c r="AF216" s="74"/>
      <c r="AG216" s="76"/>
      <c r="AH216" s="74"/>
      <c r="AI216" s="74"/>
      <c r="AJ216" s="74"/>
      <c r="AK216" s="76"/>
      <c r="AL216" s="74"/>
      <c r="AM216" s="74"/>
      <c r="AN216" s="74"/>
      <c r="AO216" s="76"/>
      <c r="AP216" s="74"/>
      <c r="AQ216" s="74"/>
      <c r="AR216" s="74"/>
    </row>
    <row r="217" spans="1:44" ht="15.75" customHeight="1">
      <c r="A217" s="74"/>
      <c r="B217" s="74"/>
      <c r="C217" s="74"/>
      <c r="D217" s="74"/>
      <c r="E217" s="74"/>
      <c r="F217" s="74"/>
      <c r="G217" s="74"/>
      <c r="H217" s="74"/>
      <c r="I217" s="76"/>
      <c r="J217" s="74"/>
      <c r="K217" s="74"/>
      <c r="L217" s="74"/>
      <c r="M217" s="76"/>
      <c r="N217" s="74"/>
      <c r="O217" s="74"/>
      <c r="P217" s="74"/>
      <c r="Q217" s="76"/>
      <c r="R217" s="74"/>
      <c r="S217" s="74"/>
      <c r="T217" s="74"/>
      <c r="U217" s="76"/>
      <c r="V217" s="74"/>
      <c r="W217" s="74"/>
      <c r="X217" s="74"/>
      <c r="Y217" s="74"/>
      <c r="Z217" s="74"/>
      <c r="AA217" s="74"/>
      <c r="AB217" s="74"/>
      <c r="AC217" s="76"/>
      <c r="AD217" s="74"/>
      <c r="AE217" s="74"/>
      <c r="AF217" s="74"/>
      <c r="AG217" s="76"/>
      <c r="AH217" s="74"/>
      <c r="AI217" s="74"/>
      <c r="AJ217" s="74"/>
      <c r="AK217" s="76"/>
      <c r="AL217" s="74"/>
      <c r="AM217" s="74"/>
      <c r="AN217" s="74"/>
      <c r="AO217" s="76"/>
      <c r="AP217" s="74"/>
      <c r="AQ217" s="74"/>
      <c r="AR217" s="74"/>
    </row>
    <row r="218" spans="1:44" ht="15.75" customHeight="1">
      <c r="A218" s="74"/>
      <c r="B218" s="74"/>
      <c r="C218" s="74"/>
      <c r="D218" s="74"/>
      <c r="E218" s="74"/>
      <c r="F218" s="74"/>
      <c r="G218" s="74"/>
      <c r="H218" s="74"/>
      <c r="I218" s="76"/>
      <c r="J218" s="74"/>
      <c r="K218" s="74"/>
      <c r="L218" s="74"/>
      <c r="M218" s="76"/>
      <c r="N218" s="74"/>
      <c r="O218" s="74"/>
      <c r="P218" s="74"/>
      <c r="Q218" s="76"/>
      <c r="R218" s="74"/>
      <c r="S218" s="74"/>
      <c r="T218" s="74"/>
      <c r="U218" s="76"/>
      <c r="V218" s="74"/>
      <c r="W218" s="74"/>
      <c r="X218" s="74"/>
      <c r="Y218" s="74"/>
      <c r="Z218" s="74"/>
      <c r="AA218" s="74"/>
      <c r="AB218" s="74"/>
      <c r="AC218" s="76"/>
      <c r="AD218" s="74"/>
      <c r="AE218" s="74"/>
      <c r="AF218" s="74"/>
      <c r="AG218" s="76"/>
      <c r="AH218" s="74"/>
      <c r="AI218" s="74"/>
      <c r="AJ218" s="74"/>
      <c r="AK218" s="76"/>
      <c r="AL218" s="74"/>
      <c r="AM218" s="74"/>
      <c r="AN218" s="74"/>
      <c r="AO218" s="76"/>
      <c r="AP218" s="74"/>
      <c r="AQ218" s="74"/>
      <c r="AR218" s="74"/>
    </row>
    <row r="219" spans="1:44" ht="15.75" customHeight="1">
      <c r="A219" s="74"/>
      <c r="B219" s="74"/>
      <c r="C219" s="74"/>
      <c r="D219" s="74"/>
      <c r="E219" s="74"/>
      <c r="F219" s="74"/>
      <c r="G219" s="74"/>
      <c r="H219" s="74"/>
      <c r="I219" s="76"/>
      <c r="J219" s="74"/>
      <c r="K219" s="74"/>
      <c r="L219" s="74"/>
      <c r="M219" s="76"/>
      <c r="N219" s="74"/>
      <c r="O219" s="74"/>
      <c r="P219" s="74"/>
      <c r="Q219" s="76"/>
      <c r="R219" s="74"/>
      <c r="S219" s="74"/>
      <c r="T219" s="74"/>
      <c r="U219" s="76"/>
      <c r="V219" s="74"/>
      <c r="W219" s="74"/>
      <c r="X219" s="74"/>
      <c r="Y219" s="74"/>
      <c r="Z219" s="74"/>
      <c r="AA219" s="74"/>
      <c r="AB219" s="74"/>
      <c r="AC219" s="76"/>
      <c r="AD219" s="74"/>
      <c r="AE219" s="74"/>
      <c r="AF219" s="74"/>
      <c r="AG219" s="76"/>
      <c r="AH219" s="74"/>
      <c r="AI219" s="74"/>
      <c r="AJ219" s="74"/>
      <c r="AK219" s="76"/>
      <c r="AL219" s="74"/>
      <c r="AM219" s="74"/>
      <c r="AN219" s="74"/>
      <c r="AO219" s="76"/>
      <c r="AP219" s="74"/>
      <c r="AQ219" s="74"/>
      <c r="AR219" s="74"/>
    </row>
    <row r="220" spans="1:44" ht="15.75" customHeight="1">
      <c r="A220" s="74"/>
      <c r="B220" s="74"/>
      <c r="C220" s="74"/>
      <c r="D220" s="74"/>
      <c r="E220" s="74"/>
      <c r="F220" s="74"/>
      <c r="G220" s="74"/>
      <c r="H220" s="74"/>
      <c r="I220" s="76"/>
      <c r="J220" s="74"/>
      <c r="K220" s="74"/>
      <c r="L220" s="74"/>
      <c r="M220" s="76"/>
      <c r="N220" s="74"/>
      <c r="O220" s="74"/>
      <c r="P220" s="74"/>
      <c r="Q220" s="76"/>
      <c r="R220" s="74"/>
      <c r="S220" s="74"/>
      <c r="T220" s="74"/>
      <c r="U220" s="76"/>
      <c r="V220" s="74"/>
      <c r="W220" s="74"/>
      <c r="X220" s="74"/>
      <c r="Y220" s="74"/>
      <c r="Z220" s="74"/>
      <c r="AA220" s="74"/>
      <c r="AB220" s="74"/>
      <c r="AC220" s="76"/>
      <c r="AD220" s="74"/>
      <c r="AE220" s="74"/>
      <c r="AF220" s="74"/>
      <c r="AG220" s="76"/>
      <c r="AH220" s="74"/>
      <c r="AI220" s="74"/>
      <c r="AJ220" s="74"/>
      <c r="AK220" s="76"/>
      <c r="AL220" s="74"/>
      <c r="AM220" s="74"/>
      <c r="AN220" s="74"/>
      <c r="AO220" s="76"/>
      <c r="AP220" s="74"/>
      <c r="AQ220" s="74"/>
      <c r="AR220" s="74"/>
    </row>
    <row r="221" spans="1:44" ht="15.75" customHeight="1">
      <c r="A221" s="74"/>
      <c r="B221" s="74"/>
      <c r="C221" s="74"/>
      <c r="D221" s="74"/>
      <c r="E221" s="74"/>
      <c r="F221" s="74"/>
      <c r="G221" s="74"/>
      <c r="H221" s="74"/>
      <c r="I221" s="76"/>
      <c r="J221" s="74"/>
      <c r="K221" s="74"/>
      <c r="L221" s="74"/>
      <c r="M221" s="76"/>
      <c r="N221" s="74"/>
      <c r="O221" s="74"/>
      <c r="P221" s="74"/>
      <c r="Q221" s="76"/>
      <c r="R221" s="74"/>
      <c r="S221" s="74"/>
      <c r="T221" s="74"/>
      <c r="U221" s="76"/>
      <c r="V221" s="74"/>
      <c r="W221" s="74"/>
      <c r="X221" s="74"/>
      <c r="Y221" s="74"/>
      <c r="Z221" s="74"/>
      <c r="AA221" s="74"/>
      <c r="AB221" s="74"/>
      <c r="AC221" s="76"/>
      <c r="AD221" s="74"/>
      <c r="AE221" s="74"/>
      <c r="AF221" s="74"/>
      <c r="AG221" s="76"/>
      <c r="AH221" s="74"/>
      <c r="AI221" s="74"/>
      <c r="AJ221" s="74"/>
      <c r="AK221" s="76"/>
      <c r="AL221" s="74"/>
      <c r="AM221" s="74"/>
      <c r="AN221" s="74"/>
      <c r="AO221" s="76"/>
      <c r="AP221" s="74"/>
      <c r="AQ221" s="74"/>
      <c r="AR221" s="74"/>
    </row>
    <row r="222" spans="1:44" ht="15.75" customHeight="1">
      <c r="A222" s="74"/>
      <c r="B222" s="74"/>
      <c r="C222" s="74"/>
      <c r="D222" s="74"/>
      <c r="E222" s="74"/>
      <c r="F222" s="74"/>
      <c r="G222" s="74"/>
      <c r="H222" s="74"/>
      <c r="I222" s="76"/>
      <c r="J222" s="74"/>
      <c r="K222" s="74"/>
      <c r="L222" s="74"/>
      <c r="M222" s="76"/>
      <c r="N222" s="74"/>
      <c r="O222" s="74"/>
      <c r="P222" s="74"/>
      <c r="Q222" s="76"/>
      <c r="R222" s="74"/>
      <c r="S222" s="74"/>
      <c r="T222" s="74"/>
      <c r="U222" s="76"/>
      <c r="V222" s="74"/>
      <c r="W222" s="74"/>
      <c r="X222" s="74"/>
      <c r="Y222" s="74"/>
      <c r="Z222" s="74"/>
      <c r="AA222" s="74"/>
      <c r="AB222" s="74"/>
      <c r="AC222" s="76"/>
      <c r="AD222" s="74"/>
      <c r="AE222" s="74"/>
      <c r="AF222" s="74"/>
      <c r="AG222" s="76"/>
      <c r="AH222" s="74"/>
      <c r="AI222" s="74"/>
      <c r="AJ222" s="74"/>
      <c r="AK222" s="76"/>
      <c r="AL222" s="74"/>
      <c r="AM222" s="74"/>
      <c r="AN222" s="74"/>
      <c r="AO222" s="76"/>
      <c r="AP222" s="74"/>
      <c r="AQ222" s="74"/>
      <c r="AR222" s="74"/>
    </row>
    <row r="223" spans="1:44" ht="15.75" customHeight="1">
      <c r="A223" s="74"/>
      <c r="B223" s="74"/>
      <c r="C223" s="74"/>
      <c r="D223" s="74"/>
      <c r="E223" s="74"/>
      <c r="F223" s="74"/>
      <c r="G223" s="74"/>
      <c r="H223" s="74"/>
      <c r="I223" s="76"/>
      <c r="J223" s="74"/>
      <c r="K223" s="74"/>
      <c r="L223" s="74"/>
      <c r="M223" s="76"/>
      <c r="N223" s="74"/>
      <c r="O223" s="74"/>
      <c r="P223" s="74"/>
      <c r="Q223" s="76"/>
      <c r="R223" s="74"/>
      <c r="S223" s="74"/>
      <c r="T223" s="74"/>
      <c r="U223" s="76"/>
      <c r="V223" s="74"/>
      <c r="W223" s="74"/>
      <c r="X223" s="74"/>
      <c r="Y223" s="74"/>
      <c r="Z223" s="74"/>
      <c r="AA223" s="74"/>
      <c r="AB223" s="74"/>
      <c r="AC223" s="76"/>
      <c r="AD223" s="74"/>
      <c r="AE223" s="74"/>
      <c r="AF223" s="74"/>
      <c r="AG223" s="76"/>
      <c r="AH223" s="74"/>
      <c r="AI223" s="74"/>
      <c r="AJ223" s="74"/>
      <c r="AK223" s="76"/>
      <c r="AL223" s="74"/>
      <c r="AM223" s="74"/>
      <c r="AN223" s="74"/>
      <c r="AO223" s="76"/>
      <c r="AP223" s="74"/>
      <c r="AQ223" s="74"/>
      <c r="AR223" s="74"/>
    </row>
    <row r="224" spans="1:44" ht="15.75" customHeight="1">
      <c r="A224" s="74"/>
      <c r="B224" s="74"/>
      <c r="C224" s="74"/>
      <c r="D224" s="74"/>
      <c r="E224" s="74"/>
      <c r="F224" s="74"/>
      <c r="G224" s="74"/>
      <c r="H224" s="74"/>
      <c r="I224" s="76"/>
      <c r="J224" s="74"/>
      <c r="K224" s="74"/>
      <c r="L224" s="74"/>
      <c r="M224" s="76"/>
      <c r="N224" s="74"/>
      <c r="O224" s="74"/>
      <c r="P224" s="74"/>
      <c r="Q224" s="76"/>
      <c r="R224" s="74"/>
      <c r="S224" s="74"/>
      <c r="T224" s="74"/>
      <c r="U224" s="76"/>
      <c r="V224" s="74"/>
      <c r="W224" s="74"/>
      <c r="X224" s="74"/>
      <c r="Y224" s="74"/>
      <c r="Z224" s="74"/>
      <c r="AA224" s="74"/>
      <c r="AB224" s="74"/>
      <c r="AC224" s="76"/>
      <c r="AD224" s="74"/>
      <c r="AE224" s="74"/>
      <c r="AF224" s="74"/>
      <c r="AG224" s="76"/>
      <c r="AH224" s="74"/>
      <c r="AI224" s="74"/>
      <c r="AJ224" s="74"/>
      <c r="AK224" s="76"/>
      <c r="AL224" s="74"/>
      <c r="AM224" s="74"/>
      <c r="AN224" s="74"/>
      <c r="AO224" s="76"/>
      <c r="AP224" s="74"/>
      <c r="AQ224" s="74"/>
      <c r="AR224" s="74"/>
    </row>
    <row r="225" spans="1:44" ht="15.75" customHeight="1">
      <c r="A225" s="74"/>
      <c r="B225" s="74"/>
      <c r="C225" s="74"/>
      <c r="D225" s="74"/>
      <c r="E225" s="74"/>
      <c r="F225" s="74"/>
      <c r="G225" s="74"/>
      <c r="H225" s="74"/>
      <c r="I225" s="76"/>
      <c r="J225" s="74"/>
      <c r="K225" s="74"/>
      <c r="L225" s="74"/>
      <c r="M225" s="76"/>
      <c r="N225" s="74"/>
      <c r="O225" s="74"/>
      <c r="P225" s="74"/>
      <c r="Q225" s="76"/>
      <c r="R225" s="74"/>
      <c r="S225" s="74"/>
      <c r="T225" s="74"/>
      <c r="U225" s="76"/>
      <c r="V225" s="74"/>
      <c r="W225" s="74"/>
      <c r="X225" s="74"/>
      <c r="Y225" s="74"/>
      <c r="Z225" s="74"/>
      <c r="AA225" s="74"/>
      <c r="AB225" s="74"/>
      <c r="AC225" s="76"/>
      <c r="AD225" s="74"/>
      <c r="AE225" s="74"/>
      <c r="AF225" s="74"/>
      <c r="AG225" s="76"/>
      <c r="AH225" s="74"/>
      <c r="AI225" s="74"/>
      <c r="AJ225" s="74"/>
      <c r="AK225" s="76"/>
      <c r="AL225" s="74"/>
      <c r="AM225" s="74"/>
      <c r="AN225" s="74"/>
      <c r="AO225" s="76"/>
      <c r="AP225" s="74"/>
      <c r="AQ225" s="74"/>
      <c r="AR225" s="74"/>
    </row>
    <row r="226" spans="1:44" ht="15.75" customHeight="1">
      <c r="A226" s="74"/>
      <c r="B226" s="74"/>
      <c r="C226" s="74"/>
      <c r="D226" s="74"/>
      <c r="E226" s="74"/>
      <c r="F226" s="74"/>
      <c r="G226" s="74"/>
      <c r="H226" s="74"/>
      <c r="I226" s="76"/>
      <c r="J226" s="74"/>
      <c r="K226" s="74"/>
      <c r="L226" s="74"/>
      <c r="M226" s="76"/>
      <c r="N226" s="74"/>
      <c r="O226" s="74"/>
      <c r="P226" s="74"/>
      <c r="Q226" s="76"/>
      <c r="R226" s="74"/>
      <c r="S226" s="74"/>
      <c r="T226" s="74"/>
      <c r="U226" s="76"/>
      <c r="V226" s="74"/>
      <c r="W226" s="74"/>
      <c r="X226" s="74"/>
      <c r="Y226" s="74"/>
      <c r="Z226" s="74"/>
      <c r="AA226" s="74"/>
      <c r="AB226" s="74"/>
      <c r="AC226" s="76"/>
      <c r="AD226" s="74"/>
      <c r="AE226" s="74"/>
      <c r="AF226" s="74"/>
      <c r="AG226" s="76"/>
      <c r="AH226" s="74"/>
      <c r="AI226" s="74"/>
      <c r="AJ226" s="74"/>
      <c r="AK226" s="76"/>
      <c r="AL226" s="74"/>
      <c r="AM226" s="74"/>
      <c r="AN226" s="74"/>
      <c r="AO226" s="76"/>
      <c r="AP226" s="74"/>
      <c r="AQ226" s="74"/>
      <c r="AR226" s="74"/>
    </row>
    <row r="227" spans="1:44" ht="15.75" customHeight="1">
      <c r="A227" s="74"/>
      <c r="B227" s="74"/>
      <c r="C227" s="74"/>
      <c r="D227" s="74"/>
      <c r="E227" s="74"/>
      <c r="F227" s="74"/>
      <c r="G227" s="74"/>
      <c r="H227" s="74"/>
      <c r="I227" s="76"/>
      <c r="J227" s="74"/>
      <c r="K227" s="74"/>
      <c r="L227" s="74"/>
      <c r="M227" s="76"/>
      <c r="N227" s="74"/>
      <c r="O227" s="74"/>
      <c r="P227" s="74"/>
      <c r="Q227" s="76"/>
      <c r="R227" s="74"/>
      <c r="S227" s="74"/>
      <c r="T227" s="74"/>
      <c r="U227" s="76"/>
      <c r="V227" s="74"/>
      <c r="W227" s="74"/>
      <c r="X227" s="74"/>
      <c r="Y227" s="74"/>
      <c r="Z227" s="74"/>
      <c r="AA227" s="74"/>
      <c r="AB227" s="74"/>
      <c r="AC227" s="76"/>
      <c r="AD227" s="74"/>
      <c r="AE227" s="74"/>
      <c r="AF227" s="74"/>
      <c r="AG227" s="76"/>
      <c r="AH227" s="74"/>
      <c r="AI227" s="74"/>
      <c r="AJ227" s="74"/>
      <c r="AK227" s="76"/>
      <c r="AL227" s="74"/>
      <c r="AM227" s="74"/>
      <c r="AN227" s="74"/>
      <c r="AO227" s="76"/>
      <c r="AP227" s="74"/>
      <c r="AQ227" s="74"/>
      <c r="AR227" s="74"/>
    </row>
    <row r="228" spans="1:44" ht="15.75" customHeight="1">
      <c r="A228" s="74"/>
      <c r="B228" s="74"/>
      <c r="C228" s="74"/>
      <c r="D228" s="74"/>
      <c r="E228" s="74"/>
      <c r="F228" s="74"/>
      <c r="G228" s="74"/>
      <c r="H228" s="74"/>
      <c r="I228" s="76"/>
      <c r="J228" s="74"/>
      <c r="K228" s="74"/>
      <c r="L228" s="74"/>
      <c r="M228" s="76"/>
      <c r="N228" s="74"/>
      <c r="O228" s="74"/>
      <c r="P228" s="74"/>
      <c r="Q228" s="76"/>
      <c r="R228" s="74"/>
      <c r="S228" s="74"/>
      <c r="T228" s="74"/>
      <c r="U228" s="76"/>
      <c r="V228" s="74"/>
      <c r="W228" s="74"/>
      <c r="X228" s="74"/>
      <c r="Y228" s="74"/>
      <c r="Z228" s="74"/>
      <c r="AA228" s="74"/>
      <c r="AB228" s="74"/>
      <c r="AC228" s="76"/>
      <c r="AD228" s="74"/>
      <c r="AE228" s="74"/>
      <c r="AF228" s="74"/>
      <c r="AG228" s="76"/>
      <c r="AH228" s="74"/>
      <c r="AI228" s="74"/>
      <c r="AJ228" s="74"/>
      <c r="AK228" s="76"/>
      <c r="AL228" s="74"/>
      <c r="AM228" s="74"/>
      <c r="AN228" s="74"/>
      <c r="AO228" s="76"/>
      <c r="AP228" s="74"/>
      <c r="AQ228" s="74"/>
      <c r="AR228" s="74"/>
    </row>
    <row r="229" spans="1:44" ht="15.75" customHeight="1">
      <c r="A229" s="74"/>
      <c r="B229" s="74"/>
      <c r="C229" s="74"/>
      <c r="D229" s="74"/>
      <c r="E229" s="74"/>
      <c r="F229" s="74"/>
      <c r="G229" s="74"/>
      <c r="H229" s="74"/>
      <c r="I229" s="76"/>
      <c r="J229" s="74"/>
      <c r="K229" s="74"/>
      <c r="L229" s="74"/>
      <c r="M229" s="76"/>
      <c r="N229" s="74"/>
      <c r="O229" s="74"/>
      <c r="P229" s="74"/>
      <c r="Q229" s="76"/>
      <c r="R229" s="74"/>
      <c r="S229" s="74"/>
      <c r="T229" s="74"/>
      <c r="U229" s="76"/>
      <c r="V229" s="74"/>
      <c r="W229" s="74"/>
      <c r="X229" s="74"/>
      <c r="Y229" s="74"/>
      <c r="Z229" s="74"/>
      <c r="AA229" s="74"/>
      <c r="AB229" s="74"/>
      <c r="AC229" s="76"/>
      <c r="AD229" s="74"/>
      <c r="AE229" s="74"/>
      <c r="AF229" s="74"/>
      <c r="AG229" s="76"/>
      <c r="AH229" s="74"/>
      <c r="AI229" s="74"/>
      <c r="AJ229" s="74"/>
      <c r="AK229" s="76"/>
      <c r="AL229" s="74"/>
      <c r="AM229" s="74"/>
      <c r="AN229" s="74"/>
      <c r="AO229" s="76"/>
      <c r="AP229" s="74"/>
      <c r="AQ229" s="74"/>
      <c r="AR229" s="74"/>
    </row>
    <row r="230" spans="1:44" ht="15.75" customHeight="1">
      <c r="A230" s="74"/>
      <c r="B230" s="74"/>
      <c r="C230" s="74"/>
      <c r="D230" s="74"/>
      <c r="E230" s="74"/>
      <c r="F230" s="74"/>
      <c r="G230" s="74"/>
      <c r="H230" s="74"/>
      <c r="I230" s="76"/>
      <c r="J230" s="74"/>
      <c r="K230" s="74"/>
      <c r="L230" s="74"/>
      <c r="M230" s="76"/>
      <c r="N230" s="74"/>
      <c r="O230" s="74"/>
      <c r="P230" s="74"/>
      <c r="Q230" s="76"/>
      <c r="R230" s="74"/>
      <c r="S230" s="74"/>
      <c r="T230" s="74"/>
      <c r="U230" s="76"/>
      <c r="V230" s="74"/>
      <c r="W230" s="74"/>
      <c r="X230" s="74"/>
      <c r="Y230" s="74"/>
      <c r="Z230" s="74"/>
      <c r="AA230" s="74"/>
      <c r="AB230" s="74"/>
      <c r="AC230" s="76"/>
      <c r="AD230" s="74"/>
      <c r="AE230" s="74"/>
      <c r="AF230" s="74"/>
      <c r="AG230" s="76"/>
      <c r="AH230" s="74"/>
      <c r="AI230" s="74"/>
      <c r="AJ230" s="74"/>
      <c r="AK230" s="76"/>
      <c r="AL230" s="74"/>
      <c r="AM230" s="74"/>
      <c r="AN230" s="74"/>
      <c r="AO230" s="76"/>
      <c r="AP230" s="74"/>
      <c r="AQ230" s="74"/>
      <c r="AR230" s="74"/>
    </row>
    <row r="231" spans="1:44" ht="15.75" customHeight="1">
      <c r="A231" s="74"/>
      <c r="B231" s="74"/>
      <c r="C231" s="74"/>
      <c r="D231" s="74"/>
      <c r="E231" s="74"/>
      <c r="F231" s="74"/>
      <c r="G231" s="74"/>
      <c r="H231" s="74"/>
      <c r="I231" s="76"/>
      <c r="J231" s="74"/>
      <c r="K231" s="74"/>
      <c r="L231" s="74"/>
      <c r="M231" s="76"/>
      <c r="N231" s="74"/>
      <c r="O231" s="74"/>
      <c r="P231" s="74"/>
      <c r="Q231" s="76"/>
      <c r="R231" s="74"/>
      <c r="S231" s="74"/>
      <c r="T231" s="74"/>
      <c r="U231" s="76"/>
      <c r="V231" s="74"/>
      <c r="W231" s="74"/>
      <c r="X231" s="74"/>
      <c r="Y231" s="74"/>
      <c r="Z231" s="74"/>
      <c r="AA231" s="74"/>
      <c r="AB231" s="74"/>
      <c r="AC231" s="76"/>
      <c r="AD231" s="74"/>
      <c r="AE231" s="74"/>
      <c r="AF231" s="74"/>
      <c r="AG231" s="76"/>
      <c r="AH231" s="74"/>
      <c r="AI231" s="74"/>
      <c r="AJ231" s="74"/>
      <c r="AK231" s="76"/>
      <c r="AL231" s="74"/>
      <c r="AM231" s="74"/>
      <c r="AN231" s="74"/>
      <c r="AO231" s="76"/>
      <c r="AP231" s="74"/>
      <c r="AQ231" s="74"/>
      <c r="AR231" s="74"/>
    </row>
    <row r="232" spans="1:44" ht="15.75" customHeight="1">
      <c r="A232" s="74"/>
      <c r="B232" s="74"/>
      <c r="C232" s="74"/>
      <c r="D232" s="74"/>
      <c r="E232" s="74"/>
      <c r="F232" s="74"/>
      <c r="G232" s="74"/>
      <c r="H232" s="74"/>
      <c r="I232" s="76"/>
      <c r="J232" s="74"/>
      <c r="K232" s="74"/>
      <c r="L232" s="74"/>
      <c r="M232" s="76"/>
      <c r="N232" s="74"/>
      <c r="O232" s="74"/>
      <c r="P232" s="74"/>
      <c r="Q232" s="76"/>
      <c r="R232" s="74"/>
      <c r="S232" s="74"/>
      <c r="T232" s="74"/>
      <c r="U232" s="76"/>
      <c r="V232" s="74"/>
      <c r="W232" s="74"/>
      <c r="X232" s="74"/>
      <c r="Y232" s="74"/>
      <c r="Z232" s="74"/>
      <c r="AA232" s="74"/>
      <c r="AB232" s="74"/>
      <c r="AC232" s="76"/>
      <c r="AD232" s="74"/>
      <c r="AE232" s="74"/>
      <c r="AF232" s="74"/>
      <c r="AG232" s="76"/>
      <c r="AH232" s="74"/>
      <c r="AI232" s="74"/>
      <c r="AJ232" s="74"/>
      <c r="AK232" s="76"/>
      <c r="AL232" s="74"/>
      <c r="AM232" s="74"/>
      <c r="AN232" s="74"/>
      <c r="AO232" s="76"/>
      <c r="AP232" s="74"/>
      <c r="AQ232" s="74"/>
      <c r="AR232" s="74"/>
    </row>
    <row r="233" spans="1:44" ht="15.75" customHeight="1">
      <c r="A233" s="74"/>
      <c r="B233" s="74"/>
      <c r="C233" s="74"/>
      <c r="D233" s="74"/>
      <c r="E233" s="74"/>
      <c r="F233" s="74"/>
      <c r="G233" s="74"/>
      <c r="H233" s="74"/>
      <c r="I233" s="76"/>
      <c r="J233" s="74"/>
      <c r="K233" s="74"/>
      <c r="L233" s="74"/>
      <c r="M233" s="76"/>
      <c r="N233" s="74"/>
      <c r="O233" s="74"/>
      <c r="P233" s="74"/>
      <c r="Q233" s="76"/>
      <c r="R233" s="74"/>
      <c r="S233" s="74"/>
      <c r="T233" s="74"/>
      <c r="U233" s="76"/>
      <c r="V233" s="74"/>
      <c r="W233" s="74"/>
      <c r="X233" s="74"/>
      <c r="Y233" s="74"/>
      <c r="Z233" s="74"/>
      <c r="AA233" s="74"/>
      <c r="AB233" s="74"/>
      <c r="AC233" s="76"/>
      <c r="AD233" s="74"/>
      <c r="AE233" s="74"/>
      <c r="AF233" s="74"/>
      <c r="AG233" s="76"/>
      <c r="AH233" s="74"/>
      <c r="AI233" s="74"/>
      <c r="AJ233" s="74"/>
      <c r="AK233" s="76"/>
      <c r="AL233" s="74"/>
      <c r="AM233" s="74"/>
      <c r="AN233" s="74"/>
      <c r="AO233" s="76"/>
      <c r="AP233" s="74"/>
      <c r="AQ233" s="74"/>
      <c r="AR233" s="74"/>
    </row>
    <row r="234" spans="1:44" ht="15.75" customHeight="1">
      <c r="A234" s="74"/>
      <c r="B234" s="74"/>
      <c r="C234" s="74"/>
      <c r="D234" s="74"/>
      <c r="E234" s="74"/>
      <c r="F234" s="74"/>
      <c r="G234" s="74"/>
      <c r="H234" s="74"/>
      <c r="I234" s="76"/>
      <c r="J234" s="74"/>
      <c r="K234" s="74"/>
      <c r="L234" s="74"/>
      <c r="M234" s="76"/>
      <c r="N234" s="74"/>
      <c r="O234" s="74"/>
      <c r="P234" s="74"/>
      <c r="Q234" s="76"/>
      <c r="R234" s="74"/>
      <c r="S234" s="74"/>
      <c r="T234" s="74"/>
      <c r="U234" s="76"/>
      <c r="V234" s="74"/>
      <c r="W234" s="74"/>
      <c r="X234" s="74"/>
      <c r="Y234" s="74"/>
      <c r="Z234" s="74"/>
      <c r="AA234" s="74"/>
      <c r="AB234" s="74"/>
      <c r="AC234" s="76"/>
      <c r="AD234" s="74"/>
      <c r="AE234" s="74"/>
      <c r="AF234" s="74"/>
      <c r="AG234" s="76"/>
      <c r="AH234" s="74"/>
      <c r="AI234" s="74"/>
      <c r="AJ234" s="74"/>
      <c r="AK234" s="76"/>
      <c r="AL234" s="74"/>
      <c r="AM234" s="74"/>
      <c r="AN234" s="74"/>
      <c r="AO234" s="76"/>
      <c r="AP234" s="74"/>
      <c r="AQ234" s="74"/>
      <c r="AR234" s="74"/>
    </row>
    <row r="235" spans="1:44" ht="15.75" customHeight="1">
      <c r="A235" s="74"/>
      <c r="B235" s="74"/>
      <c r="C235" s="74"/>
      <c r="D235" s="74"/>
      <c r="E235" s="74"/>
      <c r="F235" s="74"/>
      <c r="G235" s="74"/>
      <c r="H235" s="74"/>
      <c r="I235" s="76"/>
      <c r="J235" s="74"/>
      <c r="K235" s="74"/>
      <c r="L235" s="74"/>
      <c r="M235" s="76"/>
      <c r="N235" s="74"/>
      <c r="O235" s="74"/>
      <c r="P235" s="74"/>
      <c r="Q235" s="76"/>
      <c r="R235" s="74"/>
      <c r="S235" s="74"/>
      <c r="T235" s="74"/>
      <c r="U235" s="76"/>
      <c r="V235" s="74"/>
      <c r="W235" s="74"/>
      <c r="X235" s="74"/>
      <c r="Y235" s="74"/>
      <c r="Z235" s="74"/>
      <c r="AA235" s="74"/>
      <c r="AB235" s="74"/>
      <c r="AC235" s="76"/>
      <c r="AD235" s="74"/>
      <c r="AE235" s="74"/>
      <c r="AF235" s="74"/>
      <c r="AG235" s="76"/>
      <c r="AH235" s="74"/>
      <c r="AI235" s="74"/>
      <c r="AJ235" s="74"/>
      <c r="AK235" s="76"/>
      <c r="AL235" s="74"/>
      <c r="AM235" s="74"/>
      <c r="AN235" s="74"/>
      <c r="AO235" s="76"/>
      <c r="AP235" s="74"/>
      <c r="AQ235" s="74"/>
      <c r="AR235" s="74"/>
    </row>
    <row r="236" spans="1:44" ht="15.75" customHeight="1">
      <c r="A236" s="74"/>
      <c r="B236" s="74"/>
      <c r="C236" s="74"/>
      <c r="D236" s="74"/>
      <c r="E236" s="74"/>
      <c r="F236" s="74"/>
      <c r="G236" s="74"/>
      <c r="H236" s="74"/>
      <c r="I236" s="76"/>
      <c r="J236" s="74"/>
      <c r="K236" s="74"/>
      <c r="L236" s="74"/>
      <c r="M236" s="76"/>
      <c r="N236" s="74"/>
      <c r="O236" s="74"/>
      <c r="P236" s="74"/>
      <c r="Q236" s="76"/>
      <c r="R236" s="74"/>
      <c r="S236" s="74"/>
      <c r="T236" s="74"/>
      <c r="U236" s="76"/>
      <c r="V236" s="74"/>
      <c r="W236" s="74"/>
      <c r="X236" s="74"/>
      <c r="Y236" s="74"/>
      <c r="Z236" s="74"/>
      <c r="AA236" s="74"/>
      <c r="AB236" s="74"/>
      <c r="AC236" s="76"/>
      <c r="AD236" s="74"/>
      <c r="AE236" s="74"/>
      <c r="AF236" s="74"/>
      <c r="AG236" s="76"/>
      <c r="AH236" s="74"/>
      <c r="AI236" s="74"/>
      <c r="AJ236" s="74"/>
      <c r="AK236" s="76"/>
      <c r="AL236" s="74"/>
      <c r="AM236" s="74"/>
      <c r="AN236" s="74"/>
      <c r="AO236" s="76"/>
      <c r="AP236" s="74"/>
      <c r="AQ236" s="74"/>
      <c r="AR236" s="74"/>
    </row>
    <row r="237" spans="1:44" ht="15.75" customHeight="1">
      <c r="A237" s="74"/>
      <c r="B237" s="74"/>
      <c r="C237" s="74"/>
      <c r="D237" s="74"/>
      <c r="E237" s="74"/>
      <c r="F237" s="74"/>
      <c r="G237" s="74"/>
      <c r="H237" s="74"/>
      <c r="I237" s="76"/>
      <c r="J237" s="74"/>
      <c r="K237" s="74"/>
      <c r="L237" s="74"/>
      <c r="M237" s="76"/>
      <c r="N237" s="74"/>
      <c r="O237" s="74"/>
      <c r="P237" s="74"/>
      <c r="Q237" s="76"/>
      <c r="R237" s="74"/>
      <c r="S237" s="74"/>
      <c r="T237" s="74"/>
      <c r="U237" s="76"/>
      <c r="V237" s="74"/>
      <c r="W237" s="74"/>
      <c r="X237" s="74"/>
      <c r="Y237" s="74"/>
      <c r="Z237" s="74"/>
      <c r="AA237" s="74"/>
      <c r="AB237" s="74"/>
      <c r="AC237" s="76"/>
      <c r="AD237" s="74"/>
      <c r="AE237" s="74"/>
      <c r="AF237" s="74"/>
      <c r="AG237" s="76"/>
      <c r="AH237" s="74"/>
      <c r="AI237" s="74"/>
      <c r="AJ237" s="74"/>
      <c r="AK237" s="76"/>
      <c r="AL237" s="74"/>
      <c r="AM237" s="74"/>
      <c r="AN237" s="74"/>
      <c r="AO237" s="76"/>
      <c r="AP237" s="74"/>
      <c r="AQ237" s="74"/>
      <c r="AR237" s="74"/>
    </row>
    <row r="238" spans="1:44" ht="15.75" customHeight="1">
      <c r="A238" s="74"/>
      <c r="B238" s="74"/>
      <c r="C238" s="74"/>
      <c r="D238" s="74"/>
      <c r="E238" s="74"/>
      <c r="F238" s="74"/>
      <c r="G238" s="74"/>
      <c r="H238" s="74"/>
      <c r="I238" s="76"/>
      <c r="J238" s="74"/>
      <c r="K238" s="74"/>
      <c r="L238" s="74"/>
      <c r="M238" s="76"/>
      <c r="N238" s="74"/>
      <c r="O238" s="74"/>
      <c r="P238" s="74"/>
      <c r="Q238" s="76"/>
      <c r="R238" s="74"/>
      <c r="S238" s="74"/>
      <c r="T238" s="74"/>
      <c r="U238" s="76"/>
      <c r="V238" s="74"/>
      <c r="W238" s="74"/>
      <c r="X238" s="74"/>
      <c r="Y238" s="74"/>
      <c r="Z238" s="74"/>
      <c r="AA238" s="74"/>
      <c r="AB238" s="74"/>
      <c r="AC238" s="76"/>
      <c r="AD238" s="74"/>
      <c r="AE238" s="74"/>
      <c r="AF238" s="74"/>
      <c r="AG238" s="76"/>
      <c r="AH238" s="74"/>
      <c r="AI238" s="74"/>
      <c r="AJ238" s="74"/>
      <c r="AK238" s="76"/>
      <c r="AL238" s="74"/>
      <c r="AM238" s="74"/>
      <c r="AN238" s="74"/>
      <c r="AO238" s="76"/>
      <c r="AP238" s="74"/>
      <c r="AQ238" s="74"/>
      <c r="AR238" s="74"/>
    </row>
    <row r="239" spans="1:44" ht="15.75" customHeight="1">
      <c r="A239" s="74"/>
      <c r="B239" s="74"/>
      <c r="C239" s="74"/>
      <c r="D239" s="74"/>
      <c r="E239" s="74"/>
      <c r="F239" s="74"/>
      <c r="G239" s="74"/>
      <c r="H239" s="74"/>
      <c r="I239" s="76"/>
      <c r="J239" s="74"/>
      <c r="K239" s="74"/>
      <c r="L239" s="74"/>
      <c r="M239" s="76"/>
      <c r="N239" s="74"/>
      <c r="O239" s="74"/>
      <c r="P239" s="74"/>
      <c r="Q239" s="76"/>
      <c r="R239" s="74"/>
      <c r="S239" s="74"/>
      <c r="T239" s="74"/>
      <c r="U239" s="76"/>
      <c r="V239" s="74"/>
      <c r="W239" s="74"/>
      <c r="X239" s="74"/>
      <c r="Y239" s="74"/>
      <c r="Z239" s="74"/>
      <c r="AA239" s="74"/>
      <c r="AB239" s="74"/>
      <c r="AC239" s="76"/>
      <c r="AD239" s="74"/>
      <c r="AE239" s="74"/>
      <c r="AF239" s="74"/>
      <c r="AG239" s="76"/>
      <c r="AH239" s="74"/>
      <c r="AI239" s="74"/>
      <c r="AJ239" s="74"/>
      <c r="AK239" s="76"/>
      <c r="AL239" s="74"/>
      <c r="AM239" s="74"/>
      <c r="AN239" s="74"/>
      <c r="AO239" s="76"/>
      <c r="AP239" s="74"/>
      <c r="AQ239" s="74"/>
      <c r="AR239" s="74"/>
    </row>
    <row r="240" spans="1:44" ht="15.75" customHeight="1">
      <c r="A240" s="74"/>
      <c r="B240" s="74"/>
      <c r="C240" s="74"/>
      <c r="D240" s="74"/>
      <c r="E240" s="74"/>
      <c r="F240" s="74"/>
      <c r="G240" s="74"/>
      <c r="H240" s="74"/>
      <c r="I240" s="76"/>
      <c r="J240" s="74"/>
      <c r="K240" s="74"/>
      <c r="L240" s="74"/>
      <c r="M240" s="76"/>
      <c r="N240" s="74"/>
      <c r="O240" s="74"/>
      <c r="P240" s="74"/>
      <c r="Q240" s="76"/>
      <c r="R240" s="74"/>
      <c r="S240" s="74"/>
      <c r="T240" s="74"/>
      <c r="U240" s="76"/>
      <c r="V240" s="74"/>
      <c r="W240" s="74"/>
      <c r="X240" s="74"/>
      <c r="Y240" s="74"/>
      <c r="Z240" s="74"/>
      <c r="AA240" s="74"/>
      <c r="AB240" s="74"/>
      <c r="AC240" s="76"/>
      <c r="AD240" s="74"/>
      <c r="AE240" s="74"/>
      <c r="AF240" s="74"/>
      <c r="AG240" s="76"/>
      <c r="AH240" s="74"/>
      <c r="AI240" s="74"/>
      <c r="AJ240" s="74"/>
      <c r="AK240" s="76"/>
      <c r="AL240" s="74"/>
      <c r="AM240" s="74"/>
      <c r="AN240" s="74"/>
      <c r="AO240" s="76"/>
      <c r="AP240" s="74"/>
      <c r="AQ240" s="74"/>
      <c r="AR240" s="74"/>
    </row>
    <row r="241" spans="1:44" ht="15.75" customHeight="1">
      <c r="A241" s="74"/>
      <c r="B241" s="74"/>
      <c r="C241" s="74"/>
      <c r="D241" s="74"/>
      <c r="E241" s="74"/>
      <c r="F241" s="74"/>
      <c r="G241" s="74"/>
      <c r="H241" s="74"/>
      <c r="I241" s="76"/>
      <c r="J241" s="74"/>
      <c r="K241" s="74"/>
      <c r="L241" s="74"/>
      <c r="M241" s="76"/>
      <c r="N241" s="74"/>
      <c r="O241" s="74"/>
      <c r="P241" s="74"/>
      <c r="Q241" s="76"/>
      <c r="R241" s="74"/>
      <c r="S241" s="74"/>
      <c r="T241" s="74"/>
      <c r="U241" s="76"/>
      <c r="V241" s="74"/>
      <c r="W241" s="74"/>
      <c r="X241" s="74"/>
      <c r="Y241" s="74"/>
      <c r="Z241" s="74"/>
      <c r="AA241" s="74"/>
      <c r="AB241" s="74"/>
      <c r="AC241" s="76"/>
      <c r="AD241" s="74"/>
      <c r="AE241" s="74"/>
      <c r="AF241" s="74"/>
      <c r="AG241" s="76"/>
      <c r="AH241" s="74"/>
      <c r="AI241" s="74"/>
      <c r="AJ241" s="74"/>
      <c r="AK241" s="76"/>
      <c r="AL241" s="74"/>
      <c r="AM241" s="74"/>
      <c r="AN241" s="74"/>
      <c r="AO241" s="76"/>
      <c r="AP241" s="74"/>
      <c r="AQ241" s="74"/>
      <c r="AR241" s="74"/>
    </row>
    <row r="242" spans="1:44" ht="15.75" customHeight="1">
      <c r="A242" s="74"/>
      <c r="B242" s="74"/>
      <c r="C242" s="74"/>
      <c r="D242" s="74"/>
      <c r="E242" s="74"/>
      <c r="F242" s="74"/>
      <c r="G242" s="74"/>
      <c r="H242" s="74"/>
      <c r="I242" s="76"/>
      <c r="J242" s="74"/>
      <c r="K242" s="74"/>
      <c r="L242" s="74"/>
      <c r="M242" s="76"/>
      <c r="N242" s="74"/>
      <c r="O242" s="74"/>
      <c r="P242" s="74"/>
      <c r="Q242" s="76"/>
      <c r="R242" s="74"/>
      <c r="S242" s="74"/>
      <c r="T242" s="74"/>
      <c r="U242" s="76"/>
      <c r="V242" s="74"/>
      <c r="W242" s="74"/>
      <c r="X242" s="74"/>
      <c r="Y242" s="74"/>
      <c r="Z242" s="74"/>
      <c r="AA242" s="74"/>
      <c r="AB242" s="74"/>
      <c r="AC242" s="76"/>
      <c r="AD242" s="74"/>
      <c r="AE242" s="74"/>
      <c r="AF242" s="74"/>
      <c r="AG242" s="76"/>
      <c r="AH242" s="74"/>
      <c r="AI242" s="74"/>
      <c r="AJ242" s="74"/>
      <c r="AK242" s="76"/>
      <c r="AL242" s="74"/>
      <c r="AM242" s="74"/>
      <c r="AN242" s="74"/>
      <c r="AO242" s="76"/>
      <c r="AP242" s="74"/>
      <c r="AQ242" s="74"/>
      <c r="AR242" s="74"/>
    </row>
    <row r="243" spans="1:44" ht="15.75" customHeight="1">
      <c r="A243" s="74"/>
      <c r="B243" s="74"/>
      <c r="C243" s="74"/>
      <c r="D243" s="74"/>
      <c r="E243" s="74"/>
      <c r="F243" s="74"/>
      <c r="G243" s="74"/>
      <c r="H243" s="74"/>
      <c r="I243" s="76"/>
      <c r="J243" s="74"/>
      <c r="K243" s="74"/>
      <c r="L243" s="74"/>
      <c r="M243" s="76"/>
      <c r="N243" s="74"/>
      <c r="O243" s="74"/>
      <c r="P243" s="74"/>
      <c r="Q243" s="76"/>
      <c r="R243" s="74"/>
      <c r="S243" s="74"/>
      <c r="T243" s="74"/>
      <c r="U243" s="76"/>
      <c r="V243" s="74"/>
      <c r="W243" s="74"/>
      <c r="X243" s="74"/>
      <c r="Y243" s="74"/>
      <c r="Z243" s="74"/>
      <c r="AA243" s="74"/>
      <c r="AB243" s="74"/>
      <c r="AC243" s="76"/>
      <c r="AD243" s="74"/>
      <c r="AE243" s="74"/>
      <c r="AF243" s="74"/>
      <c r="AG243" s="76"/>
      <c r="AH243" s="74"/>
      <c r="AI243" s="74"/>
      <c r="AJ243" s="74"/>
      <c r="AK243" s="76"/>
      <c r="AL243" s="74"/>
      <c r="AM243" s="74"/>
      <c r="AN243" s="74"/>
      <c r="AO243" s="76"/>
      <c r="AP243" s="74"/>
      <c r="AQ243" s="74"/>
      <c r="AR243" s="74"/>
    </row>
    <row r="244" spans="1:44" ht="15.75" customHeight="1">
      <c r="A244" s="74"/>
      <c r="B244" s="74"/>
      <c r="C244" s="74"/>
      <c r="D244" s="74"/>
      <c r="E244" s="74"/>
      <c r="F244" s="74"/>
      <c r="G244" s="74"/>
      <c r="H244" s="74"/>
      <c r="I244" s="76"/>
      <c r="J244" s="74"/>
      <c r="K244" s="74"/>
      <c r="L244" s="74"/>
      <c r="M244" s="76"/>
      <c r="N244" s="74"/>
      <c r="O244" s="74"/>
      <c r="P244" s="74"/>
      <c r="Q244" s="76"/>
      <c r="R244" s="74"/>
      <c r="S244" s="74"/>
      <c r="T244" s="74"/>
      <c r="U244" s="76"/>
      <c r="V244" s="74"/>
      <c r="W244" s="74"/>
      <c r="X244" s="74"/>
      <c r="Y244" s="74"/>
      <c r="Z244" s="74"/>
      <c r="AA244" s="74"/>
      <c r="AB244" s="74"/>
      <c r="AC244" s="76"/>
      <c r="AD244" s="74"/>
      <c r="AE244" s="74"/>
      <c r="AF244" s="74"/>
      <c r="AG244" s="76"/>
      <c r="AH244" s="74"/>
      <c r="AI244" s="74"/>
      <c r="AJ244" s="74"/>
      <c r="AK244" s="76"/>
      <c r="AL244" s="74"/>
      <c r="AM244" s="74"/>
      <c r="AN244" s="74"/>
      <c r="AO244" s="76"/>
      <c r="AP244" s="74"/>
      <c r="AQ244" s="74"/>
      <c r="AR244" s="74"/>
    </row>
    <row r="245" spans="1:44" ht="15.75" customHeight="1">
      <c r="A245" s="74"/>
      <c r="B245" s="74"/>
      <c r="C245" s="74"/>
      <c r="D245" s="74"/>
      <c r="E245" s="74"/>
      <c r="F245" s="74"/>
      <c r="G245" s="74"/>
      <c r="H245" s="74"/>
      <c r="I245" s="76"/>
      <c r="J245" s="74"/>
      <c r="K245" s="74"/>
      <c r="L245" s="74"/>
      <c r="M245" s="76"/>
      <c r="N245" s="74"/>
      <c r="O245" s="74"/>
      <c r="P245" s="74"/>
      <c r="Q245" s="76"/>
      <c r="R245" s="74"/>
      <c r="S245" s="74"/>
      <c r="T245" s="74"/>
      <c r="U245" s="76"/>
      <c r="V245" s="74"/>
      <c r="W245" s="74"/>
      <c r="X245" s="74"/>
      <c r="Y245" s="74"/>
      <c r="Z245" s="74"/>
      <c r="AA245" s="74"/>
      <c r="AB245" s="74"/>
      <c r="AC245" s="76"/>
      <c r="AD245" s="74"/>
      <c r="AE245" s="74"/>
      <c r="AF245" s="74"/>
      <c r="AG245" s="76"/>
      <c r="AH245" s="74"/>
      <c r="AI245" s="74"/>
      <c r="AJ245" s="74"/>
      <c r="AK245" s="76"/>
      <c r="AL245" s="74"/>
      <c r="AM245" s="74"/>
      <c r="AN245" s="74"/>
      <c r="AO245" s="76"/>
      <c r="AP245" s="74"/>
      <c r="AQ245" s="74"/>
      <c r="AR245" s="74"/>
    </row>
    <row r="246" spans="1:44" ht="15.75" customHeight="1">
      <c r="A246" s="74"/>
      <c r="B246" s="74"/>
      <c r="C246" s="74"/>
      <c r="D246" s="74"/>
      <c r="E246" s="74"/>
      <c r="F246" s="74"/>
      <c r="G246" s="74"/>
      <c r="H246" s="74"/>
      <c r="I246" s="76"/>
      <c r="J246" s="74"/>
      <c r="K246" s="74"/>
      <c r="L246" s="74"/>
      <c r="M246" s="76"/>
      <c r="N246" s="74"/>
      <c r="O246" s="74"/>
      <c r="P246" s="74"/>
      <c r="Q246" s="76"/>
      <c r="R246" s="74"/>
      <c r="S246" s="74"/>
      <c r="T246" s="74"/>
      <c r="U246" s="76"/>
      <c r="V246" s="74"/>
      <c r="W246" s="74"/>
      <c r="X246" s="74"/>
      <c r="Y246" s="74"/>
      <c r="Z246" s="74"/>
      <c r="AA246" s="74"/>
      <c r="AB246" s="74"/>
      <c r="AC246" s="76"/>
      <c r="AD246" s="74"/>
      <c r="AE246" s="74"/>
      <c r="AF246" s="74"/>
      <c r="AG246" s="76"/>
      <c r="AH246" s="74"/>
      <c r="AI246" s="74"/>
      <c r="AJ246" s="74"/>
      <c r="AK246" s="76"/>
      <c r="AL246" s="74"/>
      <c r="AM246" s="74"/>
      <c r="AN246" s="74"/>
      <c r="AO246" s="76"/>
      <c r="AP246" s="74"/>
      <c r="AQ246" s="74"/>
      <c r="AR246" s="74"/>
    </row>
    <row r="247" spans="1:44" ht="15.75" customHeight="1">
      <c r="A247" s="74"/>
      <c r="B247" s="74"/>
      <c r="C247" s="74"/>
      <c r="D247" s="74"/>
      <c r="E247" s="74"/>
      <c r="F247" s="74"/>
      <c r="G247" s="74"/>
      <c r="H247" s="74"/>
      <c r="I247" s="76"/>
      <c r="J247" s="74"/>
      <c r="K247" s="74"/>
      <c r="L247" s="74"/>
      <c r="M247" s="76"/>
      <c r="N247" s="74"/>
      <c r="O247" s="74"/>
      <c r="P247" s="74"/>
      <c r="Q247" s="76"/>
      <c r="R247" s="74"/>
      <c r="S247" s="74"/>
      <c r="T247" s="74"/>
      <c r="U247" s="76"/>
      <c r="V247" s="74"/>
      <c r="W247" s="74"/>
      <c r="X247" s="74"/>
      <c r="Y247" s="74"/>
      <c r="Z247" s="74"/>
      <c r="AA247" s="74"/>
      <c r="AB247" s="74"/>
      <c r="AC247" s="76"/>
      <c r="AD247" s="74"/>
      <c r="AE247" s="74"/>
      <c r="AF247" s="74"/>
      <c r="AG247" s="76"/>
      <c r="AH247" s="74"/>
      <c r="AI247" s="74"/>
      <c r="AJ247" s="74"/>
      <c r="AK247" s="76"/>
      <c r="AL247" s="74"/>
      <c r="AM247" s="74"/>
      <c r="AN247" s="74"/>
      <c r="AO247" s="76"/>
      <c r="AP247" s="74"/>
      <c r="AQ247" s="74"/>
      <c r="AR247" s="74"/>
    </row>
    <row r="248" spans="1:44" ht="15.75" customHeight="1">
      <c r="A248" s="74"/>
      <c r="B248" s="74"/>
      <c r="C248" s="74"/>
      <c r="D248" s="74"/>
      <c r="E248" s="74"/>
      <c r="F248" s="74"/>
      <c r="G248" s="74"/>
      <c r="H248" s="74"/>
      <c r="I248" s="76"/>
      <c r="J248" s="74"/>
      <c r="K248" s="74"/>
      <c r="L248" s="74"/>
      <c r="M248" s="76"/>
      <c r="N248" s="74"/>
      <c r="O248" s="74"/>
      <c r="P248" s="74"/>
      <c r="Q248" s="76"/>
      <c r="R248" s="74"/>
      <c r="S248" s="74"/>
      <c r="T248" s="74"/>
      <c r="U248" s="76"/>
      <c r="V248" s="74"/>
      <c r="W248" s="74"/>
      <c r="X248" s="74"/>
      <c r="Y248" s="74"/>
      <c r="Z248" s="74"/>
      <c r="AA248" s="74"/>
      <c r="AB248" s="74"/>
      <c r="AC248" s="76"/>
      <c r="AD248" s="74"/>
      <c r="AE248" s="74"/>
      <c r="AF248" s="74"/>
      <c r="AG248" s="76"/>
      <c r="AH248" s="74"/>
      <c r="AI248" s="74"/>
      <c r="AJ248" s="74"/>
      <c r="AK248" s="76"/>
      <c r="AL248" s="74"/>
      <c r="AM248" s="74"/>
      <c r="AN248" s="74"/>
      <c r="AO248" s="76"/>
      <c r="AP248" s="74"/>
      <c r="AQ248" s="74"/>
      <c r="AR248" s="74"/>
    </row>
    <row r="249" spans="1:44" ht="15.75" customHeight="1">
      <c r="A249" s="74"/>
      <c r="B249" s="74"/>
      <c r="C249" s="74"/>
      <c r="D249" s="74"/>
      <c r="E249" s="74"/>
      <c r="F249" s="74"/>
      <c r="G249" s="74"/>
      <c r="H249" s="74"/>
      <c r="I249" s="76"/>
      <c r="J249" s="74"/>
      <c r="K249" s="74"/>
      <c r="L249" s="74"/>
      <c r="M249" s="76"/>
      <c r="N249" s="74"/>
      <c r="O249" s="74"/>
      <c r="P249" s="74"/>
      <c r="Q249" s="76"/>
      <c r="R249" s="74"/>
      <c r="S249" s="74"/>
      <c r="T249" s="74"/>
      <c r="U249" s="76"/>
      <c r="V249" s="74"/>
      <c r="W249" s="74"/>
      <c r="X249" s="74"/>
      <c r="Y249" s="74"/>
      <c r="Z249" s="74"/>
      <c r="AA249" s="74"/>
      <c r="AB249" s="74"/>
      <c r="AC249" s="76"/>
      <c r="AD249" s="74"/>
      <c r="AE249" s="74"/>
      <c r="AF249" s="74"/>
      <c r="AG249" s="76"/>
      <c r="AH249" s="74"/>
      <c r="AI249" s="74"/>
      <c r="AJ249" s="74"/>
      <c r="AK249" s="76"/>
      <c r="AL249" s="74"/>
      <c r="AM249" s="74"/>
      <c r="AN249" s="74"/>
      <c r="AO249" s="76"/>
      <c r="AP249" s="74"/>
      <c r="AQ249" s="74"/>
      <c r="AR249" s="74"/>
    </row>
    <row r="250" spans="1:44" ht="15.75" customHeight="1">
      <c r="A250" s="74"/>
      <c r="B250" s="74"/>
      <c r="C250" s="74"/>
      <c r="D250" s="74"/>
      <c r="E250" s="74"/>
      <c r="F250" s="74"/>
      <c r="G250" s="74"/>
      <c r="H250" s="74"/>
      <c r="I250" s="76"/>
      <c r="J250" s="74"/>
      <c r="K250" s="74"/>
      <c r="L250" s="74"/>
      <c r="M250" s="76"/>
      <c r="N250" s="74"/>
      <c r="O250" s="74"/>
      <c r="P250" s="74"/>
      <c r="Q250" s="76"/>
      <c r="R250" s="74"/>
      <c r="S250" s="74"/>
      <c r="T250" s="74"/>
      <c r="U250" s="76"/>
      <c r="V250" s="74"/>
      <c r="W250" s="74"/>
      <c r="X250" s="74"/>
      <c r="Y250" s="74"/>
      <c r="Z250" s="74"/>
      <c r="AA250" s="74"/>
      <c r="AB250" s="74"/>
      <c r="AC250" s="76"/>
      <c r="AD250" s="74"/>
      <c r="AE250" s="74"/>
      <c r="AF250" s="74"/>
      <c r="AG250" s="76"/>
      <c r="AH250" s="74"/>
      <c r="AI250" s="74"/>
      <c r="AJ250" s="74"/>
      <c r="AK250" s="76"/>
      <c r="AL250" s="74"/>
      <c r="AM250" s="74"/>
      <c r="AN250" s="74"/>
      <c r="AO250" s="76"/>
      <c r="AP250" s="74"/>
      <c r="AQ250" s="74"/>
      <c r="AR250" s="74"/>
    </row>
    <row r="251" spans="1:44" ht="15.75" customHeight="1">
      <c r="A251" s="74"/>
      <c r="B251" s="74"/>
      <c r="C251" s="74"/>
      <c r="D251" s="74"/>
      <c r="E251" s="74"/>
      <c r="F251" s="74"/>
      <c r="G251" s="74"/>
      <c r="H251" s="74"/>
      <c r="I251" s="76"/>
      <c r="J251" s="74"/>
      <c r="K251" s="74"/>
      <c r="L251" s="74"/>
      <c r="M251" s="76"/>
      <c r="N251" s="74"/>
      <c r="O251" s="74"/>
      <c r="P251" s="74"/>
      <c r="Q251" s="76"/>
      <c r="R251" s="74"/>
      <c r="S251" s="74"/>
      <c r="T251" s="74"/>
      <c r="U251" s="76"/>
      <c r="V251" s="74"/>
      <c r="W251" s="74"/>
      <c r="X251" s="74"/>
      <c r="Y251" s="74"/>
      <c r="Z251" s="74"/>
      <c r="AA251" s="74"/>
      <c r="AB251" s="74"/>
      <c r="AC251" s="76"/>
      <c r="AD251" s="74"/>
      <c r="AE251" s="74"/>
      <c r="AF251" s="74"/>
      <c r="AG251" s="76"/>
      <c r="AH251" s="74"/>
      <c r="AI251" s="74"/>
      <c r="AJ251" s="74"/>
      <c r="AK251" s="76"/>
      <c r="AL251" s="74"/>
      <c r="AM251" s="74"/>
      <c r="AN251" s="74"/>
      <c r="AO251" s="76"/>
      <c r="AP251" s="74"/>
      <c r="AQ251" s="74"/>
      <c r="AR251" s="74"/>
    </row>
    <row r="252" spans="1:44" ht="15.75" customHeight="1">
      <c r="A252" s="74"/>
      <c r="B252" s="74"/>
      <c r="C252" s="74"/>
      <c r="D252" s="74"/>
      <c r="E252" s="74"/>
      <c r="F252" s="74"/>
      <c r="G252" s="74"/>
      <c r="H252" s="74"/>
      <c r="I252" s="76"/>
      <c r="J252" s="74"/>
      <c r="K252" s="74"/>
      <c r="L252" s="74"/>
      <c r="M252" s="76"/>
      <c r="N252" s="74"/>
      <c r="O252" s="74"/>
      <c r="P252" s="74"/>
      <c r="Q252" s="76"/>
      <c r="R252" s="74"/>
      <c r="S252" s="74"/>
      <c r="T252" s="74"/>
      <c r="U252" s="76"/>
      <c r="V252" s="74"/>
      <c r="W252" s="74"/>
      <c r="X252" s="74"/>
      <c r="Y252" s="74"/>
      <c r="Z252" s="74"/>
      <c r="AA252" s="74"/>
      <c r="AB252" s="74"/>
      <c r="AC252" s="76"/>
      <c r="AD252" s="74"/>
      <c r="AE252" s="74"/>
      <c r="AF252" s="74"/>
      <c r="AG252" s="76"/>
      <c r="AH252" s="74"/>
      <c r="AI252" s="74"/>
      <c r="AJ252" s="74"/>
      <c r="AK252" s="76"/>
      <c r="AL252" s="74"/>
      <c r="AM252" s="74"/>
      <c r="AN252" s="74"/>
      <c r="AO252" s="76"/>
      <c r="AP252" s="74"/>
      <c r="AQ252" s="74"/>
      <c r="AR252" s="74"/>
    </row>
    <row r="253" spans="1:44" ht="15.75" customHeight="1">
      <c r="A253" s="74"/>
      <c r="B253" s="74"/>
      <c r="C253" s="74"/>
      <c r="D253" s="74"/>
      <c r="E253" s="74"/>
      <c r="F253" s="74"/>
      <c r="G253" s="74"/>
      <c r="H253" s="74"/>
      <c r="I253" s="76"/>
      <c r="J253" s="74"/>
      <c r="K253" s="74"/>
      <c r="L253" s="74"/>
      <c r="M253" s="76"/>
      <c r="N253" s="74"/>
      <c r="O253" s="74"/>
      <c r="P253" s="74"/>
      <c r="Q253" s="76"/>
      <c r="R253" s="74"/>
      <c r="S253" s="74"/>
      <c r="T253" s="74"/>
      <c r="U253" s="76"/>
      <c r="V253" s="74"/>
      <c r="W253" s="74"/>
      <c r="X253" s="74"/>
      <c r="Y253" s="74"/>
      <c r="Z253" s="74"/>
      <c r="AA253" s="74"/>
      <c r="AB253" s="74"/>
      <c r="AC253" s="76"/>
      <c r="AD253" s="74"/>
      <c r="AE253" s="74"/>
      <c r="AF253" s="74"/>
      <c r="AG253" s="76"/>
      <c r="AH253" s="74"/>
      <c r="AI253" s="74"/>
      <c r="AJ253" s="74"/>
      <c r="AK253" s="76"/>
      <c r="AL253" s="74"/>
      <c r="AM253" s="74"/>
      <c r="AN253" s="74"/>
      <c r="AO253" s="76"/>
      <c r="AP253" s="74"/>
      <c r="AQ253" s="74"/>
      <c r="AR253" s="74"/>
    </row>
    <row r="254" spans="1:44" ht="15.75" customHeight="1">
      <c r="A254" s="74"/>
      <c r="B254" s="74"/>
      <c r="C254" s="74"/>
      <c r="D254" s="74"/>
      <c r="E254" s="74"/>
      <c r="F254" s="74"/>
      <c r="G254" s="74"/>
      <c r="H254" s="74"/>
      <c r="I254" s="76"/>
      <c r="J254" s="74"/>
      <c r="K254" s="74"/>
      <c r="L254" s="74"/>
      <c r="M254" s="76"/>
      <c r="N254" s="74"/>
      <c r="O254" s="74"/>
      <c r="P254" s="74"/>
      <c r="Q254" s="76"/>
      <c r="R254" s="74"/>
      <c r="S254" s="74"/>
      <c r="T254" s="74"/>
      <c r="U254" s="76"/>
      <c r="V254" s="74"/>
      <c r="W254" s="74"/>
      <c r="X254" s="74"/>
      <c r="Y254" s="74"/>
      <c r="Z254" s="74"/>
      <c r="AA254" s="74"/>
      <c r="AB254" s="74"/>
      <c r="AC254" s="76"/>
      <c r="AD254" s="74"/>
      <c r="AE254" s="74"/>
      <c r="AF254" s="74"/>
      <c r="AG254" s="76"/>
      <c r="AH254" s="74"/>
      <c r="AI254" s="74"/>
      <c r="AJ254" s="74"/>
      <c r="AK254" s="76"/>
      <c r="AL254" s="74"/>
      <c r="AM254" s="74"/>
      <c r="AN254" s="74"/>
      <c r="AO254" s="76"/>
      <c r="AP254" s="74"/>
      <c r="AQ254" s="74"/>
      <c r="AR254" s="74"/>
    </row>
    <row r="255" spans="1:44" ht="15.75" customHeight="1">
      <c r="A255" s="74"/>
      <c r="B255" s="74"/>
      <c r="C255" s="74"/>
      <c r="D255" s="74"/>
      <c r="E255" s="74"/>
      <c r="F255" s="74"/>
      <c r="G255" s="74"/>
      <c r="H255" s="74"/>
      <c r="I255" s="76"/>
      <c r="J255" s="74"/>
      <c r="K255" s="74"/>
      <c r="L255" s="74"/>
      <c r="M255" s="76"/>
      <c r="N255" s="74"/>
      <c r="O255" s="74"/>
      <c r="P255" s="74"/>
      <c r="Q255" s="76"/>
      <c r="R255" s="74"/>
      <c r="S255" s="74"/>
      <c r="T255" s="74"/>
      <c r="U255" s="76"/>
      <c r="V255" s="74"/>
      <c r="W255" s="74"/>
      <c r="X255" s="74"/>
      <c r="Y255" s="74"/>
      <c r="Z255" s="74"/>
      <c r="AA255" s="74"/>
      <c r="AB255" s="74"/>
      <c r="AC255" s="76"/>
      <c r="AD255" s="74"/>
      <c r="AE255" s="74"/>
      <c r="AF255" s="74"/>
      <c r="AG255" s="76"/>
      <c r="AH255" s="74"/>
      <c r="AI255" s="74"/>
      <c r="AJ255" s="74"/>
      <c r="AK255" s="76"/>
      <c r="AL255" s="74"/>
      <c r="AM255" s="74"/>
      <c r="AN255" s="74"/>
      <c r="AO255" s="76"/>
      <c r="AP255" s="74"/>
      <c r="AQ255" s="74"/>
      <c r="AR255" s="74"/>
    </row>
    <row r="256" spans="1:44" ht="15.75" customHeight="1">
      <c r="A256" s="74"/>
      <c r="B256" s="74"/>
      <c r="C256" s="74"/>
      <c r="D256" s="74"/>
      <c r="E256" s="74"/>
      <c r="F256" s="74"/>
      <c r="G256" s="74"/>
      <c r="H256" s="74"/>
      <c r="I256" s="76"/>
      <c r="J256" s="74"/>
      <c r="K256" s="74"/>
      <c r="L256" s="74"/>
      <c r="M256" s="76"/>
      <c r="N256" s="74"/>
      <c r="O256" s="74"/>
      <c r="P256" s="74"/>
      <c r="Q256" s="76"/>
      <c r="R256" s="74"/>
      <c r="S256" s="74"/>
      <c r="T256" s="74"/>
      <c r="U256" s="76"/>
      <c r="V256" s="74"/>
      <c r="W256" s="74"/>
      <c r="X256" s="74"/>
      <c r="Y256" s="74"/>
      <c r="Z256" s="74"/>
      <c r="AA256" s="74"/>
      <c r="AB256" s="74"/>
      <c r="AC256" s="76"/>
      <c r="AD256" s="74"/>
      <c r="AE256" s="74"/>
      <c r="AF256" s="74"/>
      <c r="AG256" s="76"/>
      <c r="AH256" s="74"/>
      <c r="AI256" s="74"/>
      <c r="AJ256" s="74"/>
      <c r="AK256" s="76"/>
      <c r="AL256" s="74"/>
      <c r="AM256" s="74"/>
      <c r="AN256" s="74"/>
      <c r="AO256" s="76"/>
      <c r="AP256" s="74"/>
      <c r="AQ256" s="74"/>
      <c r="AR256" s="74"/>
    </row>
    <row r="257" spans="1:44" ht="15.75" customHeight="1">
      <c r="A257" s="74"/>
      <c r="B257" s="74"/>
      <c r="C257" s="74"/>
      <c r="D257" s="74"/>
      <c r="E257" s="74"/>
      <c r="F257" s="74"/>
      <c r="G257" s="74"/>
      <c r="H257" s="74"/>
      <c r="I257" s="76"/>
      <c r="J257" s="74"/>
      <c r="K257" s="74"/>
      <c r="L257" s="74"/>
      <c r="M257" s="76"/>
      <c r="N257" s="74"/>
      <c r="O257" s="74"/>
      <c r="P257" s="74"/>
      <c r="Q257" s="76"/>
      <c r="R257" s="74"/>
      <c r="S257" s="74"/>
      <c r="T257" s="74"/>
      <c r="U257" s="76"/>
      <c r="V257" s="74"/>
      <c r="W257" s="74"/>
      <c r="X257" s="74"/>
      <c r="Y257" s="74"/>
      <c r="Z257" s="74"/>
      <c r="AA257" s="74"/>
      <c r="AB257" s="74"/>
      <c r="AC257" s="76"/>
      <c r="AD257" s="74"/>
      <c r="AE257" s="74"/>
      <c r="AF257" s="74"/>
      <c r="AG257" s="76"/>
      <c r="AH257" s="74"/>
      <c r="AI257" s="74"/>
      <c r="AJ257" s="74"/>
      <c r="AK257" s="76"/>
      <c r="AL257" s="74"/>
      <c r="AM257" s="74"/>
      <c r="AN257" s="74"/>
      <c r="AO257" s="76"/>
      <c r="AP257" s="74"/>
      <c r="AQ257" s="74"/>
      <c r="AR257" s="74"/>
    </row>
    <row r="258" spans="1:44" ht="15.75" customHeight="1">
      <c r="A258" s="74"/>
      <c r="B258" s="74"/>
      <c r="C258" s="74"/>
      <c r="D258" s="74"/>
      <c r="E258" s="74"/>
      <c r="F258" s="74"/>
      <c r="G258" s="74"/>
      <c r="H258" s="74"/>
      <c r="I258" s="76"/>
      <c r="J258" s="74"/>
      <c r="K258" s="74"/>
      <c r="L258" s="74"/>
      <c r="M258" s="76"/>
      <c r="N258" s="74"/>
      <c r="O258" s="74"/>
      <c r="P258" s="74"/>
      <c r="Q258" s="76"/>
      <c r="R258" s="74"/>
      <c r="S258" s="74"/>
      <c r="T258" s="74"/>
      <c r="U258" s="76"/>
      <c r="V258" s="74"/>
      <c r="W258" s="74"/>
      <c r="X258" s="74"/>
      <c r="Y258" s="74"/>
      <c r="Z258" s="74"/>
      <c r="AA258" s="74"/>
      <c r="AB258" s="74"/>
      <c r="AC258" s="76"/>
      <c r="AD258" s="74"/>
      <c r="AE258" s="74"/>
      <c r="AF258" s="74"/>
      <c r="AG258" s="76"/>
      <c r="AH258" s="74"/>
      <c r="AI258" s="74"/>
      <c r="AJ258" s="74"/>
      <c r="AK258" s="76"/>
      <c r="AL258" s="74"/>
      <c r="AM258" s="74"/>
      <c r="AN258" s="74"/>
      <c r="AO258" s="76"/>
      <c r="AP258" s="74"/>
      <c r="AQ258" s="74"/>
      <c r="AR258" s="74"/>
    </row>
    <row r="259" spans="1:44" ht="15.75" customHeight="1">
      <c r="A259" s="74"/>
      <c r="B259" s="74"/>
      <c r="C259" s="74"/>
      <c r="D259" s="74"/>
      <c r="E259" s="74"/>
      <c r="F259" s="74"/>
      <c r="G259" s="74"/>
      <c r="H259" s="74"/>
      <c r="I259" s="76"/>
      <c r="J259" s="74"/>
      <c r="K259" s="74"/>
      <c r="L259" s="74"/>
      <c r="M259" s="76"/>
      <c r="N259" s="74"/>
      <c r="O259" s="74"/>
      <c r="P259" s="74"/>
      <c r="Q259" s="76"/>
      <c r="R259" s="74"/>
      <c r="S259" s="74"/>
      <c r="T259" s="74"/>
      <c r="U259" s="76"/>
      <c r="V259" s="74"/>
      <c r="W259" s="74"/>
      <c r="X259" s="74"/>
      <c r="Y259" s="74"/>
      <c r="Z259" s="74"/>
      <c r="AA259" s="74"/>
      <c r="AB259" s="74"/>
      <c r="AC259" s="76"/>
      <c r="AD259" s="74"/>
      <c r="AE259" s="74"/>
      <c r="AF259" s="74"/>
      <c r="AG259" s="76"/>
      <c r="AH259" s="74"/>
      <c r="AI259" s="74"/>
      <c r="AJ259" s="74"/>
      <c r="AK259" s="76"/>
      <c r="AL259" s="74"/>
      <c r="AM259" s="74"/>
      <c r="AN259" s="74"/>
      <c r="AO259" s="76"/>
      <c r="AP259" s="74"/>
      <c r="AQ259" s="74"/>
      <c r="AR259" s="74"/>
    </row>
    <row r="260" spans="1:44" ht="15.75" customHeight="1">
      <c r="A260" s="74"/>
      <c r="B260" s="74"/>
      <c r="C260" s="74"/>
      <c r="D260" s="74"/>
      <c r="E260" s="74"/>
      <c r="F260" s="74"/>
      <c r="G260" s="74"/>
      <c r="H260" s="74"/>
      <c r="I260" s="76"/>
      <c r="J260" s="74"/>
      <c r="K260" s="74"/>
      <c r="L260" s="74"/>
      <c r="M260" s="76"/>
      <c r="N260" s="74"/>
      <c r="O260" s="74"/>
      <c r="P260" s="74"/>
      <c r="Q260" s="76"/>
      <c r="R260" s="74"/>
      <c r="S260" s="74"/>
      <c r="T260" s="74"/>
      <c r="U260" s="76"/>
      <c r="V260" s="74"/>
      <c r="W260" s="74"/>
      <c r="X260" s="74"/>
      <c r="Y260" s="74"/>
      <c r="Z260" s="74"/>
      <c r="AA260" s="74"/>
      <c r="AB260" s="74"/>
      <c r="AC260" s="76"/>
      <c r="AD260" s="74"/>
      <c r="AE260" s="74"/>
      <c r="AF260" s="74"/>
      <c r="AG260" s="76"/>
      <c r="AH260" s="74"/>
      <c r="AI260" s="74"/>
      <c r="AJ260" s="74"/>
      <c r="AK260" s="76"/>
      <c r="AL260" s="74"/>
      <c r="AM260" s="74"/>
      <c r="AN260" s="74"/>
      <c r="AO260" s="76"/>
      <c r="AP260" s="74"/>
      <c r="AQ260" s="74"/>
      <c r="AR260" s="74"/>
    </row>
    <row r="261" spans="1:44" ht="15.75" customHeight="1">
      <c r="A261" s="74"/>
      <c r="B261" s="74"/>
      <c r="C261" s="74"/>
      <c r="D261" s="74"/>
      <c r="E261" s="74"/>
      <c r="F261" s="74"/>
      <c r="G261" s="74"/>
      <c r="H261" s="74"/>
      <c r="I261" s="76"/>
      <c r="J261" s="74"/>
      <c r="K261" s="74"/>
      <c r="L261" s="74"/>
      <c r="M261" s="76"/>
      <c r="N261" s="74"/>
      <c r="O261" s="74"/>
      <c r="P261" s="74"/>
      <c r="Q261" s="76"/>
      <c r="R261" s="74"/>
      <c r="S261" s="74"/>
      <c r="T261" s="74"/>
      <c r="U261" s="76"/>
      <c r="V261" s="74"/>
      <c r="W261" s="74"/>
      <c r="X261" s="74"/>
      <c r="Y261" s="74"/>
      <c r="Z261" s="74"/>
      <c r="AA261" s="74"/>
      <c r="AB261" s="74"/>
      <c r="AC261" s="76"/>
      <c r="AD261" s="74"/>
      <c r="AE261" s="74"/>
      <c r="AF261" s="74"/>
      <c r="AG261" s="76"/>
      <c r="AH261" s="74"/>
      <c r="AI261" s="74"/>
      <c r="AJ261" s="74"/>
      <c r="AK261" s="76"/>
      <c r="AL261" s="74"/>
      <c r="AM261" s="74"/>
      <c r="AN261" s="74"/>
      <c r="AO261" s="76"/>
      <c r="AP261" s="74"/>
      <c r="AQ261" s="74"/>
      <c r="AR261" s="74"/>
    </row>
    <row r="262" spans="1:44" ht="15.75" customHeight="1">
      <c r="A262" s="74"/>
      <c r="B262" s="74"/>
      <c r="C262" s="74"/>
      <c r="D262" s="74"/>
      <c r="E262" s="74"/>
      <c r="F262" s="74"/>
      <c r="G262" s="74"/>
      <c r="H262" s="74"/>
      <c r="I262" s="76"/>
      <c r="J262" s="74"/>
      <c r="K262" s="74"/>
      <c r="L262" s="74"/>
      <c r="M262" s="76"/>
      <c r="N262" s="74"/>
      <c r="O262" s="74"/>
      <c r="P262" s="74"/>
      <c r="Q262" s="76"/>
      <c r="R262" s="74"/>
      <c r="S262" s="74"/>
      <c r="T262" s="74"/>
      <c r="U262" s="76"/>
      <c r="V262" s="74"/>
      <c r="W262" s="74"/>
      <c r="X262" s="74"/>
      <c r="Y262" s="74"/>
      <c r="Z262" s="74"/>
      <c r="AA262" s="74"/>
      <c r="AB262" s="74"/>
      <c r="AC262" s="76"/>
      <c r="AD262" s="74"/>
      <c r="AE262" s="74"/>
      <c r="AF262" s="74"/>
      <c r="AG262" s="76"/>
      <c r="AH262" s="74"/>
      <c r="AI262" s="74"/>
      <c r="AJ262" s="74"/>
      <c r="AK262" s="76"/>
      <c r="AL262" s="74"/>
      <c r="AM262" s="74"/>
      <c r="AN262" s="74"/>
      <c r="AO262" s="76"/>
      <c r="AP262" s="74"/>
      <c r="AQ262" s="74"/>
      <c r="AR262" s="74"/>
    </row>
    <row r="263" spans="1:44" ht="15.75" customHeight="1">
      <c r="A263" s="74"/>
      <c r="B263" s="74"/>
      <c r="C263" s="74"/>
      <c r="D263" s="74"/>
      <c r="E263" s="74"/>
      <c r="F263" s="74"/>
      <c r="G263" s="74"/>
      <c r="H263" s="74"/>
      <c r="I263" s="76"/>
      <c r="J263" s="74"/>
      <c r="K263" s="74"/>
      <c r="L263" s="74"/>
      <c r="M263" s="76"/>
      <c r="N263" s="74"/>
      <c r="O263" s="74"/>
      <c r="P263" s="74"/>
      <c r="Q263" s="76"/>
      <c r="R263" s="74"/>
      <c r="S263" s="74"/>
      <c r="T263" s="74"/>
      <c r="U263" s="76"/>
      <c r="V263" s="74"/>
      <c r="W263" s="74"/>
      <c r="X263" s="74"/>
      <c r="Y263" s="74"/>
      <c r="Z263" s="74"/>
      <c r="AA263" s="74"/>
      <c r="AB263" s="74"/>
      <c r="AC263" s="76"/>
      <c r="AD263" s="74"/>
      <c r="AE263" s="74"/>
      <c r="AF263" s="74"/>
      <c r="AG263" s="76"/>
      <c r="AH263" s="74"/>
      <c r="AI263" s="74"/>
      <c r="AJ263" s="74"/>
      <c r="AK263" s="76"/>
      <c r="AL263" s="74"/>
      <c r="AM263" s="74"/>
      <c r="AN263" s="74"/>
      <c r="AO263" s="76"/>
      <c r="AP263" s="74"/>
      <c r="AQ263" s="74"/>
      <c r="AR263" s="74"/>
    </row>
    <row r="264" spans="1:44" ht="15.75" customHeight="1">
      <c r="A264" s="74"/>
      <c r="B264" s="74"/>
      <c r="C264" s="74"/>
      <c r="D264" s="74"/>
      <c r="E264" s="74"/>
      <c r="F264" s="74"/>
      <c r="G264" s="74"/>
      <c r="H264" s="74"/>
      <c r="I264" s="76"/>
      <c r="J264" s="74"/>
      <c r="K264" s="74"/>
      <c r="L264" s="74"/>
      <c r="M264" s="76"/>
      <c r="N264" s="74"/>
      <c r="O264" s="74"/>
      <c r="P264" s="74"/>
      <c r="Q264" s="76"/>
      <c r="R264" s="74"/>
      <c r="S264" s="74"/>
      <c r="T264" s="74"/>
      <c r="U264" s="76"/>
      <c r="V264" s="74"/>
      <c r="W264" s="74"/>
      <c r="X264" s="74"/>
      <c r="Y264" s="74"/>
      <c r="Z264" s="74"/>
      <c r="AA264" s="74"/>
      <c r="AB264" s="74"/>
      <c r="AC264" s="76"/>
      <c r="AD264" s="74"/>
      <c r="AE264" s="74"/>
      <c r="AF264" s="74"/>
      <c r="AG264" s="76"/>
      <c r="AH264" s="74"/>
      <c r="AI264" s="74"/>
      <c r="AJ264" s="74"/>
      <c r="AK264" s="76"/>
      <c r="AL264" s="74"/>
      <c r="AM264" s="74"/>
      <c r="AN264" s="74"/>
      <c r="AO264" s="76"/>
      <c r="AP264" s="74"/>
      <c r="AQ264" s="74"/>
      <c r="AR264" s="74"/>
    </row>
    <row r="265" spans="1:44" ht="15.75" customHeight="1">
      <c r="A265" s="74"/>
      <c r="B265" s="74"/>
      <c r="C265" s="74"/>
      <c r="D265" s="74"/>
      <c r="E265" s="74"/>
      <c r="F265" s="74"/>
      <c r="G265" s="74"/>
      <c r="H265" s="74"/>
      <c r="I265" s="76"/>
      <c r="J265" s="74"/>
      <c r="K265" s="74"/>
      <c r="L265" s="74"/>
      <c r="M265" s="76"/>
      <c r="N265" s="74"/>
      <c r="O265" s="74"/>
      <c r="P265" s="74"/>
      <c r="Q265" s="76"/>
      <c r="R265" s="74"/>
      <c r="S265" s="74"/>
      <c r="T265" s="74"/>
      <c r="U265" s="76"/>
      <c r="V265" s="74"/>
      <c r="W265" s="74"/>
      <c r="X265" s="74"/>
      <c r="Y265" s="74"/>
      <c r="Z265" s="74"/>
      <c r="AA265" s="74"/>
      <c r="AB265" s="74"/>
      <c r="AC265" s="76"/>
      <c r="AD265" s="74"/>
      <c r="AE265" s="74"/>
      <c r="AF265" s="74"/>
      <c r="AG265" s="76"/>
      <c r="AH265" s="74"/>
      <c r="AI265" s="74"/>
      <c r="AJ265" s="74"/>
      <c r="AK265" s="76"/>
      <c r="AL265" s="74"/>
      <c r="AM265" s="74"/>
      <c r="AN265" s="74"/>
      <c r="AO265" s="76"/>
      <c r="AP265" s="74"/>
      <c r="AQ265" s="74"/>
      <c r="AR265" s="74"/>
    </row>
    <row r="266" spans="1:44" ht="15.75" customHeight="1">
      <c r="A266" s="74"/>
      <c r="B266" s="74"/>
      <c r="C266" s="74"/>
      <c r="D266" s="74"/>
      <c r="E266" s="74"/>
      <c r="F266" s="74"/>
      <c r="G266" s="74"/>
      <c r="H266" s="74"/>
      <c r="I266" s="76"/>
      <c r="J266" s="74"/>
      <c r="K266" s="74"/>
      <c r="L266" s="74"/>
      <c r="M266" s="76"/>
      <c r="N266" s="74"/>
      <c r="O266" s="74"/>
      <c r="P266" s="74"/>
      <c r="Q266" s="76"/>
      <c r="R266" s="74"/>
      <c r="S266" s="74"/>
      <c r="T266" s="74"/>
      <c r="U266" s="76"/>
      <c r="V266" s="74"/>
      <c r="W266" s="74"/>
      <c r="X266" s="74"/>
      <c r="Y266" s="74"/>
      <c r="Z266" s="74"/>
      <c r="AA266" s="74"/>
      <c r="AB266" s="74"/>
      <c r="AC266" s="76"/>
      <c r="AD266" s="74"/>
      <c r="AE266" s="74"/>
      <c r="AF266" s="74"/>
      <c r="AG266" s="76"/>
      <c r="AH266" s="74"/>
      <c r="AI266" s="74"/>
      <c r="AJ266" s="74"/>
      <c r="AK266" s="76"/>
      <c r="AL266" s="74"/>
      <c r="AM266" s="74"/>
      <c r="AN266" s="74"/>
      <c r="AO266" s="76"/>
      <c r="AP266" s="74"/>
      <c r="AQ266" s="74"/>
      <c r="AR266" s="74"/>
    </row>
    <row r="267" spans="1:44" ht="15.75" customHeight="1">
      <c r="A267" s="74"/>
      <c r="B267" s="74"/>
      <c r="C267" s="74"/>
      <c r="D267" s="74"/>
      <c r="E267" s="74"/>
      <c r="F267" s="74"/>
      <c r="G267" s="74"/>
      <c r="H267" s="74"/>
      <c r="I267" s="76"/>
      <c r="J267" s="74"/>
      <c r="K267" s="74"/>
      <c r="L267" s="74"/>
      <c r="M267" s="76"/>
      <c r="N267" s="74"/>
      <c r="O267" s="74"/>
      <c r="P267" s="74"/>
      <c r="Q267" s="76"/>
      <c r="R267" s="74"/>
      <c r="S267" s="74"/>
      <c r="T267" s="74"/>
      <c r="U267" s="76"/>
      <c r="V267" s="74"/>
      <c r="W267" s="74"/>
      <c r="X267" s="74"/>
      <c r="Y267" s="74"/>
      <c r="Z267" s="74"/>
      <c r="AA267" s="74"/>
      <c r="AB267" s="74"/>
      <c r="AC267" s="76"/>
      <c r="AD267" s="74"/>
      <c r="AE267" s="74"/>
      <c r="AF267" s="74"/>
      <c r="AG267" s="76"/>
      <c r="AH267" s="74"/>
      <c r="AI267" s="74"/>
      <c r="AJ267" s="74"/>
      <c r="AK267" s="76"/>
      <c r="AL267" s="74"/>
      <c r="AM267" s="74"/>
      <c r="AN267" s="74"/>
      <c r="AO267" s="76"/>
      <c r="AP267" s="74"/>
      <c r="AQ267" s="74"/>
      <c r="AR267" s="74"/>
    </row>
    <row r="268" spans="1:44" ht="15.75" customHeight="1">
      <c r="A268" s="74"/>
      <c r="B268" s="74"/>
      <c r="C268" s="74"/>
      <c r="D268" s="74"/>
      <c r="E268" s="74"/>
      <c r="F268" s="74"/>
      <c r="G268" s="74"/>
      <c r="H268" s="74"/>
      <c r="I268" s="76"/>
      <c r="J268" s="74"/>
      <c r="K268" s="74"/>
      <c r="L268" s="74"/>
      <c r="M268" s="76"/>
      <c r="N268" s="74"/>
      <c r="O268" s="74"/>
      <c r="P268" s="74"/>
      <c r="Q268" s="76"/>
      <c r="R268" s="74"/>
      <c r="S268" s="74"/>
      <c r="T268" s="74"/>
      <c r="U268" s="76"/>
      <c r="V268" s="74"/>
      <c r="W268" s="74"/>
      <c r="X268" s="74"/>
      <c r="Y268" s="74"/>
      <c r="Z268" s="74"/>
      <c r="AA268" s="74"/>
      <c r="AB268" s="74"/>
      <c r="AC268" s="76"/>
      <c r="AD268" s="74"/>
      <c r="AE268" s="74"/>
      <c r="AF268" s="74"/>
      <c r="AG268" s="76"/>
      <c r="AH268" s="74"/>
      <c r="AI268" s="74"/>
      <c r="AJ268" s="74"/>
      <c r="AK268" s="76"/>
      <c r="AL268" s="74"/>
      <c r="AM268" s="74"/>
      <c r="AN268" s="74"/>
      <c r="AO268" s="76"/>
      <c r="AP268" s="74"/>
      <c r="AQ268" s="74"/>
      <c r="AR268" s="74"/>
    </row>
    <row r="269" spans="1:44" ht="15.75" customHeight="1">
      <c r="A269" s="74"/>
      <c r="B269" s="74"/>
      <c r="C269" s="74"/>
      <c r="D269" s="74"/>
      <c r="E269" s="74"/>
      <c r="F269" s="74"/>
      <c r="G269" s="74"/>
      <c r="H269" s="74"/>
      <c r="I269" s="76"/>
      <c r="J269" s="74"/>
      <c r="K269" s="74"/>
      <c r="L269" s="74"/>
      <c r="M269" s="76"/>
      <c r="N269" s="74"/>
      <c r="O269" s="74"/>
      <c r="P269" s="74"/>
      <c r="Q269" s="76"/>
      <c r="R269" s="74"/>
      <c r="S269" s="74"/>
      <c r="T269" s="74"/>
      <c r="U269" s="76"/>
      <c r="V269" s="74"/>
      <c r="W269" s="74"/>
      <c r="X269" s="74"/>
      <c r="Y269" s="74"/>
      <c r="Z269" s="74"/>
      <c r="AA269" s="74"/>
      <c r="AB269" s="74"/>
      <c r="AC269" s="76"/>
      <c r="AD269" s="74"/>
      <c r="AE269" s="74"/>
      <c r="AF269" s="74"/>
      <c r="AG269" s="76"/>
      <c r="AH269" s="74"/>
      <c r="AI269" s="74"/>
      <c r="AJ269" s="74"/>
      <c r="AK269" s="76"/>
      <c r="AL269" s="74"/>
      <c r="AM269" s="74"/>
      <c r="AN269" s="74"/>
      <c r="AO269" s="76"/>
      <c r="AP269" s="74"/>
      <c r="AQ269" s="74"/>
      <c r="AR269" s="74"/>
    </row>
    <row r="270" spans="1:44" ht="15.75" customHeight="1">
      <c r="A270" s="74"/>
      <c r="B270" s="74"/>
      <c r="C270" s="74"/>
      <c r="D270" s="74"/>
      <c r="E270" s="74"/>
      <c r="F270" s="74"/>
      <c r="G270" s="74"/>
      <c r="H270" s="74"/>
      <c r="I270" s="76"/>
      <c r="J270" s="74"/>
      <c r="K270" s="74"/>
      <c r="L270" s="74"/>
      <c r="M270" s="76"/>
      <c r="N270" s="74"/>
      <c r="O270" s="74"/>
      <c r="P270" s="74"/>
      <c r="Q270" s="76"/>
      <c r="R270" s="74"/>
      <c r="S270" s="74"/>
      <c r="T270" s="74"/>
      <c r="U270" s="76"/>
      <c r="V270" s="74"/>
      <c r="W270" s="74"/>
      <c r="X270" s="74"/>
      <c r="Y270" s="74"/>
      <c r="Z270" s="74"/>
      <c r="AA270" s="74"/>
      <c r="AB270" s="74"/>
      <c r="AC270" s="76"/>
      <c r="AD270" s="74"/>
      <c r="AE270" s="74"/>
      <c r="AF270" s="74"/>
      <c r="AG270" s="76"/>
      <c r="AH270" s="74"/>
      <c r="AI270" s="74"/>
      <c r="AJ270" s="74"/>
      <c r="AK270" s="76"/>
      <c r="AL270" s="74"/>
      <c r="AM270" s="74"/>
      <c r="AN270" s="74"/>
      <c r="AO270" s="76"/>
      <c r="AP270" s="74"/>
      <c r="AQ270" s="74"/>
      <c r="AR270" s="74"/>
    </row>
    <row r="271" spans="1:44" ht="15.75" customHeight="1">
      <c r="A271" s="74"/>
      <c r="B271" s="74"/>
      <c r="C271" s="74"/>
      <c r="D271" s="74"/>
      <c r="E271" s="74"/>
      <c r="F271" s="74"/>
      <c r="G271" s="74"/>
      <c r="H271" s="74"/>
      <c r="I271" s="76"/>
      <c r="J271" s="74"/>
      <c r="K271" s="74"/>
      <c r="L271" s="74"/>
      <c r="M271" s="76"/>
      <c r="N271" s="74"/>
      <c r="O271" s="74"/>
      <c r="P271" s="74"/>
      <c r="Q271" s="76"/>
      <c r="R271" s="74"/>
      <c r="S271" s="74"/>
      <c r="T271" s="74"/>
      <c r="U271" s="76"/>
      <c r="V271" s="74"/>
      <c r="W271" s="74"/>
      <c r="X271" s="74"/>
      <c r="Y271" s="74"/>
      <c r="Z271" s="74"/>
      <c r="AA271" s="74"/>
      <c r="AB271" s="74"/>
      <c r="AC271" s="76"/>
      <c r="AD271" s="74"/>
      <c r="AE271" s="74"/>
      <c r="AF271" s="74"/>
      <c r="AG271" s="76"/>
      <c r="AH271" s="74"/>
      <c r="AI271" s="74"/>
      <c r="AJ271" s="74"/>
      <c r="AK271" s="76"/>
      <c r="AL271" s="74"/>
      <c r="AM271" s="74"/>
      <c r="AN271" s="74"/>
      <c r="AO271" s="76"/>
      <c r="AP271" s="74"/>
      <c r="AQ271" s="74"/>
      <c r="AR271" s="74"/>
    </row>
    <row r="272" spans="1:44" ht="15.75" customHeight="1">
      <c r="A272" s="74"/>
      <c r="B272" s="74"/>
      <c r="C272" s="74"/>
      <c r="D272" s="74"/>
      <c r="E272" s="74"/>
      <c r="F272" s="74"/>
      <c r="G272" s="74"/>
      <c r="H272" s="74"/>
      <c r="I272" s="76"/>
      <c r="J272" s="74"/>
      <c r="K272" s="74"/>
      <c r="L272" s="74"/>
      <c r="M272" s="76"/>
      <c r="N272" s="74"/>
      <c r="O272" s="74"/>
      <c r="P272" s="74"/>
      <c r="Q272" s="76"/>
      <c r="R272" s="74"/>
      <c r="S272" s="74"/>
      <c r="T272" s="74"/>
      <c r="U272" s="76"/>
      <c r="V272" s="74"/>
      <c r="W272" s="74"/>
      <c r="X272" s="74"/>
      <c r="Y272" s="74"/>
      <c r="Z272" s="74"/>
      <c r="AA272" s="74"/>
      <c r="AB272" s="74"/>
      <c r="AC272" s="76"/>
      <c r="AD272" s="74"/>
      <c r="AE272" s="74"/>
      <c r="AF272" s="74"/>
      <c r="AG272" s="76"/>
      <c r="AH272" s="74"/>
      <c r="AI272" s="74"/>
      <c r="AJ272" s="74"/>
      <c r="AK272" s="76"/>
      <c r="AL272" s="74"/>
      <c r="AM272" s="74"/>
      <c r="AN272" s="74"/>
      <c r="AO272" s="76"/>
      <c r="AP272" s="74"/>
      <c r="AQ272" s="74"/>
      <c r="AR272" s="74"/>
    </row>
    <row r="273" spans="1:44" ht="15.75" customHeight="1">
      <c r="A273" s="74"/>
      <c r="B273" s="74"/>
      <c r="C273" s="74"/>
      <c r="D273" s="74"/>
      <c r="E273" s="74"/>
      <c r="F273" s="74"/>
      <c r="G273" s="74"/>
      <c r="H273" s="74"/>
      <c r="I273" s="76"/>
      <c r="J273" s="74"/>
      <c r="K273" s="74"/>
      <c r="L273" s="74"/>
      <c r="M273" s="76"/>
      <c r="N273" s="74"/>
      <c r="O273" s="74"/>
      <c r="P273" s="74"/>
      <c r="Q273" s="76"/>
      <c r="R273" s="74"/>
      <c r="S273" s="74"/>
      <c r="T273" s="74"/>
      <c r="U273" s="76"/>
      <c r="V273" s="74"/>
      <c r="W273" s="74"/>
      <c r="X273" s="74"/>
      <c r="Y273" s="74"/>
      <c r="Z273" s="74"/>
      <c r="AA273" s="74"/>
      <c r="AB273" s="74"/>
      <c r="AC273" s="76"/>
      <c r="AD273" s="74"/>
      <c r="AE273" s="74"/>
      <c r="AF273" s="74"/>
      <c r="AG273" s="76"/>
      <c r="AH273" s="74"/>
      <c r="AI273" s="74"/>
      <c r="AJ273" s="74"/>
      <c r="AK273" s="76"/>
      <c r="AL273" s="74"/>
      <c r="AM273" s="74"/>
      <c r="AN273" s="74"/>
      <c r="AO273" s="76"/>
      <c r="AP273" s="74"/>
      <c r="AQ273" s="74"/>
      <c r="AR273" s="74"/>
    </row>
    <row r="274" spans="1:44" ht="15.75" customHeight="1">
      <c r="A274" s="74"/>
      <c r="B274" s="74"/>
      <c r="C274" s="74"/>
      <c r="D274" s="74"/>
      <c r="E274" s="74"/>
      <c r="F274" s="74"/>
      <c r="G274" s="74"/>
      <c r="H274" s="74"/>
      <c r="I274" s="76"/>
      <c r="J274" s="74"/>
      <c r="K274" s="74"/>
      <c r="L274" s="74"/>
      <c r="M274" s="76"/>
      <c r="N274" s="74"/>
      <c r="O274" s="74"/>
      <c r="P274" s="74"/>
      <c r="Q274" s="76"/>
      <c r="R274" s="74"/>
      <c r="S274" s="74"/>
      <c r="T274" s="74"/>
      <c r="U274" s="76"/>
      <c r="V274" s="74"/>
      <c r="W274" s="74"/>
      <c r="X274" s="74"/>
      <c r="Y274" s="74"/>
      <c r="Z274" s="74"/>
      <c r="AA274" s="74"/>
      <c r="AB274" s="74"/>
      <c r="AC274" s="76"/>
      <c r="AD274" s="74"/>
      <c r="AE274" s="74"/>
      <c r="AF274" s="74"/>
      <c r="AG274" s="76"/>
      <c r="AH274" s="74"/>
      <c r="AI274" s="74"/>
      <c r="AJ274" s="74"/>
      <c r="AK274" s="76"/>
      <c r="AL274" s="74"/>
      <c r="AM274" s="74"/>
      <c r="AN274" s="74"/>
      <c r="AO274" s="76"/>
      <c r="AP274" s="74"/>
      <c r="AQ274" s="74"/>
      <c r="AR274" s="74"/>
    </row>
    <row r="275" spans="1:44" ht="15.75" customHeight="1">
      <c r="A275" s="74"/>
      <c r="B275" s="74"/>
      <c r="C275" s="74"/>
      <c r="D275" s="74"/>
      <c r="E275" s="74"/>
      <c r="F275" s="74"/>
      <c r="G275" s="74"/>
      <c r="H275" s="74"/>
      <c r="I275" s="76"/>
      <c r="J275" s="74"/>
      <c r="K275" s="74"/>
      <c r="L275" s="74"/>
      <c r="M275" s="76"/>
      <c r="N275" s="74"/>
      <c r="O275" s="74"/>
      <c r="P275" s="74"/>
      <c r="Q275" s="76"/>
      <c r="R275" s="74"/>
      <c r="S275" s="74"/>
      <c r="T275" s="74"/>
      <c r="U275" s="76"/>
      <c r="V275" s="74"/>
      <c r="W275" s="74"/>
      <c r="X275" s="74"/>
      <c r="Y275" s="74"/>
      <c r="Z275" s="74"/>
      <c r="AA275" s="74"/>
      <c r="AB275" s="74"/>
      <c r="AC275" s="76"/>
      <c r="AD275" s="74"/>
      <c r="AE275" s="74"/>
      <c r="AF275" s="74"/>
      <c r="AG275" s="76"/>
      <c r="AH275" s="74"/>
      <c r="AI275" s="74"/>
      <c r="AJ275" s="74"/>
      <c r="AK275" s="76"/>
      <c r="AL275" s="74"/>
      <c r="AM275" s="74"/>
      <c r="AN275" s="74"/>
      <c r="AO275" s="76"/>
      <c r="AP275" s="74"/>
      <c r="AQ275" s="74"/>
      <c r="AR275" s="74"/>
    </row>
    <row r="276" spans="1:44" ht="15.75" customHeight="1">
      <c r="A276" s="74"/>
      <c r="B276" s="74"/>
      <c r="C276" s="74"/>
      <c r="D276" s="74"/>
      <c r="E276" s="74"/>
      <c r="F276" s="74"/>
      <c r="G276" s="74"/>
      <c r="H276" s="74"/>
      <c r="I276" s="76"/>
      <c r="J276" s="74"/>
      <c r="K276" s="74"/>
      <c r="L276" s="74"/>
      <c r="M276" s="76"/>
      <c r="N276" s="74"/>
      <c r="O276" s="74"/>
      <c r="P276" s="74"/>
      <c r="Q276" s="76"/>
      <c r="R276" s="74"/>
      <c r="S276" s="74"/>
      <c r="T276" s="74"/>
      <c r="U276" s="76"/>
      <c r="V276" s="74"/>
      <c r="W276" s="74"/>
      <c r="X276" s="74"/>
      <c r="Y276" s="74"/>
      <c r="Z276" s="74"/>
      <c r="AA276" s="74"/>
      <c r="AB276" s="74"/>
      <c r="AC276" s="76"/>
      <c r="AD276" s="74"/>
      <c r="AE276" s="74"/>
      <c r="AF276" s="74"/>
      <c r="AG276" s="76"/>
      <c r="AH276" s="74"/>
      <c r="AI276" s="74"/>
      <c r="AJ276" s="74"/>
      <c r="AK276" s="76"/>
      <c r="AL276" s="74"/>
      <c r="AM276" s="74"/>
      <c r="AN276" s="74"/>
      <c r="AO276" s="76"/>
      <c r="AP276" s="74"/>
      <c r="AQ276" s="74"/>
      <c r="AR276" s="74"/>
    </row>
    <row r="277" spans="1:44" ht="15.75" customHeight="1">
      <c r="A277" s="74"/>
      <c r="B277" s="74"/>
      <c r="C277" s="74"/>
      <c r="D277" s="74"/>
      <c r="E277" s="74"/>
      <c r="F277" s="74"/>
      <c r="G277" s="74"/>
      <c r="H277" s="74"/>
      <c r="I277" s="76"/>
      <c r="J277" s="74"/>
      <c r="K277" s="74"/>
      <c r="L277" s="74"/>
      <c r="M277" s="76"/>
      <c r="N277" s="74"/>
      <c r="O277" s="74"/>
      <c r="P277" s="74"/>
      <c r="Q277" s="76"/>
      <c r="R277" s="74"/>
      <c r="S277" s="74"/>
      <c r="T277" s="74"/>
      <c r="U277" s="76"/>
      <c r="V277" s="74"/>
      <c r="W277" s="74"/>
      <c r="X277" s="74"/>
      <c r="Y277" s="74"/>
      <c r="Z277" s="74"/>
      <c r="AA277" s="74"/>
      <c r="AB277" s="74"/>
      <c r="AC277" s="76"/>
      <c r="AD277" s="74"/>
      <c r="AE277" s="74"/>
      <c r="AF277" s="74"/>
      <c r="AG277" s="76"/>
      <c r="AH277" s="74"/>
      <c r="AI277" s="74"/>
      <c r="AJ277" s="74"/>
      <c r="AK277" s="76"/>
      <c r="AL277" s="74"/>
      <c r="AM277" s="74"/>
      <c r="AN277" s="74"/>
      <c r="AO277" s="76"/>
      <c r="AP277" s="74"/>
      <c r="AQ277" s="74"/>
      <c r="AR277" s="74"/>
    </row>
    <row r="278" spans="1:44" ht="15.75" customHeight="1">
      <c r="A278" s="74"/>
      <c r="B278" s="74"/>
      <c r="C278" s="74"/>
      <c r="D278" s="74"/>
      <c r="E278" s="74"/>
      <c r="F278" s="74"/>
      <c r="G278" s="74"/>
      <c r="H278" s="74"/>
      <c r="I278" s="76"/>
      <c r="J278" s="74"/>
      <c r="K278" s="74"/>
      <c r="L278" s="74"/>
      <c r="M278" s="76"/>
      <c r="N278" s="74"/>
      <c r="O278" s="74"/>
      <c r="P278" s="74"/>
      <c r="Q278" s="76"/>
      <c r="R278" s="74"/>
      <c r="S278" s="74"/>
      <c r="T278" s="74"/>
      <c r="U278" s="76"/>
      <c r="V278" s="74"/>
      <c r="W278" s="74"/>
      <c r="X278" s="74"/>
      <c r="Y278" s="74"/>
      <c r="Z278" s="74"/>
      <c r="AA278" s="74"/>
      <c r="AB278" s="74"/>
      <c r="AC278" s="76"/>
      <c r="AD278" s="74"/>
      <c r="AE278" s="74"/>
      <c r="AF278" s="74"/>
      <c r="AG278" s="76"/>
      <c r="AH278" s="74"/>
      <c r="AI278" s="74"/>
      <c r="AJ278" s="74"/>
      <c r="AK278" s="76"/>
      <c r="AL278" s="74"/>
      <c r="AM278" s="74"/>
      <c r="AN278" s="74"/>
      <c r="AO278" s="76"/>
      <c r="AP278" s="74"/>
      <c r="AQ278" s="74"/>
      <c r="AR278" s="74"/>
    </row>
    <row r="279" spans="1:44" ht="15.75" customHeight="1">
      <c r="A279" s="74"/>
      <c r="B279" s="74"/>
      <c r="C279" s="74"/>
      <c r="D279" s="74"/>
      <c r="E279" s="74"/>
      <c r="F279" s="74"/>
      <c r="G279" s="74"/>
      <c r="H279" s="74"/>
      <c r="I279" s="76"/>
      <c r="J279" s="74"/>
      <c r="K279" s="74"/>
      <c r="L279" s="74"/>
      <c r="M279" s="76"/>
      <c r="N279" s="74"/>
      <c r="O279" s="74"/>
      <c r="P279" s="74"/>
      <c r="Q279" s="76"/>
      <c r="R279" s="74"/>
      <c r="S279" s="74"/>
      <c r="T279" s="74"/>
      <c r="U279" s="76"/>
      <c r="V279" s="74"/>
      <c r="W279" s="74"/>
      <c r="X279" s="74"/>
      <c r="Y279" s="74"/>
      <c r="Z279" s="74"/>
      <c r="AA279" s="74"/>
      <c r="AB279" s="74"/>
      <c r="AC279" s="76"/>
      <c r="AD279" s="74"/>
      <c r="AE279" s="74"/>
      <c r="AF279" s="74"/>
      <c r="AG279" s="76"/>
      <c r="AH279" s="74"/>
      <c r="AI279" s="74"/>
      <c r="AJ279" s="74"/>
      <c r="AK279" s="76"/>
      <c r="AL279" s="74"/>
      <c r="AM279" s="74"/>
      <c r="AN279" s="74"/>
      <c r="AO279" s="76"/>
      <c r="AP279" s="74"/>
      <c r="AQ279" s="74"/>
      <c r="AR279" s="74"/>
    </row>
    <row r="280" spans="1:44" ht="15.75" customHeight="1">
      <c r="A280" s="74"/>
      <c r="B280" s="74"/>
      <c r="C280" s="74"/>
      <c r="D280" s="74"/>
      <c r="E280" s="74"/>
      <c r="F280" s="74"/>
      <c r="G280" s="74"/>
      <c r="H280" s="74"/>
      <c r="I280" s="76"/>
      <c r="J280" s="74"/>
      <c r="K280" s="74"/>
      <c r="L280" s="74"/>
      <c r="M280" s="76"/>
      <c r="N280" s="74"/>
      <c r="O280" s="74"/>
      <c r="P280" s="74"/>
      <c r="Q280" s="76"/>
      <c r="R280" s="74"/>
      <c r="S280" s="74"/>
      <c r="T280" s="74"/>
      <c r="U280" s="76"/>
      <c r="V280" s="74"/>
      <c r="W280" s="74"/>
      <c r="X280" s="74"/>
      <c r="Y280" s="74"/>
      <c r="Z280" s="74"/>
      <c r="AA280" s="74"/>
      <c r="AB280" s="74"/>
      <c r="AC280" s="76"/>
      <c r="AD280" s="74"/>
      <c r="AE280" s="74"/>
      <c r="AF280" s="74"/>
      <c r="AG280" s="76"/>
      <c r="AH280" s="74"/>
      <c r="AI280" s="74"/>
      <c r="AJ280" s="74"/>
      <c r="AK280" s="76"/>
      <c r="AL280" s="74"/>
      <c r="AM280" s="74"/>
      <c r="AN280" s="74"/>
      <c r="AO280" s="76"/>
      <c r="AP280" s="74"/>
      <c r="AQ280" s="74"/>
      <c r="AR280" s="74"/>
    </row>
    <row r="281" spans="1:44" ht="15.75" customHeight="1">
      <c r="A281" s="74"/>
      <c r="B281" s="74"/>
      <c r="C281" s="74"/>
      <c r="D281" s="74"/>
      <c r="E281" s="74"/>
      <c r="F281" s="74"/>
      <c r="G281" s="74"/>
      <c r="H281" s="74"/>
      <c r="I281" s="76"/>
      <c r="J281" s="74"/>
      <c r="K281" s="74"/>
      <c r="L281" s="74"/>
      <c r="M281" s="76"/>
      <c r="N281" s="74"/>
      <c r="O281" s="74"/>
      <c r="P281" s="74"/>
      <c r="Q281" s="76"/>
      <c r="R281" s="74"/>
      <c r="S281" s="74"/>
      <c r="T281" s="74"/>
      <c r="U281" s="76"/>
      <c r="V281" s="74"/>
      <c r="W281" s="74"/>
      <c r="X281" s="74"/>
      <c r="Y281" s="74"/>
      <c r="Z281" s="74"/>
      <c r="AA281" s="74"/>
      <c r="AB281" s="74"/>
      <c r="AC281" s="76"/>
      <c r="AD281" s="74"/>
      <c r="AE281" s="74"/>
      <c r="AF281" s="74"/>
      <c r="AG281" s="76"/>
      <c r="AH281" s="74"/>
      <c r="AI281" s="74"/>
      <c r="AJ281" s="74"/>
      <c r="AK281" s="76"/>
      <c r="AL281" s="74"/>
      <c r="AM281" s="74"/>
      <c r="AN281" s="74"/>
      <c r="AO281" s="76"/>
      <c r="AP281" s="74"/>
      <c r="AQ281" s="74"/>
      <c r="AR281" s="74"/>
    </row>
    <row r="282" spans="1:44" ht="15.75" customHeight="1">
      <c r="A282" s="74"/>
      <c r="B282" s="74"/>
      <c r="C282" s="74"/>
      <c r="D282" s="74"/>
      <c r="E282" s="74"/>
      <c r="F282" s="74"/>
      <c r="G282" s="74"/>
      <c r="H282" s="74"/>
      <c r="I282" s="76"/>
      <c r="J282" s="74"/>
      <c r="K282" s="74"/>
      <c r="L282" s="74"/>
      <c r="M282" s="76"/>
      <c r="N282" s="74"/>
      <c r="O282" s="74"/>
      <c r="P282" s="74"/>
      <c r="Q282" s="76"/>
      <c r="R282" s="74"/>
      <c r="S282" s="74"/>
      <c r="T282" s="74"/>
      <c r="U282" s="76"/>
      <c r="V282" s="74"/>
      <c r="W282" s="74"/>
      <c r="X282" s="74"/>
      <c r="Y282" s="74"/>
      <c r="Z282" s="74"/>
      <c r="AA282" s="74"/>
      <c r="AB282" s="74"/>
      <c r="AC282" s="76"/>
      <c r="AD282" s="74"/>
      <c r="AE282" s="74"/>
      <c r="AF282" s="74"/>
      <c r="AG282" s="76"/>
      <c r="AH282" s="74"/>
      <c r="AI282" s="74"/>
      <c r="AJ282" s="74"/>
      <c r="AK282" s="76"/>
      <c r="AL282" s="74"/>
      <c r="AM282" s="74"/>
      <c r="AN282" s="74"/>
      <c r="AO282" s="76"/>
      <c r="AP282" s="74"/>
      <c r="AQ282" s="74"/>
      <c r="AR282" s="74"/>
    </row>
    <row r="283" spans="1:44" ht="15.75" customHeight="1">
      <c r="A283" s="74"/>
      <c r="B283" s="74"/>
      <c r="C283" s="74"/>
      <c r="D283" s="74"/>
      <c r="E283" s="74"/>
      <c r="F283" s="74"/>
      <c r="G283" s="74"/>
      <c r="H283" s="74"/>
      <c r="I283" s="76"/>
      <c r="J283" s="74"/>
      <c r="K283" s="74"/>
      <c r="L283" s="74"/>
      <c r="M283" s="76"/>
      <c r="N283" s="74"/>
      <c r="O283" s="74"/>
      <c r="P283" s="74"/>
      <c r="Q283" s="76"/>
      <c r="R283" s="74"/>
      <c r="S283" s="74"/>
      <c r="T283" s="74"/>
      <c r="U283" s="76"/>
      <c r="V283" s="74"/>
      <c r="W283" s="74"/>
      <c r="X283" s="74"/>
      <c r="Y283" s="74"/>
      <c r="Z283" s="74"/>
      <c r="AA283" s="74"/>
      <c r="AB283" s="74"/>
      <c r="AC283" s="76"/>
      <c r="AD283" s="74"/>
      <c r="AE283" s="74"/>
      <c r="AF283" s="74"/>
      <c r="AG283" s="76"/>
      <c r="AH283" s="74"/>
      <c r="AI283" s="74"/>
      <c r="AJ283" s="74"/>
      <c r="AK283" s="76"/>
      <c r="AL283" s="74"/>
      <c r="AM283" s="74"/>
      <c r="AN283" s="74"/>
      <c r="AO283" s="76"/>
      <c r="AP283" s="74"/>
      <c r="AQ283" s="74"/>
      <c r="AR283" s="74"/>
    </row>
    <row r="284" spans="1:44" ht="15.75" customHeight="1">
      <c r="A284" s="74"/>
      <c r="B284" s="74"/>
      <c r="C284" s="74"/>
      <c r="D284" s="74"/>
      <c r="E284" s="74"/>
      <c r="F284" s="74"/>
      <c r="G284" s="74"/>
      <c r="H284" s="74"/>
      <c r="I284" s="76"/>
      <c r="J284" s="74"/>
      <c r="K284" s="74"/>
      <c r="L284" s="74"/>
      <c r="M284" s="76"/>
      <c r="N284" s="74"/>
      <c r="O284" s="74"/>
      <c r="P284" s="74"/>
      <c r="Q284" s="76"/>
      <c r="R284" s="74"/>
      <c r="S284" s="74"/>
      <c r="T284" s="74"/>
      <c r="U284" s="76"/>
      <c r="V284" s="74"/>
      <c r="W284" s="74"/>
      <c r="X284" s="74"/>
      <c r="Y284" s="74"/>
      <c r="Z284" s="74"/>
      <c r="AA284" s="74"/>
      <c r="AB284" s="74"/>
      <c r="AC284" s="76"/>
      <c r="AD284" s="74"/>
      <c r="AE284" s="74"/>
      <c r="AF284" s="74"/>
      <c r="AG284" s="76"/>
      <c r="AH284" s="74"/>
      <c r="AI284" s="74"/>
      <c r="AJ284" s="74"/>
      <c r="AK284" s="76"/>
      <c r="AL284" s="74"/>
      <c r="AM284" s="74"/>
      <c r="AN284" s="74"/>
      <c r="AO284" s="76"/>
      <c r="AP284" s="74"/>
      <c r="AQ284" s="74"/>
      <c r="AR284" s="74"/>
    </row>
    <row r="285" spans="1:44" ht="15.75" customHeight="1">
      <c r="A285" s="74"/>
      <c r="B285" s="74"/>
      <c r="C285" s="74"/>
      <c r="D285" s="74"/>
      <c r="E285" s="74"/>
      <c r="F285" s="74"/>
      <c r="G285" s="74"/>
      <c r="H285" s="74"/>
      <c r="I285" s="76"/>
      <c r="J285" s="74"/>
      <c r="K285" s="74"/>
      <c r="L285" s="74"/>
      <c r="M285" s="76"/>
      <c r="N285" s="74"/>
      <c r="O285" s="74"/>
      <c r="P285" s="74"/>
      <c r="Q285" s="76"/>
      <c r="R285" s="74"/>
      <c r="S285" s="74"/>
      <c r="T285" s="74"/>
      <c r="U285" s="76"/>
      <c r="V285" s="74"/>
      <c r="W285" s="74"/>
      <c r="X285" s="74"/>
      <c r="Y285" s="74"/>
      <c r="Z285" s="74"/>
      <c r="AA285" s="74"/>
      <c r="AB285" s="74"/>
      <c r="AC285" s="76"/>
      <c r="AD285" s="74"/>
      <c r="AE285" s="74"/>
      <c r="AF285" s="74"/>
      <c r="AG285" s="76"/>
      <c r="AH285" s="74"/>
      <c r="AI285" s="74"/>
      <c r="AJ285" s="74"/>
      <c r="AK285" s="76"/>
      <c r="AL285" s="74"/>
      <c r="AM285" s="74"/>
      <c r="AN285" s="74"/>
      <c r="AO285" s="76"/>
      <c r="AP285" s="74"/>
      <c r="AQ285" s="74"/>
      <c r="AR285" s="74"/>
    </row>
    <row r="286" spans="1:44" ht="15.75" customHeight="1">
      <c r="A286" s="74"/>
      <c r="B286" s="74"/>
      <c r="C286" s="74"/>
      <c r="D286" s="74"/>
      <c r="E286" s="74"/>
      <c r="F286" s="74"/>
      <c r="G286" s="74"/>
      <c r="H286" s="74"/>
      <c r="I286" s="76"/>
      <c r="J286" s="74"/>
      <c r="K286" s="74"/>
      <c r="L286" s="74"/>
      <c r="M286" s="76"/>
      <c r="N286" s="74"/>
      <c r="O286" s="74"/>
      <c r="P286" s="74"/>
      <c r="Q286" s="76"/>
      <c r="R286" s="74"/>
      <c r="S286" s="74"/>
      <c r="T286" s="74"/>
      <c r="U286" s="76"/>
      <c r="V286" s="74"/>
      <c r="W286" s="74"/>
      <c r="X286" s="74"/>
      <c r="Y286" s="74"/>
      <c r="Z286" s="74"/>
      <c r="AA286" s="74"/>
      <c r="AB286" s="74"/>
      <c r="AC286" s="76"/>
      <c r="AD286" s="74"/>
      <c r="AE286" s="74"/>
      <c r="AF286" s="74"/>
      <c r="AG286" s="76"/>
      <c r="AH286" s="74"/>
      <c r="AI286" s="74"/>
      <c r="AJ286" s="74"/>
      <c r="AK286" s="76"/>
      <c r="AL286" s="74"/>
      <c r="AM286" s="74"/>
      <c r="AN286" s="74"/>
      <c r="AO286" s="76"/>
      <c r="AP286" s="74"/>
      <c r="AQ286" s="74"/>
      <c r="AR286" s="74"/>
    </row>
    <row r="287" spans="1:44" ht="15.75" customHeight="1">
      <c r="A287" s="74"/>
      <c r="B287" s="74"/>
      <c r="C287" s="74"/>
      <c r="D287" s="74"/>
      <c r="E287" s="74"/>
      <c r="F287" s="74"/>
      <c r="G287" s="74"/>
      <c r="H287" s="74"/>
      <c r="I287" s="76"/>
      <c r="J287" s="74"/>
      <c r="K287" s="74"/>
      <c r="L287" s="74"/>
      <c r="M287" s="76"/>
      <c r="N287" s="74"/>
      <c r="O287" s="74"/>
      <c r="P287" s="74"/>
      <c r="Q287" s="76"/>
      <c r="R287" s="74"/>
      <c r="S287" s="74"/>
      <c r="T287" s="74"/>
      <c r="U287" s="76"/>
      <c r="V287" s="74"/>
      <c r="W287" s="74"/>
      <c r="X287" s="74"/>
      <c r="Y287" s="74"/>
      <c r="Z287" s="74"/>
      <c r="AA287" s="74"/>
      <c r="AB287" s="74"/>
      <c r="AC287" s="76"/>
      <c r="AD287" s="74"/>
      <c r="AE287" s="74"/>
      <c r="AF287" s="74"/>
      <c r="AG287" s="76"/>
      <c r="AH287" s="74"/>
      <c r="AI287" s="74"/>
      <c r="AJ287" s="74"/>
      <c r="AK287" s="76"/>
      <c r="AL287" s="74"/>
      <c r="AM287" s="74"/>
      <c r="AN287" s="74"/>
      <c r="AO287" s="76"/>
      <c r="AP287" s="74"/>
      <c r="AQ287" s="74"/>
      <c r="AR287" s="74"/>
    </row>
    <row r="288" spans="1:44" ht="15.75" customHeight="1">
      <c r="A288" s="74"/>
      <c r="B288" s="74"/>
      <c r="C288" s="74"/>
      <c r="D288" s="74"/>
      <c r="E288" s="74"/>
      <c r="F288" s="74"/>
      <c r="G288" s="74"/>
      <c r="H288" s="74"/>
      <c r="I288" s="76"/>
      <c r="J288" s="74"/>
      <c r="K288" s="74"/>
      <c r="L288" s="74"/>
      <c r="M288" s="76"/>
      <c r="N288" s="74"/>
      <c r="O288" s="74"/>
      <c r="P288" s="74"/>
      <c r="Q288" s="76"/>
      <c r="R288" s="74"/>
      <c r="S288" s="74"/>
      <c r="T288" s="74"/>
      <c r="U288" s="76"/>
      <c r="V288" s="74"/>
      <c r="W288" s="74"/>
      <c r="X288" s="74"/>
      <c r="Y288" s="74"/>
      <c r="Z288" s="74"/>
      <c r="AA288" s="74"/>
      <c r="AB288" s="74"/>
      <c r="AC288" s="76"/>
      <c r="AD288" s="74"/>
      <c r="AE288" s="74"/>
      <c r="AF288" s="74"/>
      <c r="AG288" s="76"/>
      <c r="AH288" s="74"/>
      <c r="AI288" s="74"/>
      <c r="AJ288" s="74"/>
      <c r="AK288" s="76"/>
      <c r="AL288" s="74"/>
      <c r="AM288" s="74"/>
      <c r="AN288" s="74"/>
      <c r="AO288" s="76"/>
      <c r="AP288" s="74"/>
      <c r="AQ288" s="74"/>
      <c r="AR288" s="74"/>
    </row>
    <row r="289" spans="1:44" ht="15.75" customHeight="1">
      <c r="A289" s="74"/>
      <c r="B289" s="74"/>
      <c r="C289" s="74"/>
      <c r="D289" s="74"/>
      <c r="E289" s="74"/>
      <c r="F289" s="74"/>
      <c r="G289" s="74"/>
      <c r="H289" s="74"/>
      <c r="I289" s="76"/>
      <c r="J289" s="74"/>
      <c r="K289" s="74"/>
      <c r="L289" s="74"/>
      <c r="M289" s="76"/>
      <c r="N289" s="74"/>
      <c r="O289" s="74"/>
      <c r="P289" s="74"/>
      <c r="Q289" s="76"/>
      <c r="R289" s="74"/>
      <c r="S289" s="74"/>
      <c r="T289" s="74"/>
      <c r="U289" s="76"/>
      <c r="V289" s="74"/>
      <c r="W289" s="74"/>
      <c r="X289" s="74"/>
      <c r="Y289" s="74"/>
      <c r="Z289" s="74"/>
      <c r="AA289" s="74"/>
      <c r="AB289" s="74"/>
      <c r="AC289" s="76"/>
      <c r="AD289" s="74"/>
      <c r="AE289" s="74"/>
      <c r="AF289" s="74"/>
      <c r="AG289" s="76"/>
      <c r="AH289" s="74"/>
      <c r="AI289" s="74"/>
      <c r="AJ289" s="74"/>
      <c r="AK289" s="76"/>
      <c r="AL289" s="74"/>
      <c r="AM289" s="74"/>
      <c r="AN289" s="74"/>
      <c r="AO289" s="76"/>
      <c r="AP289" s="74"/>
      <c r="AQ289" s="74"/>
      <c r="AR289" s="74"/>
    </row>
    <row r="290" spans="1:44" ht="15.75" customHeight="1">
      <c r="A290" s="74"/>
      <c r="B290" s="74"/>
      <c r="C290" s="74"/>
      <c r="D290" s="74"/>
      <c r="E290" s="74"/>
      <c r="F290" s="74"/>
      <c r="G290" s="74"/>
      <c r="H290" s="74"/>
      <c r="I290" s="76"/>
      <c r="J290" s="74"/>
      <c r="K290" s="74"/>
      <c r="L290" s="74"/>
      <c r="M290" s="76"/>
      <c r="N290" s="74"/>
      <c r="O290" s="74"/>
      <c r="P290" s="74"/>
      <c r="Q290" s="76"/>
      <c r="R290" s="74"/>
      <c r="S290" s="74"/>
      <c r="T290" s="74"/>
      <c r="U290" s="76"/>
      <c r="V290" s="74"/>
      <c r="W290" s="74"/>
      <c r="X290" s="74"/>
      <c r="Y290" s="74"/>
      <c r="Z290" s="74"/>
      <c r="AA290" s="74"/>
      <c r="AB290" s="74"/>
      <c r="AC290" s="76"/>
      <c r="AD290" s="74"/>
      <c r="AE290" s="74"/>
      <c r="AF290" s="74"/>
      <c r="AG290" s="76"/>
      <c r="AH290" s="74"/>
      <c r="AI290" s="74"/>
      <c r="AJ290" s="74"/>
      <c r="AK290" s="76"/>
      <c r="AL290" s="74"/>
      <c r="AM290" s="74"/>
      <c r="AN290" s="74"/>
      <c r="AO290" s="76"/>
      <c r="AP290" s="74"/>
      <c r="AQ290" s="74"/>
      <c r="AR290" s="74"/>
    </row>
    <row r="291" spans="1:44"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row>
    <row r="292" spans="1:44"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row>
    <row r="293" spans="1:44"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row>
    <row r="294" spans="1:44"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row>
    <row r="295" spans="1:44"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row>
    <row r="296" spans="1:44"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row>
    <row r="297" spans="1:44"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row>
    <row r="298" spans="1:44"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row>
    <row r="299" spans="1:44"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row>
    <row r="300" spans="1:44"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row>
    <row r="301" spans="1:44"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row>
    <row r="302" spans="1:44"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row>
    <row r="303" spans="1:44"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row>
    <row r="304" spans="1:44"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row>
    <row r="305" spans="1:44"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row>
    <row r="306" spans="1:44"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row>
    <row r="307" spans="1:44"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row>
    <row r="308" spans="1:44"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row>
    <row r="309" spans="1:44"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row>
    <row r="310" spans="1:44"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row>
    <row r="311" spans="1:44"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row>
    <row r="312" spans="1:44"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row>
    <row r="313" spans="1:44"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row>
    <row r="314" spans="1:44"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row>
    <row r="315" spans="1:44"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row>
    <row r="316" spans="1:44"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row>
    <row r="317" spans="1:44"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row>
    <row r="318" spans="1:44"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row>
    <row r="319" spans="1:44"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row>
    <row r="320" spans="1:44"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row>
    <row r="321" spans="1:44"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row>
    <row r="322" spans="1:44"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row>
    <row r="323" spans="1:44"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row>
    <row r="324" spans="1:44"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row>
    <row r="325" spans="1:44"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row>
    <row r="326" spans="1:44"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row>
    <row r="327" spans="1:44"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row>
    <row r="328" spans="1:44"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row>
    <row r="329" spans="1:44"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row>
    <row r="330" spans="1:44"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row>
    <row r="331" spans="1:44"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row>
    <row r="332" spans="1:44"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row>
    <row r="333" spans="1:44"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row>
    <row r="334" spans="1:44"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row>
    <row r="335" spans="1:44"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row>
    <row r="336" spans="1:44"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row>
    <row r="337" spans="1:44"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row>
    <row r="338" spans="1:44"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row>
    <row r="339" spans="1:44"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row>
    <row r="340" spans="1:44"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row>
    <row r="341" spans="1:44"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row>
    <row r="342" spans="1:44"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row>
    <row r="343" spans="1:44"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row>
    <row r="344" spans="1:44"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row>
    <row r="345" spans="1:44"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row>
    <row r="346" spans="1:44"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row>
    <row r="347" spans="1:44"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row>
    <row r="348" spans="1:44"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row>
    <row r="349" spans="1:44"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row>
    <row r="350" spans="1:44"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row>
    <row r="351" spans="1:44"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row>
    <row r="352" spans="1:44"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row>
    <row r="353" spans="1:44"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row>
    <row r="354" spans="1:44"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row>
    <row r="355" spans="1:44"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row>
    <row r="356" spans="1:44"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row>
    <row r="357" spans="1:44"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row>
    <row r="358" spans="1:44"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row>
    <row r="359" spans="1:44"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row>
    <row r="360" spans="1:44"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row>
    <row r="361" spans="1:44"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row>
    <row r="362" spans="1:44"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row>
    <row r="363" spans="1:44"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row>
    <row r="364" spans="1:44"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row>
    <row r="365" spans="1:44"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row>
    <row r="366" spans="1:44"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row>
    <row r="367" spans="1:44"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row>
    <row r="368" spans="1:44"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row>
    <row r="369" spans="1:44"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row>
    <row r="370" spans="1:44"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row>
    <row r="371" spans="1:44"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row>
    <row r="372" spans="1:44"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row>
    <row r="373" spans="1:44"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row>
    <row r="374" spans="1:44"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row>
    <row r="375" spans="1:44"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row>
    <row r="376" spans="1:44"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row>
    <row r="377" spans="1:44"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row>
    <row r="378" spans="1:44"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row>
    <row r="379" spans="1:44"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row>
    <row r="380" spans="1:44"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row>
    <row r="381" spans="1:44"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row>
    <row r="382" spans="1:44"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row>
    <row r="383" spans="1:44"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row>
    <row r="384" spans="1:44"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row>
    <row r="385" spans="1:44"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row>
    <row r="386" spans="1:44"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row>
    <row r="387" spans="1:44"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row>
    <row r="388" spans="1:44"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row>
    <row r="389" spans="1:44"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row>
    <row r="390" spans="1:44"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row>
    <row r="391" spans="1:44"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row>
    <row r="392" spans="1:44"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row>
    <row r="393" spans="1:44"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row>
    <row r="394" spans="1:44"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row>
    <row r="395" spans="1:44"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row>
    <row r="396" spans="1:44"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row>
    <row r="397" spans="1:44"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row>
    <row r="398" spans="1:44"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row>
    <row r="399" spans="1:44"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row>
    <row r="400" spans="1:44"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row>
    <row r="401" spans="1:44"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row>
    <row r="402" spans="1:44"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row>
    <row r="403" spans="1:44"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row>
    <row r="404" spans="1:44"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row>
    <row r="405" spans="1:44"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row>
    <row r="406" spans="1:44"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row>
    <row r="407" spans="1:44"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row>
    <row r="408" spans="1:44"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row>
    <row r="409" spans="1:44"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row>
    <row r="410" spans="1:44"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row>
    <row r="411" spans="1:44"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row>
    <row r="412" spans="1:44"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row>
    <row r="413" spans="1:44"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row>
    <row r="414" spans="1:44"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row>
    <row r="415" spans="1:44"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row>
    <row r="416" spans="1:44"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row>
    <row r="417" spans="1:44"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row>
    <row r="418" spans="1:44"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row>
    <row r="419" spans="1:44"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row>
    <row r="420" spans="1:44"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row>
    <row r="421" spans="1:44"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row>
    <row r="422" spans="1:44"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row>
    <row r="423" spans="1:44"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row>
    <row r="424" spans="1:44"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row>
    <row r="425" spans="1:44"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row>
    <row r="426" spans="1:44"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row>
    <row r="427" spans="1:44"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row>
    <row r="428" spans="1:44"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row>
    <row r="429" spans="1:44"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row>
    <row r="430" spans="1:44"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row>
    <row r="431" spans="1:44"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row>
    <row r="432" spans="1:44"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row>
    <row r="433" spans="1:44"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row>
    <row r="434" spans="1:44"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row>
    <row r="435" spans="1:44"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row>
    <row r="436" spans="1:44"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row>
    <row r="437" spans="1:44"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row>
    <row r="438" spans="1:44"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row>
    <row r="439" spans="1:44"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row>
    <row r="440" spans="1:44"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row>
    <row r="441" spans="1:44"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row>
    <row r="442" spans="1:44"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row>
    <row r="443" spans="1:44"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row>
    <row r="444" spans="1:44"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row>
    <row r="445" spans="1:44"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row>
    <row r="446" spans="1:44"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row>
    <row r="447" spans="1:44"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row>
    <row r="448" spans="1:44"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row>
    <row r="449" spans="1:44"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row>
    <row r="450" spans="1:44"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row>
    <row r="451" spans="1:44"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row>
    <row r="452" spans="1:44"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row>
    <row r="453" spans="1:44"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row>
    <row r="454" spans="1:44"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row>
    <row r="455" spans="1:44"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row>
    <row r="456" spans="1:44"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row>
    <row r="457" spans="1:44"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row>
    <row r="458" spans="1:44"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row>
    <row r="459" spans="1:44"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row>
    <row r="460" spans="1:44"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row>
    <row r="461" spans="1:44"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row>
    <row r="462" spans="1:44"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row>
    <row r="463" spans="1:44"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row>
    <row r="464" spans="1:44"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row>
    <row r="465" spans="1:44"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row>
    <row r="466" spans="1:44"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row>
    <row r="467" spans="1:44"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row>
    <row r="468" spans="1:44"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row>
    <row r="469" spans="1:44"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row>
    <row r="470" spans="1:44"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row>
    <row r="471" spans="1:44"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row>
    <row r="472" spans="1:44"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row>
    <row r="473" spans="1:44"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row>
    <row r="474" spans="1:44"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row>
    <row r="475" spans="1:44"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row>
    <row r="476" spans="1:44"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row>
    <row r="477" spans="1:44"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row>
    <row r="478" spans="1:44"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row>
    <row r="479" spans="1:44"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row>
    <row r="480" spans="1:44"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row>
    <row r="481" spans="1:44"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row>
    <row r="482" spans="1:44"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row>
    <row r="483" spans="1:44"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row>
    <row r="484" spans="1:44"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row>
    <row r="485" spans="1:44"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row>
    <row r="486" spans="1:44"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row>
    <row r="487" spans="1:44"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row>
    <row r="488" spans="1:44"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row>
    <row r="489" spans="1:44"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row>
    <row r="490" spans="1:44"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row>
    <row r="491" spans="1:44"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row>
    <row r="492" spans="1:44"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row>
    <row r="493" spans="1:44"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row>
    <row r="494" spans="1:44"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row>
    <row r="495" spans="1:44"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row>
    <row r="496" spans="1:44"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row>
    <row r="497" spans="1:44"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row>
    <row r="498" spans="1:44"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row>
    <row r="499" spans="1:44"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row>
    <row r="500" spans="1:44"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row>
    <row r="501" spans="1:44"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row>
    <row r="502" spans="1:44"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row>
    <row r="503" spans="1:44"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row>
    <row r="504" spans="1:44"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row>
    <row r="505" spans="1:44"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row>
    <row r="506" spans="1:44"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row>
    <row r="507" spans="1:44"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row>
    <row r="508" spans="1:44"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row>
    <row r="509" spans="1:44"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row>
    <row r="510" spans="1:44"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row>
    <row r="511" spans="1:44"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row>
    <row r="512" spans="1:44"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row>
    <row r="513" spans="1:44"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row>
    <row r="514" spans="1:44"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row>
    <row r="515" spans="1:44"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row>
    <row r="516" spans="1:44"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row>
    <row r="517" spans="1:44"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row>
    <row r="518" spans="1:44"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row>
    <row r="519" spans="1:44"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row>
    <row r="520" spans="1:44"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row>
    <row r="521" spans="1:44"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row>
    <row r="522" spans="1:44"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row>
    <row r="523" spans="1:44"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row>
    <row r="524" spans="1:44"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row>
    <row r="525" spans="1:44"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row>
    <row r="526" spans="1:44"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row>
    <row r="527" spans="1:44"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row>
    <row r="528" spans="1:44"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row>
    <row r="529" spans="1:44"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row>
    <row r="530" spans="1:44"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row>
    <row r="531" spans="1:44"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row>
    <row r="532" spans="1:44"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row>
    <row r="533" spans="1:44"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row>
    <row r="534" spans="1:44"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row>
    <row r="535" spans="1:44"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row>
    <row r="536" spans="1:44"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row>
    <row r="537" spans="1:44"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row>
    <row r="538" spans="1:44"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row>
    <row r="539" spans="1:44"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row>
    <row r="540" spans="1:44"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row>
    <row r="541" spans="1:44"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row>
    <row r="542" spans="1:44"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row>
    <row r="543" spans="1:44"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row>
    <row r="544" spans="1:44"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row>
    <row r="545" spans="1:44"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row>
    <row r="546" spans="1:44"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row>
    <row r="547" spans="1:44"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row>
    <row r="548" spans="1:44"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row>
    <row r="549" spans="1:44"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row>
    <row r="550" spans="1:44"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row>
    <row r="551" spans="1:44"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row>
    <row r="552" spans="1:44"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row>
    <row r="553" spans="1:44"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row>
    <row r="554" spans="1:44"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row>
    <row r="555" spans="1:44"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row>
    <row r="556" spans="1:44"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row>
    <row r="557" spans="1:44"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row>
    <row r="558" spans="1:44"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row>
    <row r="559" spans="1:44"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row>
    <row r="560" spans="1:44"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row>
    <row r="561" spans="1:44"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row>
    <row r="562" spans="1:44"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row>
    <row r="563" spans="1:44"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row>
    <row r="564" spans="1:44"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row>
    <row r="565" spans="1:44"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row>
    <row r="566" spans="1:44"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row>
    <row r="567" spans="1:44"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row>
    <row r="568" spans="1:44"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row>
    <row r="569" spans="1:44"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row>
    <row r="570" spans="1:44"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row>
    <row r="571" spans="1:44"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row>
    <row r="572" spans="1:44"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row>
    <row r="573" spans="1:44"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row>
    <row r="574" spans="1:44"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row>
    <row r="575" spans="1:44"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row>
    <row r="576" spans="1:44"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row>
    <row r="577" spans="1:44"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row>
    <row r="578" spans="1:44"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row>
    <row r="579" spans="1:44"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row>
    <row r="580" spans="1:44"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row>
    <row r="581" spans="1:44"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row>
    <row r="582" spans="1:44"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row>
    <row r="583" spans="1:44"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row>
    <row r="584" spans="1:44"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row>
    <row r="585" spans="1:44"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row>
    <row r="586" spans="1:44"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row>
    <row r="587" spans="1:44"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row>
    <row r="588" spans="1:44"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row>
    <row r="589" spans="1:44"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row>
    <row r="590" spans="1:44"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row>
    <row r="591" spans="1:44"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row>
    <row r="592" spans="1:44"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row>
    <row r="593" spans="1:44"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row>
    <row r="594" spans="1:44"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row>
    <row r="595" spans="1:44"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row>
    <row r="596" spans="1:44"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row>
    <row r="597" spans="1:44"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row>
    <row r="598" spans="1:44"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row>
    <row r="599" spans="1:44"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row>
    <row r="600" spans="1:44"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row>
    <row r="601" spans="1:44"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row>
    <row r="602" spans="1:44"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row>
    <row r="603" spans="1:44"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row>
    <row r="604" spans="1:44"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row>
    <row r="605" spans="1:44"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row>
    <row r="606" spans="1:44"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row>
    <row r="607" spans="1:44"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row>
    <row r="608" spans="1:44"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row>
    <row r="609" spans="1:44"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row>
    <row r="610" spans="1:44"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row>
    <row r="611" spans="1:44"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row>
    <row r="612" spans="1:44"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row>
    <row r="613" spans="1:44"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row>
    <row r="614" spans="1:44"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row>
    <row r="615" spans="1:44"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row>
    <row r="616" spans="1:44"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row>
    <row r="617" spans="1:44"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row>
    <row r="618" spans="1:44"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row>
    <row r="619" spans="1:44"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row>
    <row r="620" spans="1:44"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row>
    <row r="621" spans="1:44"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row>
    <row r="622" spans="1:44"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row>
    <row r="623" spans="1:44"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row>
    <row r="624" spans="1:44"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row>
    <row r="625" spans="1:44"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row>
    <row r="626" spans="1:44"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row>
    <row r="627" spans="1:44"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row>
    <row r="628" spans="1:44"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row>
    <row r="629" spans="1:44"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row>
    <row r="630" spans="1:44"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row>
    <row r="631" spans="1:44"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row>
    <row r="632" spans="1:44"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row>
    <row r="633" spans="1:44"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row>
    <row r="634" spans="1:44"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row>
    <row r="635" spans="1:44"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row>
    <row r="636" spans="1:44"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row>
    <row r="637" spans="1:44"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row>
    <row r="638" spans="1:44"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row>
    <row r="639" spans="1:44"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row>
    <row r="640" spans="1:44"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row>
    <row r="641" spans="1:44"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row>
    <row r="642" spans="1:44"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row>
    <row r="643" spans="1:44"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row>
    <row r="644" spans="1:44"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row>
    <row r="645" spans="1:44"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row>
    <row r="646" spans="1:44"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row>
    <row r="647" spans="1:44"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row>
    <row r="648" spans="1:44"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row>
    <row r="649" spans="1:44"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row>
    <row r="650" spans="1:44"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row>
    <row r="651" spans="1:44"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row>
    <row r="652" spans="1:44"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row>
    <row r="653" spans="1:44"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row>
    <row r="654" spans="1:44"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row>
    <row r="655" spans="1:44"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row>
    <row r="656" spans="1:44"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row>
    <row r="657" spans="1:44"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row>
    <row r="658" spans="1:44"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row>
    <row r="659" spans="1:44"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row>
    <row r="660" spans="1:44"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row>
    <row r="661" spans="1:44"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row>
    <row r="662" spans="1:44"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row>
    <row r="663" spans="1:44"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row>
    <row r="664" spans="1:44"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row>
    <row r="665" spans="1:44"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row>
    <row r="666" spans="1:44"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row>
    <row r="667" spans="1:44"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row>
    <row r="668" spans="1:44"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row>
    <row r="669" spans="1:44"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row>
    <row r="670" spans="1:44"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row>
    <row r="671" spans="1:44"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row>
    <row r="672" spans="1:44"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row>
    <row r="673" spans="1:44"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row>
    <row r="674" spans="1:44"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row>
    <row r="675" spans="1:44"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row>
    <row r="676" spans="1:44"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row>
    <row r="677" spans="1:44"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row>
    <row r="678" spans="1:44"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row>
    <row r="679" spans="1:44"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row>
    <row r="680" spans="1:44"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row>
    <row r="681" spans="1:44"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row>
    <row r="682" spans="1:44"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row>
    <row r="683" spans="1:44"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row>
    <row r="684" spans="1:44"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row>
    <row r="685" spans="1:44"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row>
    <row r="686" spans="1:44"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row>
    <row r="687" spans="1:44"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row>
    <row r="688" spans="1:44"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row>
    <row r="689" spans="1:44"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row>
    <row r="690" spans="1:44"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row>
    <row r="691" spans="1:44"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row>
    <row r="692" spans="1:44"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row>
    <row r="693" spans="1:44"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row>
    <row r="694" spans="1:44"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row>
    <row r="695" spans="1:44"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row>
    <row r="696" spans="1:44"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row>
    <row r="697" spans="1:44"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row>
    <row r="698" spans="1:44"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row>
    <row r="699" spans="1:44"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row>
    <row r="700" spans="1:44"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row>
    <row r="701" spans="1:44"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row>
    <row r="702" spans="1:44"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row>
    <row r="703" spans="1:44"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row>
    <row r="704" spans="1:44"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row>
    <row r="705" spans="1:44"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row>
    <row r="706" spans="1:44"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row>
    <row r="707" spans="1:44"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row>
    <row r="708" spans="1:44"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row>
    <row r="709" spans="1:44"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row>
    <row r="710" spans="1:44"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row>
    <row r="711" spans="1:44"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row>
    <row r="712" spans="1:44"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row>
    <row r="713" spans="1:44"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row>
    <row r="714" spans="1:44"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row>
    <row r="715" spans="1:44"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row>
    <row r="716" spans="1:44"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row>
    <row r="717" spans="1:44"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row>
    <row r="718" spans="1:44"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row>
    <row r="719" spans="1:44"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row>
    <row r="720" spans="1:44"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row>
    <row r="721" spans="1:44"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row>
    <row r="722" spans="1:44"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row>
    <row r="723" spans="1:44"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row>
    <row r="724" spans="1:44"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row>
    <row r="725" spans="1:44"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row>
    <row r="726" spans="1:44"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row>
    <row r="727" spans="1:44"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row>
    <row r="728" spans="1:44"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row>
    <row r="729" spans="1:44"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row>
    <row r="730" spans="1:44"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row>
    <row r="731" spans="1:44"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row>
    <row r="732" spans="1:44"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row>
    <row r="733" spans="1:44"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row>
    <row r="734" spans="1:44"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row>
    <row r="735" spans="1:44"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row>
    <row r="736" spans="1:44"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row>
    <row r="737" spans="1:44"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row>
    <row r="738" spans="1:44"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row>
    <row r="739" spans="1:44"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row>
    <row r="740" spans="1:44"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row>
    <row r="741" spans="1:44"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row>
    <row r="742" spans="1:44"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row>
    <row r="743" spans="1:44"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row>
    <row r="744" spans="1:44"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row>
    <row r="745" spans="1:44"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row>
    <row r="746" spans="1:44"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row>
    <row r="747" spans="1:44"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row>
    <row r="748" spans="1:44"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row>
    <row r="749" spans="1:44"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row>
    <row r="750" spans="1:44"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row>
    <row r="751" spans="1:44"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row>
    <row r="752" spans="1:44"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row>
    <row r="753" spans="1:44"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row>
    <row r="754" spans="1:44"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row>
    <row r="755" spans="1:44"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row>
    <row r="756" spans="1:44"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row>
    <row r="757" spans="1:44"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row>
    <row r="758" spans="1:44"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row>
    <row r="759" spans="1:44"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c r="AR759" s="76"/>
    </row>
    <row r="760" spans="1:44"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row>
    <row r="761" spans="1:44"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row>
    <row r="762" spans="1:44"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row>
    <row r="763" spans="1:44"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row>
    <row r="764" spans="1:44"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row>
    <row r="765" spans="1:44"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row>
    <row r="766" spans="1:44"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row>
    <row r="767" spans="1:44"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row>
    <row r="768" spans="1:44"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row>
    <row r="769" spans="1:44"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c r="AR769" s="76"/>
    </row>
    <row r="770" spans="1:44"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row>
    <row r="771" spans="1:44"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row>
    <row r="772" spans="1:44"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row>
    <row r="773" spans="1:44"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c r="AR773" s="76"/>
    </row>
    <row r="774" spans="1:44"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row>
    <row r="775" spans="1:44"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row>
    <row r="776" spans="1:44"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row>
    <row r="777" spans="1:44"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row>
    <row r="778" spans="1:44"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row>
    <row r="779" spans="1:44"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row>
    <row r="780" spans="1:44"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row>
    <row r="781" spans="1:44"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row>
    <row r="782" spans="1:44"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row>
    <row r="783" spans="1:44"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row>
    <row r="784" spans="1:44"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row>
    <row r="785" spans="1:44"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row>
    <row r="786" spans="1:44"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row>
    <row r="787" spans="1:44"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c r="AR787" s="76"/>
    </row>
    <row r="788" spans="1:44"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row>
    <row r="789" spans="1:44"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c r="AR789" s="76"/>
    </row>
    <row r="790" spans="1:44"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row>
    <row r="791" spans="1:44"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c r="AR791" s="76"/>
    </row>
    <row r="792" spans="1:44"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row>
    <row r="793" spans="1:44"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row>
    <row r="794" spans="1:44"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row>
    <row r="795" spans="1:44"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row>
    <row r="796" spans="1:44"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row>
    <row r="797" spans="1:44"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row>
    <row r="798" spans="1:44"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row>
    <row r="799" spans="1:44"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row>
    <row r="800" spans="1:44"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row>
    <row r="801" spans="1:44"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c r="AR801" s="76"/>
    </row>
    <row r="802" spans="1:44"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row>
    <row r="803" spans="1:44"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row>
    <row r="804" spans="1:44"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row>
    <row r="805" spans="1:44"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row>
    <row r="806" spans="1:44"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row>
    <row r="807" spans="1:44"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row>
    <row r="808" spans="1:44"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row>
    <row r="809" spans="1:44"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row>
    <row r="810" spans="1:44"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row>
    <row r="811" spans="1:44"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row>
    <row r="812" spans="1:44"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row>
    <row r="813" spans="1:44"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row>
    <row r="814" spans="1:44"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row>
    <row r="815" spans="1:44"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row>
    <row r="816" spans="1:44"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row>
    <row r="817" spans="1:44"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row>
    <row r="818" spans="1:44"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row>
    <row r="819" spans="1:44"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row>
    <row r="820" spans="1:44"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row>
    <row r="821" spans="1:44"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row>
    <row r="822" spans="1:44"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row>
    <row r="823" spans="1:44"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row>
    <row r="824" spans="1:44"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row>
    <row r="825" spans="1:44"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row>
    <row r="826" spans="1:44"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row>
    <row r="827" spans="1:44"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row>
    <row r="828" spans="1:44"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row>
    <row r="829" spans="1:44"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row>
    <row r="830" spans="1:44"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row>
    <row r="831" spans="1:44"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row>
    <row r="832" spans="1:44"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row>
    <row r="833" spans="1:44"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row>
    <row r="834" spans="1:44"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row>
    <row r="835" spans="1:44"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row>
    <row r="836" spans="1:44"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row>
    <row r="837" spans="1:44"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row>
    <row r="838" spans="1:44"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row>
    <row r="839" spans="1:44"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row>
    <row r="840" spans="1:44"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row>
    <row r="841" spans="1:44"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row>
    <row r="842" spans="1:44"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row>
    <row r="843" spans="1:44"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row>
    <row r="844" spans="1:44"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row>
    <row r="845" spans="1:44"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row>
    <row r="846" spans="1:44"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row>
    <row r="847" spans="1:44"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row>
    <row r="848" spans="1:44"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row>
    <row r="849" spans="1:44"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row>
    <row r="850" spans="1:44"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row>
    <row r="851" spans="1:44"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c r="AR851" s="76"/>
    </row>
    <row r="852" spans="1:44"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row>
    <row r="853" spans="1:44"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c r="AR853" s="76"/>
    </row>
    <row r="854" spans="1:44"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row>
    <row r="855" spans="1:44"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c r="AR855" s="76"/>
    </row>
    <row r="856" spans="1:44"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row>
    <row r="857" spans="1:44"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c r="AR857" s="76"/>
    </row>
    <row r="858" spans="1:44"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row>
    <row r="859" spans="1:44"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row>
    <row r="860" spans="1:44"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row>
    <row r="861" spans="1:44"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row>
    <row r="862" spans="1:44"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row>
    <row r="863" spans="1:44"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row>
    <row r="864" spans="1:44"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row>
    <row r="865" spans="1:44"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row>
    <row r="866" spans="1:44"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row>
    <row r="867" spans="1:44"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row>
    <row r="868" spans="1:44"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row>
    <row r="869" spans="1:44"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row>
    <row r="870" spans="1:44"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row>
    <row r="871" spans="1:44"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row>
    <row r="872" spans="1:44"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row>
    <row r="873" spans="1:44"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row>
    <row r="874" spans="1:44"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row>
    <row r="875" spans="1:44"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row>
    <row r="876" spans="1:44"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row>
    <row r="877" spans="1:44"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row>
    <row r="878" spans="1:44"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row>
    <row r="879" spans="1:44"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row>
    <row r="880" spans="1:44"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row>
    <row r="881" spans="1:44"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row>
    <row r="882" spans="1:44"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row>
    <row r="883" spans="1:44"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row>
    <row r="884" spans="1:44"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row>
    <row r="885" spans="1:44"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row>
    <row r="886" spans="1:44"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row>
    <row r="887" spans="1:44"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row>
    <row r="888" spans="1:44"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row>
    <row r="889" spans="1:44"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row>
    <row r="890" spans="1:44"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row>
    <row r="891" spans="1:44"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row>
    <row r="892" spans="1:44"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row>
    <row r="893" spans="1:44"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c r="AR893" s="76"/>
    </row>
    <row r="894" spans="1:44"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row>
    <row r="895" spans="1:44"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row>
    <row r="896" spans="1:44"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row>
    <row r="897" spans="1:44"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row>
    <row r="898" spans="1:44"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row>
    <row r="899" spans="1:44"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row>
    <row r="900" spans="1:44"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row>
    <row r="901" spans="1:44"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row>
    <row r="902" spans="1:44"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row>
    <row r="903" spans="1:44"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row>
    <row r="904" spans="1:44"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row>
    <row r="905" spans="1:44"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row>
    <row r="906" spans="1:44"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row>
    <row r="907" spans="1:44"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row>
    <row r="908" spans="1:44"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row>
    <row r="909" spans="1:44"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row>
    <row r="910" spans="1:44"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row>
    <row r="911" spans="1:44"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row>
    <row r="912" spans="1:44"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row>
    <row r="913" spans="1:44"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row>
    <row r="914" spans="1:44"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row>
    <row r="915" spans="1:44"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row>
    <row r="916" spans="1:44"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row>
    <row r="917" spans="1:44"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row>
    <row r="918" spans="1:44"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row>
    <row r="919" spans="1:44"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row>
    <row r="920" spans="1:44"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row>
    <row r="921" spans="1:44"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row>
    <row r="922" spans="1:44"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row>
    <row r="923" spans="1:44"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row>
    <row r="924" spans="1:44"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row>
    <row r="925" spans="1:44"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row>
    <row r="926" spans="1:44"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row>
    <row r="927" spans="1:44"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row>
    <row r="928" spans="1:44"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row>
    <row r="929" spans="1:44"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row>
    <row r="930" spans="1:44"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row>
    <row r="931" spans="1:44"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row>
    <row r="932" spans="1:44"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row>
    <row r="933" spans="1:44"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row>
    <row r="934" spans="1:44"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row>
    <row r="935" spans="1:44"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row>
    <row r="936" spans="1:44"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row>
    <row r="937" spans="1:44"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row>
    <row r="938" spans="1:44"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row>
    <row r="939" spans="1:44"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row>
    <row r="940" spans="1:44"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row>
    <row r="941" spans="1:44"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row>
    <row r="942" spans="1:44"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row>
    <row r="943" spans="1:44"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row>
    <row r="944" spans="1:44"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row>
    <row r="945" spans="1:44"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row>
    <row r="946" spans="1:44"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row>
    <row r="947" spans="1:44"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row>
    <row r="948" spans="1:44"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row>
    <row r="949" spans="1:44"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row>
    <row r="950" spans="1:44"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row>
    <row r="951" spans="1:44"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row>
    <row r="952" spans="1:44"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row>
    <row r="953" spans="1:44"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row>
    <row r="954" spans="1:44"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row>
    <row r="955" spans="1:44"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row>
    <row r="956" spans="1:44"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row>
    <row r="957" spans="1:44"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row>
    <row r="958" spans="1:44"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row>
    <row r="959" spans="1:44"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row>
    <row r="960" spans="1:44"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row>
    <row r="961" spans="1:44"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c r="AR961" s="76"/>
    </row>
    <row r="962" spans="1:44"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row>
    <row r="963" spans="1:44"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row>
    <row r="964" spans="1:44"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row>
    <row r="965" spans="1:44"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row>
    <row r="966" spans="1:44"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row>
    <row r="967" spans="1:44"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row>
    <row r="968" spans="1:44"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row>
    <row r="969" spans="1:44"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row>
    <row r="970" spans="1:44"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row>
    <row r="971" spans="1:44"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row>
    <row r="972" spans="1:44"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row>
    <row r="973" spans="1:44"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row>
    <row r="974" spans="1:44"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row>
    <row r="975" spans="1:44"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row>
    <row r="976" spans="1:44"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row>
    <row r="977" spans="1:44"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row>
    <row r="978" spans="1:44"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row>
    <row r="979" spans="1:44"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c r="AR979" s="76"/>
    </row>
    <row r="980" spans="1:44"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row>
    <row r="981" spans="1:44"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row>
    <row r="982" spans="1:44"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row>
    <row r="983" spans="1:44"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row>
    <row r="984" spans="1:44"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row>
    <row r="985" spans="1:44"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row>
    <row r="986" spans="1:44"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row>
    <row r="987" spans="1:44"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row>
    <row r="988" spans="1:44"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row>
    <row r="989" spans="1:44"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row>
    <row r="990" spans="1:44"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row>
    <row r="991" spans="1:44"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row>
    <row r="992" spans="1:44"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row>
    <row r="993" spans="1:44"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row>
    <row r="994" spans="1:44"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row>
    <row r="995" spans="1:44"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row>
    <row r="996" spans="1:44"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row>
    <row r="997" spans="1:44"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row>
    <row r="998" spans="1:44"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row>
    <row r="999" spans="1:44"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row>
    <row r="1000" spans="1:44"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row>
  </sheetData>
  <mergeCells count="38">
    <mergeCell ref="AB32:AB38"/>
    <mergeCell ref="AB44:AB50"/>
    <mergeCell ref="H32:H38"/>
    <mergeCell ref="P32:P38"/>
    <mergeCell ref="X32:X38"/>
    <mergeCell ref="H44:H50"/>
    <mergeCell ref="P44:P50"/>
    <mergeCell ref="X44:X50"/>
    <mergeCell ref="L44:L50"/>
    <mergeCell ref="T44:T50"/>
    <mergeCell ref="AF32:AF38"/>
    <mergeCell ref="AF44:AF50"/>
    <mergeCell ref="AF20:AF26"/>
    <mergeCell ref="AJ20:AJ26"/>
    <mergeCell ref="AN20:AN26"/>
    <mergeCell ref="AJ44:AJ50"/>
    <mergeCell ref="AN44:AN50"/>
    <mergeCell ref="A2:B3"/>
    <mergeCell ref="A6:B6"/>
    <mergeCell ref="A8:B8"/>
    <mergeCell ref="A10:B11"/>
    <mergeCell ref="D10:D11"/>
    <mergeCell ref="AR44:AR50"/>
    <mergeCell ref="A12:B13"/>
    <mergeCell ref="A15:B15"/>
    <mergeCell ref="AJ32:AJ38"/>
    <mergeCell ref="AN32:AN38"/>
    <mergeCell ref="AR32:AR38"/>
    <mergeCell ref="L32:L38"/>
    <mergeCell ref="T32:T38"/>
    <mergeCell ref="AR20:AR26"/>
    <mergeCell ref="D12:D13"/>
    <mergeCell ref="H20:H26"/>
    <mergeCell ref="L20:L26"/>
    <mergeCell ref="P20:P26"/>
    <mergeCell ref="T20:T26"/>
    <mergeCell ref="X20:X26"/>
    <mergeCell ref="AB20:AB26"/>
  </mergeCells>
  <conditionalFormatting sqref="H6:H7 AB6:AB7 H12:H13 AB12:AB13">
    <cfRule type="cellIs" dxfId="69" priority="1" operator="equal">
      <formula>"NO CUMPLE"</formula>
    </cfRule>
  </conditionalFormatting>
  <conditionalFormatting sqref="H10:H11 AB10:AB11">
    <cfRule type="cellIs" dxfId="68" priority="2" operator="equal">
      <formula>"NO CUMPLE"</formula>
    </cfRule>
  </conditionalFormatting>
  <conditionalFormatting sqref="G15 AA15">
    <cfRule type="cellIs" dxfId="67" priority="3" operator="equal">
      <formula>"NO CUMPLE"</formula>
    </cfRule>
  </conditionalFormatting>
  <conditionalFormatting sqref="G15 AA15">
    <cfRule type="cellIs" dxfId="66" priority="4" operator="equal">
      <formula>"CUMPLE"</formula>
    </cfRule>
  </conditionalFormatting>
  <conditionalFormatting sqref="H8:H9 AB8:AB9">
    <cfRule type="cellIs" dxfId="65" priority="5" operator="equal">
      <formula>"NO CUMPLE"</formula>
    </cfRule>
  </conditionalFormatting>
  <conditionalFormatting sqref="L6:L7 AF6:AF7 L12:L13 AF12:AF13">
    <cfRule type="cellIs" dxfId="64" priority="6" operator="equal">
      <formula>"NO CUMPLE"</formula>
    </cfRule>
  </conditionalFormatting>
  <conditionalFormatting sqref="L10:L11 AF10:AF11">
    <cfRule type="cellIs" dxfId="63" priority="7" operator="equal">
      <formula>"NO CUMPLE"</formula>
    </cfRule>
  </conditionalFormatting>
  <conditionalFormatting sqref="K15 AE15">
    <cfRule type="cellIs" dxfId="62" priority="8" operator="equal">
      <formula>"NO CUMPLE"</formula>
    </cfRule>
  </conditionalFormatting>
  <conditionalFormatting sqref="K15 AE15">
    <cfRule type="cellIs" dxfId="61" priority="9" operator="equal">
      <formula>"CUMPLE"</formula>
    </cfRule>
  </conditionalFormatting>
  <conditionalFormatting sqref="L8:L9 AF8:AF9">
    <cfRule type="cellIs" dxfId="60" priority="10" operator="equal">
      <formula>"NO CUMPLE"</formula>
    </cfRule>
  </conditionalFormatting>
  <conditionalFormatting sqref="P6:P7 AJ6:AJ7 P12:P13 AJ12:AJ13">
    <cfRule type="cellIs" dxfId="59" priority="11" operator="equal">
      <formula>"NO CUMPLE"</formula>
    </cfRule>
  </conditionalFormatting>
  <conditionalFormatting sqref="P10:P11 AJ10:AJ11">
    <cfRule type="cellIs" dxfId="58" priority="12" operator="equal">
      <formula>"NO CUMPLE"</formula>
    </cfRule>
  </conditionalFormatting>
  <conditionalFormatting sqref="O15 AI15">
    <cfRule type="cellIs" dxfId="57" priority="13" operator="equal">
      <formula>"NO CUMPLE"</formula>
    </cfRule>
  </conditionalFormatting>
  <conditionalFormatting sqref="O15 AI15">
    <cfRule type="cellIs" dxfId="56" priority="14" operator="equal">
      <formula>"CUMPLE"</formula>
    </cfRule>
  </conditionalFormatting>
  <conditionalFormatting sqref="P8:P9 AJ8:AJ9">
    <cfRule type="cellIs" dxfId="55" priority="15" operator="equal">
      <formula>"NO CUMPLE"</formula>
    </cfRule>
  </conditionalFormatting>
  <conditionalFormatting sqref="T6:T7 AN6:AN7 AN12:AN13 T13">
    <cfRule type="cellIs" dxfId="54" priority="16" operator="equal">
      <formula>"NO CUMPLE"</formula>
    </cfRule>
  </conditionalFormatting>
  <conditionalFormatting sqref="T10:T12 AN10:AN11">
    <cfRule type="cellIs" dxfId="53" priority="17" operator="equal">
      <formula>"NO CUMPLE"</formula>
    </cfRule>
  </conditionalFormatting>
  <conditionalFormatting sqref="S15 AM15">
    <cfRule type="cellIs" dxfId="52" priority="18" operator="equal">
      <formula>"NO CUMPLE"</formula>
    </cfRule>
  </conditionalFormatting>
  <conditionalFormatting sqref="S15 AM15">
    <cfRule type="cellIs" dxfId="51" priority="19" operator="equal">
      <formula>"CUMPLE"</formula>
    </cfRule>
  </conditionalFormatting>
  <conditionalFormatting sqref="T8:T9 AN8:AN9">
    <cfRule type="cellIs" dxfId="50" priority="20" operator="equal">
      <formula>"NO CUMPLE"</formula>
    </cfRule>
  </conditionalFormatting>
  <conditionalFormatting sqref="X6:X7 AR6:AR7 X12:X13 AR12:AR13">
    <cfRule type="cellIs" dxfId="49" priority="21" operator="equal">
      <formula>"NO CUMPLE"</formula>
    </cfRule>
  </conditionalFormatting>
  <conditionalFormatting sqref="X10:X11 AR10:AR11">
    <cfRule type="cellIs" dxfId="48" priority="22" operator="equal">
      <formula>"NO CUMPLE"</formula>
    </cfRule>
  </conditionalFormatting>
  <conditionalFormatting sqref="W15 AQ15">
    <cfRule type="cellIs" dxfId="47" priority="23" operator="equal">
      <formula>"NO CUMPLE"</formula>
    </cfRule>
  </conditionalFormatting>
  <conditionalFormatting sqref="W15 AQ15">
    <cfRule type="cellIs" dxfId="46" priority="24" operator="equal">
      <formula>"CUMPLE"</formula>
    </cfRule>
  </conditionalFormatting>
  <conditionalFormatting sqref="X8:X9 AR8:AR9">
    <cfRule type="cellIs" dxfId="45" priority="25" operator="equal">
      <formula>"NO CUMPLE"</formula>
    </cfRule>
  </conditionalFormatting>
  <conditionalFormatting sqref="AA15">
    <cfRule type="cellIs" dxfId="44" priority="26" operator="equal">
      <formula>"NO CUMPLE"</formula>
    </cfRule>
  </conditionalFormatting>
  <conditionalFormatting sqref="AA15">
    <cfRule type="cellIs" dxfId="43" priority="27"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3"/>
  <sheetViews>
    <sheetView topLeftCell="E1" workbookViewId="0">
      <pane ySplit="11" topLeftCell="A18" activePane="bottomLeft" state="frozen"/>
      <selection pane="bottomLeft" activeCell="E21" sqref="E21"/>
    </sheetView>
  </sheetViews>
  <sheetFormatPr baseColWidth="10" defaultColWidth="12.625" defaultRowHeight="15" customHeight="1"/>
  <cols>
    <col min="1" max="1" width="10" customWidth="1"/>
    <col min="2" max="2" width="101" customWidth="1"/>
    <col min="3" max="3" width="22.625" customWidth="1"/>
    <col min="4" max="4" width="14" customWidth="1"/>
    <col min="5" max="5" width="48.75" customWidth="1"/>
    <col min="6" max="6" width="13.75" customWidth="1"/>
    <col min="7" max="7" width="42.375" customWidth="1"/>
    <col min="8" max="8" width="13.75" customWidth="1"/>
    <col min="9" max="9" width="50.875" customWidth="1"/>
    <col min="10" max="10" width="13.75" customWidth="1"/>
    <col min="11" max="11" width="43.625" customWidth="1"/>
    <col min="12" max="12" width="13.75" customWidth="1"/>
    <col min="13" max="13" width="47.625" customWidth="1"/>
    <col min="14" max="14" width="13.75" customWidth="1"/>
    <col min="15" max="15" width="47.625" customWidth="1"/>
    <col min="16" max="16" width="13.75" customWidth="1"/>
    <col min="17" max="17" width="48.75" customWidth="1"/>
    <col min="18" max="18" width="13.75" customWidth="1"/>
    <col min="19" max="19" width="42.375" customWidth="1"/>
    <col min="20" max="20" width="13.75" customWidth="1"/>
    <col min="21" max="21" width="50.875" customWidth="1"/>
    <col min="22" max="22" width="13.75" customWidth="1"/>
    <col min="23" max="23" width="43.625" customWidth="1"/>
    <col min="24" max="24" width="13.75" customWidth="1"/>
  </cols>
  <sheetData>
    <row r="1" spans="1:24" ht="20.25" hidden="1">
      <c r="A1" s="131" t="s">
        <v>172</v>
      </c>
      <c r="B1" s="132"/>
      <c r="C1" s="132"/>
      <c r="D1" s="132"/>
      <c r="E1" s="132"/>
      <c r="F1" s="133"/>
      <c r="G1" s="132"/>
      <c r="H1" s="132"/>
      <c r="I1" s="132"/>
      <c r="J1" s="133"/>
      <c r="K1" s="132"/>
      <c r="L1" s="133"/>
      <c r="M1" s="132"/>
      <c r="N1" s="133"/>
      <c r="O1" s="132"/>
      <c r="P1" s="133"/>
      <c r="Q1" s="132"/>
      <c r="R1" s="133"/>
      <c r="S1" s="132"/>
      <c r="T1" s="132"/>
      <c r="U1" s="132"/>
      <c r="V1" s="133"/>
      <c r="W1" s="132"/>
      <c r="X1" s="133"/>
    </row>
    <row r="2" spans="1:24" ht="19.5" hidden="1">
      <c r="A2" s="131" t="s">
        <v>173</v>
      </c>
      <c r="B2" s="132"/>
      <c r="C2" s="132"/>
      <c r="D2" s="132"/>
      <c r="E2" s="132"/>
      <c r="F2" s="132"/>
      <c r="G2" s="132"/>
      <c r="H2" s="132"/>
      <c r="I2" s="132"/>
      <c r="J2" s="132"/>
      <c r="K2" s="132"/>
      <c r="L2" s="132"/>
      <c r="M2" s="132"/>
      <c r="N2" s="132"/>
      <c r="O2" s="132"/>
      <c r="P2" s="132"/>
      <c r="Q2" s="132"/>
      <c r="R2" s="132"/>
      <c r="S2" s="132"/>
      <c r="T2" s="132"/>
      <c r="U2" s="132"/>
      <c r="V2" s="132"/>
      <c r="W2" s="132"/>
      <c r="X2" s="132"/>
    </row>
    <row r="3" spans="1:24" ht="14.25" hidden="1">
      <c r="A3" s="3"/>
      <c r="B3" s="73"/>
      <c r="C3" s="73"/>
      <c r="D3" s="73"/>
      <c r="E3" s="3"/>
      <c r="F3" s="3"/>
      <c r="G3" s="3"/>
      <c r="H3" s="3"/>
      <c r="I3" s="3"/>
      <c r="J3" s="3"/>
      <c r="K3" s="3"/>
      <c r="L3" s="3"/>
      <c r="M3" s="3"/>
      <c r="N3" s="3"/>
      <c r="O3" s="3"/>
      <c r="P3" s="3"/>
      <c r="Q3" s="3"/>
      <c r="R3" s="3"/>
      <c r="S3" s="3"/>
      <c r="T3" s="3"/>
      <c r="U3" s="3"/>
      <c r="V3" s="3"/>
      <c r="W3" s="3"/>
      <c r="X3" s="3"/>
    </row>
    <row r="4" spans="1:24" ht="15.75" hidden="1">
      <c r="A4" s="134" t="str">
        <f>'VERIFICACION TECNICA'!A4</f>
        <v>LICITACIÓN PÚBLICA N° 041-2022</v>
      </c>
      <c r="B4" s="134"/>
      <c r="C4" s="134"/>
      <c r="D4" s="134"/>
      <c r="E4" s="134"/>
      <c r="F4" s="134"/>
      <c r="G4" s="134"/>
      <c r="H4" s="134"/>
      <c r="I4" s="134"/>
      <c r="J4" s="134"/>
      <c r="K4" s="134"/>
      <c r="L4" s="134"/>
      <c r="M4" s="134"/>
      <c r="N4" s="134"/>
      <c r="O4" s="134"/>
      <c r="P4" s="134"/>
      <c r="Q4" s="134"/>
      <c r="R4" s="134"/>
      <c r="S4" s="134"/>
      <c r="T4" s="134"/>
      <c r="U4" s="134"/>
      <c r="V4" s="134"/>
      <c r="W4" s="134"/>
      <c r="X4" s="134"/>
    </row>
    <row r="5" spans="1:24" ht="18.75" hidden="1">
      <c r="A5" s="135" t="s">
        <v>174</v>
      </c>
      <c r="B5" s="135"/>
      <c r="C5" s="135"/>
      <c r="D5" s="135"/>
      <c r="E5" s="135"/>
      <c r="F5" s="135"/>
      <c r="G5" s="135"/>
      <c r="H5" s="135"/>
      <c r="I5" s="135"/>
      <c r="J5" s="135"/>
      <c r="K5" s="135"/>
      <c r="L5" s="135"/>
      <c r="M5" s="135"/>
      <c r="N5" s="135"/>
      <c r="O5" s="135"/>
      <c r="P5" s="135"/>
      <c r="Q5" s="135"/>
      <c r="R5" s="135"/>
      <c r="S5" s="135"/>
      <c r="T5" s="135"/>
      <c r="U5" s="135"/>
      <c r="V5" s="135"/>
      <c r="W5" s="135"/>
      <c r="X5" s="135"/>
    </row>
    <row r="6" spans="1:24" ht="14.25" hidden="1">
      <c r="A6" s="3"/>
      <c r="B6" s="73"/>
      <c r="C6" s="73"/>
      <c r="D6" s="73"/>
      <c r="E6" s="3"/>
      <c r="F6" s="3"/>
      <c r="G6" s="3"/>
      <c r="H6" s="3"/>
      <c r="I6" s="3"/>
      <c r="J6" s="3"/>
      <c r="K6" s="3"/>
      <c r="L6" s="3"/>
      <c r="M6" s="3"/>
      <c r="N6" s="3"/>
      <c r="O6" s="3"/>
      <c r="P6" s="3"/>
      <c r="Q6" s="3"/>
      <c r="R6" s="3"/>
      <c r="S6" s="3"/>
      <c r="T6" s="3"/>
      <c r="U6" s="3"/>
      <c r="V6" s="3"/>
      <c r="W6" s="3"/>
      <c r="X6" s="3"/>
    </row>
    <row r="7" spans="1:24" ht="61.5" hidden="1" customHeight="1">
      <c r="A7" s="450" t="str">
        <f>'VERIFICACION TECNICA'!A7</f>
        <v>OBJETO: OBRAS CIVILES COMPLEMENTARIAS Y DE ACABADOS ARQUITECTÓNICOS EN LAS RESIDENCIAS UNIVERSITARIAS DEL CAMPUS DE INGENIERÍAS Y CIENCIAS CONTABLES, ECONÓMICAS Y ADMINISTRATIVAS DE LA UNIVERSIDAD DEL CAUCA</v>
      </c>
      <c r="B7" s="451"/>
      <c r="C7" s="136"/>
      <c r="D7" s="136"/>
      <c r="E7" s="136"/>
      <c r="F7" s="136"/>
      <c r="G7" s="136"/>
      <c r="H7" s="136"/>
      <c r="I7" s="136"/>
      <c r="J7" s="136"/>
      <c r="K7" s="136"/>
      <c r="L7" s="136"/>
      <c r="M7" s="136"/>
      <c r="N7" s="136"/>
      <c r="O7" s="136"/>
      <c r="P7" s="136"/>
      <c r="Q7" s="136"/>
      <c r="R7" s="136"/>
      <c r="S7" s="136"/>
      <c r="T7" s="136"/>
      <c r="U7" s="136"/>
      <c r="V7" s="136"/>
      <c r="W7" s="136"/>
      <c r="X7" s="136"/>
    </row>
    <row r="8" spans="1:24" ht="12.75" hidden="1" customHeight="1">
      <c r="A8" s="137"/>
      <c r="B8" s="137"/>
      <c r="C8" s="137"/>
      <c r="D8" s="137"/>
      <c r="E8" s="137"/>
      <c r="F8" s="137"/>
      <c r="G8" s="137"/>
      <c r="H8" s="137"/>
      <c r="I8" s="137"/>
      <c r="J8" s="137"/>
      <c r="K8" s="137"/>
      <c r="L8" s="137"/>
      <c r="M8" s="137"/>
      <c r="N8" s="137"/>
      <c r="O8" s="137"/>
      <c r="P8" s="137"/>
      <c r="Q8" s="137"/>
      <c r="R8" s="137"/>
      <c r="S8" s="137"/>
      <c r="T8" s="137"/>
      <c r="U8" s="137"/>
      <c r="V8" s="137"/>
      <c r="W8" s="137"/>
      <c r="X8" s="137"/>
    </row>
    <row r="9" spans="1:24" ht="12.75" customHeight="1">
      <c r="A9" s="64"/>
      <c r="B9" s="138"/>
      <c r="C9" s="138"/>
      <c r="D9" s="138"/>
      <c r="E9" s="449">
        <v>1</v>
      </c>
      <c r="F9" s="423"/>
      <c r="G9" s="449">
        <v>2</v>
      </c>
      <c r="H9" s="423"/>
      <c r="I9" s="449">
        <v>3</v>
      </c>
      <c r="J9" s="423"/>
      <c r="K9" s="449">
        <v>4</v>
      </c>
      <c r="L9" s="423"/>
      <c r="M9" s="449">
        <v>5</v>
      </c>
      <c r="N9" s="423"/>
      <c r="O9" s="449">
        <v>6</v>
      </c>
      <c r="P9" s="423"/>
      <c r="Q9" s="449">
        <v>7</v>
      </c>
      <c r="R9" s="423"/>
      <c r="S9" s="449">
        <v>8</v>
      </c>
      <c r="T9" s="423"/>
      <c r="U9" s="449">
        <v>9</v>
      </c>
      <c r="V9" s="423"/>
      <c r="W9" s="449">
        <v>10</v>
      </c>
      <c r="X9" s="423"/>
    </row>
    <row r="10" spans="1:24" ht="62.25" customHeight="1">
      <c r="A10" s="446" t="s">
        <v>175</v>
      </c>
      <c r="B10" s="447" t="s">
        <v>17</v>
      </c>
      <c r="C10" s="139"/>
      <c r="D10" s="428" t="s">
        <v>176</v>
      </c>
      <c r="E10" s="441" t="str">
        <f>'VERIFICACION TECNICA'!C10</f>
        <v>MANUEL JURQADO HERRERA</v>
      </c>
      <c r="F10" s="423"/>
      <c r="G10" s="441" t="str">
        <f>+'VERIFICACION TECNICA'!E10</f>
        <v>MAURICIO CASTILLO ESCOBEDO</v>
      </c>
      <c r="H10" s="423"/>
      <c r="I10" s="441" t="str">
        <f>+'VERIFICACION TECNICA'!G10</f>
        <v>OSCAR EDUARDO RUIZ VIDAL</v>
      </c>
      <c r="J10" s="423"/>
      <c r="K10" s="441" t="str">
        <f>+'VERIFICACION TECNICA'!I10</f>
        <v>CONSORCIO HC</v>
      </c>
      <c r="L10" s="423"/>
      <c r="M10" s="441" t="str">
        <f>+'VERIFICACION TECNICA'!K10</f>
        <v>JESUS F. CASTRO</v>
      </c>
      <c r="N10" s="423"/>
      <c r="O10" s="441" t="str">
        <f>+'VERIFICACION TECNICA'!M10</f>
        <v>JAIRO EDUARDO MUÑOZ</v>
      </c>
      <c r="P10" s="423"/>
      <c r="Q10" s="441" t="str">
        <f>'VERIFICACION TECNICA'!O10</f>
        <v>CONSORCIO ESCODEL ADECUACIONES UNICAUCA</v>
      </c>
      <c r="R10" s="423"/>
      <c r="S10" s="441" t="str">
        <f>+'VERIFICACION TECNICA'!Q10</f>
        <v>HAROL ALBERTO MUÑOZ MUÑOZ</v>
      </c>
      <c r="T10" s="423"/>
      <c r="U10" s="441" t="str">
        <f>+'VERIFICACION TECNICA'!S10</f>
        <v>JAIRO ARIAS MENDEZ</v>
      </c>
      <c r="V10" s="423"/>
      <c r="W10" s="441" t="str">
        <f>+'VERIFICACION TECNICA'!U10</f>
        <v>CONSORCIO RESIDENCIAS OME</v>
      </c>
      <c r="X10" s="423"/>
    </row>
    <row r="11" spans="1:24" ht="12.75" customHeight="1">
      <c r="A11" s="426"/>
      <c r="B11" s="448"/>
      <c r="C11" s="140"/>
      <c r="D11" s="426"/>
      <c r="E11" s="9" t="s">
        <v>177</v>
      </c>
      <c r="F11" s="9" t="s">
        <v>176</v>
      </c>
      <c r="G11" s="9" t="s">
        <v>177</v>
      </c>
      <c r="H11" s="9" t="s">
        <v>18</v>
      </c>
      <c r="I11" s="9" t="s">
        <v>177</v>
      </c>
      <c r="J11" s="9" t="s">
        <v>176</v>
      </c>
      <c r="K11" s="9" t="s">
        <v>177</v>
      </c>
      <c r="L11" s="9" t="s">
        <v>176</v>
      </c>
      <c r="M11" s="9" t="s">
        <v>177</v>
      </c>
      <c r="N11" s="9" t="s">
        <v>176</v>
      </c>
      <c r="O11" s="9" t="s">
        <v>177</v>
      </c>
      <c r="P11" s="9" t="s">
        <v>176</v>
      </c>
      <c r="Q11" s="9" t="s">
        <v>177</v>
      </c>
      <c r="R11" s="9" t="s">
        <v>176</v>
      </c>
      <c r="S11" s="9" t="s">
        <v>177</v>
      </c>
      <c r="T11" s="9" t="s">
        <v>18</v>
      </c>
      <c r="U11" s="9" t="s">
        <v>177</v>
      </c>
      <c r="V11" s="9" t="s">
        <v>176</v>
      </c>
      <c r="W11" s="9" t="s">
        <v>177</v>
      </c>
      <c r="X11" s="9" t="s">
        <v>176</v>
      </c>
    </row>
    <row r="12" spans="1:24" ht="12.75" customHeight="1">
      <c r="A12" s="141"/>
      <c r="B12" s="141"/>
      <c r="C12" s="141"/>
      <c r="D12" s="142"/>
      <c r="E12" s="143"/>
      <c r="F12" s="142"/>
      <c r="G12" s="142"/>
      <c r="H12" s="142"/>
      <c r="I12" s="142"/>
      <c r="J12" s="142"/>
      <c r="K12" s="142"/>
      <c r="L12" s="142"/>
      <c r="M12" s="142"/>
      <c r="N12" s="142"/>
      <c r="O12" s="142"/>
      <c r="P12" s="142"/>
      <c r="Q12" s="142"/>
      <c r="R12" s="142"/>
      <c r="S12" s="142"/>
      <c r="T12" s="142"/>
      <c r="U12" s="142"/>
      <c r="V12" s="142"/>
      <c r="W12" s="142"/>
      <c r="X12" s="142"/>
    </row>
    <row r="13" spans="1:24" ht="34.5" customHeight="1">
      <c r="A13" s="442" t="s">
        <v>178</v>
      </c>
      <c r="B13" s="144" t="s">
        <v>179</v>
      </c>
      <c r="C13" s="145"/>
      <c r="D13" s="146"/>
      <c r="E13" s="147"/>
      <c r="F13" s="148"/>
      <c r="G13" s="148"/>
      <c r="H13" s="148"/>
      <c r="I13" s="148"/>
      <c r="J13" s="148"/>
      <c r="K13" s="148"/>
      <c r="L13" s="148"/>
      <c r="M13" s="147"/>
      <c r="N13" s="148"/>
      <c r="O13" s="148"/>
      <c r="P13" s="148"/>
      <c r="Q13" s="148"/>
      <c r="R13" s="148"/>
      <c r="S13" s="148"/>
      <c r="T13" s="148"/>
      <c r="U13" s="148"/>
      <c r="V13" s="148"/>
      <c r="W13" s="148"/>
      <c r="X13" s="148"/>
    </row>
    <row r="14" spans="1:24" ht="38.25">
      <c r="A14" s="425"/>
      <c r="B14" s="443" t="s">
        <v>180</v>
      </c>
      <c r="C14" s="149" t="s">
        <v>181</v>
      </c>
      <c r="D14" s="146">
        <v>50</v>
      </c>
      <c r="E14" s="150"/>
      <c r="F14" s="9"/>
      <c r="G14" s="9"/>
      <c r="H14" s="9"/>
      <c r="I14" s="9"/>
      <c r="J14" s="9"/>
      <c r="K14" s="9"/>
      <c r="L14" s="9"/>
      <c r="M14" s="150"/>
      <c r="N14" s="9"/>
      <c r="O14" s="9"/>
      <c r="P14" s="9"/>
      <c r="Q14" s="9"/>
      <c r="R14" s="9"/>
      <c r="S14" s="9"/>
      <c r="T14" s="9"/>
      <c r="U14" s="9"/>
      <c r="V14" s="9"/>
      <c r="W14" s="9"/>
      <c r="X14" s="9"/>
    </row>
    <row r="15" spans="1:24" ht="25.5">
      <c r="A15" s="425"/>
      <c r="B15" s="425"/>
      <c r="C15" s="151" t="s">
        <v>182</v>
      </c>
      <c r="D15" s="146">
        <v>100</v>
      </c>
      <c r="E15" s="150" t="s">
        <v>183</v>
      </c>
      <c r="F15" s="9">
        <v>100</v>
      </c>
      <c r="G15" s="17" t="s">
        <v>184</v>
      </c>
      <c r="H15" s="17">
        <v>0</v>
      </c>
      <c r="I15" s="17" t="s">
        <v>185</v>
      </c>
      <c r="J15" s="17">
        <v>100</v>
      </c>
      <c r="K15" s="17" t="s">
        <v>183</v>
      </c>
      <c r="L15" s="27">
        <v>100</v>
      </c>
      <c r="M15" s="152" t="s">
        <v>186</v>
      </c>
      <c r="N15" s="27">
        <v>100</v>
      </c>
      <c r="O15" s="152" t="s">
        <v>187</v>
      </c>
      <c r="P15" s="17">
        <v>100</v>
      </c>
      <c r="Q15" s="153" t="s">
        <v>183</v>
      </c>
      <c r="R15" s="17">
        <f>$D15</f>
        <v>100</v>
      </c>
      <c r="S15" s="15" t="s">
        <v>186</v>
      </c>
      <c r="T15" s="17">
        <f>$D15</f>
        <v>100</v>
      </c>
      <c r="U15" s="153" t="s">
        <v>183</v>
      </c>
      <c r="V15" s="17">
        <f>$D15</f>
        <v>100</v>
      </c>
      <c r="W15" s="153" t="s">
        <v>183</v>
      </c>
      <c r="X15" s="17">
        <f>$D15</f>
        <v>100</v>
      </c>
    </row>
    <row r="16" spans="1:24" ht="34.5" customHeight="1">
      <c r="A16" s="442" t="s">
        <v>178</v>
      </c>
      <c r="B16" s="154" t="s">
        <v>188</v>
      </c>
      <c r="C16" s="155"/>
      <c r="D16" s="146"/>
      <c r="E16" s="147"/>
      <c r="F16" s="148"/>
      <c r="G16" s="148"/>
      <c r="H16" s="148"/>
      <c r="I16" s="148"/>
      <c r="J16" s="148"/>
      <c r="K16" s="148"/>
      <c r="L16" s="148"/>
      <c r="M16" s="147"/>
      <c r="N16" s="148"/>
      <c r="O16" s="148"/>
      <c r="P16" s="148"/>
      <c r="Q16" s="148"/>
      <c r="R16" s="148"/>
      <c r="S16" s="148"/>
      <c r="T16" s="148"/>
      <c r="U16" s="148"/>
      <c r="V16" s="148"/>
      <c r="W16" s="148"/>
      <c r="X16" s="148"/>
    </row>
    <row r="17" spans="1:24" ht="14.25">
      <c r="A17" s="425"/>
      <c r="B17" s="444" t="s">
        <v>189</v>
      </c>
      <c r="C17" s="156" t="s">
        <v>190</v>
      </c>
      <c r="D17" s="157">
        <v>0</v>
      </c>
      <c r="E17" s="150"/>
      <c r="F17" s="9"/>
      <c r="G17" s="9"/>
      <c r="H17" s="9"/>
      <c r="I17" s="9"/>
      <c r="J17" s="9"/>
      <c r="K17" s="9"/>
      <c r="L17" s="9"/>
      <c r="M17" s="150"/>
      <c r="N17" s="9"/>
      <c r="O17" s="9"/>
      <c r="P17" s="9"/>
      <c r="Q17" s="9"/>
      <c r="R17" s="9"/>
      <c r="S17" s="9"/>
      <c r="T17" s="9"/>
      <c r="U17" s="9"/>
      <c r="V17" s="9"/>
      <c r="W17" s="9"/>
      <c r="X17" s="9"/>
    </row>
    <row r="18" spans="1:24" ht="14.25">
      <c r="A18" s="425"/>
      <c r="B18" s="445"/>
      <c r="C18" s="156" t="s">
        <v>191</v>
      </c>
      <c r="D18" s="157">
        <v>50</v>
      </c>
      <c r="E18" s="150"/>
      <c r="F18" s="9"/>
      <c r="G18" s="150"/>
      <c r="H18" s="158"/>
      <c r="I18" s="9"/>
      <c r="J18" s="9"/>
      <c r="K18" s="158"/>
      <c r="L18" s="158"/>
      <c r="M18" s="150"/>
      <c r="N18" s="158"/>
      <c r="O18" s="9"/>
      <c r="P18" s="9"/>
      <c r="Q18" s="9"/>
      <c r="R18" s="9"/>
      <c r="S18" s="150"/>
      <c r="T18" s="158"/>
      <c r="U18" s="9"/>
      <c r="V18" s="9"/>
      <c r="W18" s="158"/>
      <c r="X18" s="158"/>
    </row>
    <row r="19" spans="1:24" ht="119.25" customHeight="1">
      <c r="A19" s="425"/>
      <c r="B19" s="445"/>
      <c r="C19" s="156" t="s">
        <v>192</v>
      </c>
      <c r="D19" s="157">
        <v>100</v>
      </c>
      <c r="E19" s="152" t="s">
        <v>193</v>
      </c>
      <c r="F19" s="9">
        <v>100</v>
      </c>
      <c r="G19" s="17" t="s">
        <v>184</v>
      </c>
      <c r="H19" s="17">
        <v>0</v>
      </c>
      <c r="I19" s="17" t="s">
        <v>194</v>
      </c>
      <c r="J19" s="17">
        <v>100</v>
      </c>
      <c r="K19" s="17" t="s">
        <v>195</v>
      </c>
      <c r="L19" s="27">
        <v>100</v>
      </c>
      <c r="M19" s="152" t="s">
        <v>193</v>
      </c>
      <c r="N19" s="27">
        <v>100</v>
      </c>
      <c r="O19" s="152" t="s">
        <v>196</v>
      </c>
      <c r="P19" s="17">
        <v>100</v>
      </c>
      <c r="Q19" s="15" t="s">
        <v>197</v>
      </c>
      <c r="R19" s="9">
        <v>100</v>
      </c>
      <c r="S19" s="15" t="s">
        <v>193</v>
      </c>
      <c r="T19" s="17">
        <f>D19</f>
        <v>100</v>
      </c>
      <c r="U19" s="15" t="s">
        <v>198</v>
      </c>
      <c r="V19" s="9">
        <f>$D19</f>
        <v>100</v>
      </c>
      <c r="W19" s="15" t="s">
        <v>196</v>
      </c>
      <c r="X19" s="9">
        <f>$D19</f>
        <v>100</v>
      </c>
    </row>
    <row r="20" spans="1:24" ht="18" customHeight="1">
      <c r="A20" s="64"/>
      <c r="B20" s="159" t="s">
        <v>199</v>
      </c>
      <c r="C20" s="160"/>
      <c r="D20" s="161" t="s">
        <v>200</v>
      </c>
      <c r="E20" s="162" t="s">
        <v>176</v>
      </c>
      <c r="F20" s="161">
        <f>SUM(F6:F19)</f>
        <v>200</v>
      </c>
      <c r="G20" s="8" t="s">
        <v>176</v>
      </c>
      <c r="H20" s="161">
        <f>SUM(H6:H19)</f>
        <v>0</v>
      </c>
      <c r="I20" s="8"/>
      <c r="J20" s="161">
        <f>SUM(J6:J19)</f>
        <v>200</v>
      </c>
      <c r="K20" s="8"/>
      <c r="L20" s="161">
        <f>SUM(L6:L19)</f>
        <v>200</v>
      </c>
      <c r="M20" s="162"/>
      <c r="N20" s="161">
        <f>SUM(N6:N19)</f>
        <v>200</v>
      </c>
      <c r="O20" s="8"/>
      <c r="P20" s="161">
        <f>SUM(P6:P19)</f>
        <v>200</v>
      </c>
      <c r="Q20" s="8" t="s">
        <v>176</v>
      </c>
      <c r="R20" s="161">
        <f>SUM(R6:R19)</f>
        <v>200</v>
      </c>
      <c r="S20" s="8" t="s">
        <v>176</v>
      </c>
      <c r="T20" s="161">
        <f>SUM(T6:T19)</f>
        <v>200</v>
      </c>
      <c r="U20" s="8"/>
      <c r="V20" s="161">
        <f>SUM(V6:V19)</f>
        <v>200</v>
      </c>
      <c r="W20" s="8"/>
      <c r="X20" s="161">
        <f>SUM(X6:X19)</f>
        <v>200</v>
      </c>
    </row>
    <row r="21" spans="1:24" ht="12.75" customHeight="1">
      <c r="A21" s="73"/>
      <c r="B21" s="73"/>
      <c r="C21" s="73"/>
      <c r="D21" s="73"/>
      <c r="E21" s="163"/>
      <c r="F21" s="73"/>
      <c r="G21" s="73"/>
      <c r="H21" s="73"/>
      <c r="I21" s="73"/>
      <c r="J21" s="73"/>
      <c r="K21" s="73"/>
      <c r="L21" s="73"/>
      <c r="M21" s="163"/>
      <c r="N21" s="73"/>
      <c r="O21" s="73"/>
      <c r="P21" s="73"/>
      <c r="Q21" s="73"/>
      <c r="R21" s="73"/>
      <c r="S21" s="73"/>
      <c r="T21" s="73"/>
      <c r="U21" s="73"/>
      <c r="V21" s="73"/>
      <c r="W21" s="73"/>
      <c r="X21" s="73"/>
    </row>
    <row r="22" spans="1:24" ht="12.75" customHeight="1">
      <c r="A22" s="73"/>
      <c r="B22" s="134" t="s">
        <v>120</v>
      </c>
      <c r="C22" s="134"/>
      <c r="D22" s="134"/>
      <c r="E22" s="163"/>
      <c r="F22" s="73"/>
      <c r="G22" s="73"/>
      <c r="H22" s="73"/>
      <c r="I22" s="73"/>
      <c r="J22" s="73"/>
      <c r="K22" s="73"/>
      <c r="L22" s="73"/>
      <c r="M22" s="163"/>
      <c r="N22" s="73"/>
      <c r="O22" s="73"/>
      <c r="P22" s="73"/>
      <c r="Q22" s="73"/>
      <c r="R22" s="73"/>
      <c r="S22" s="73"/>
      <c r="T22" s="73"/>
      <c r="U22" s="73"/>
      <c r="V22" s="73"/>
      <c r="W22" s="73"/>
      <c r="X22" s="73"/>
    </row>
    <row r="23" spans="1:24" ht="12.75" customHeight="1">
      <c r="A23" s="73"/>
      <c r="B23" s="164"/>
      <c r="C23" s="134"/>
      <c r="D23" s="134"/>
      <c r="E23" s="163"/>
      <c r="F23" s="73"/>
      <c r="G23" s="73"/>
      <c r="H23" s="73"/>
      <c r="I23" s="73"/>
      <c r="J23" s="73"/>
      <c r="K23" s="73"/>
      <c r="L23" s="73"/>
      <c r="M23" s="163"/>
      <c r="N23" s="73"/>
      <c r="O23" s="73"/>
      <c r="P23" s="73"/>
      <c r="Q23" s="73"/>
      <c r="R23" s="73"/>
      <c r="S23" s="73"/>
      <c r="T23" s="73"/>
      <c r="U23" s="73"/>
      <c r="V23" s="73"/>
      <c r="W23" s="73"/>
      <c r="X23" s="73"/>
    </row>
    <row r="24" spans="1:24" ht="12.75" customHeight="1">
      <c r="A24" s="73"/>
      <c r="B24" s="47"/>
      <c r="C24" s="73"/>
      <c r="D24" s="73"/>
      <c r="E24" s="163"/>
      <c r="F24" s="73"/>
      <c r="G24" s="73"/>
      <c r="H24" s="73"/>
      <c r="I24" s="73"/>
      <c r="J24" s="73"/>
      <c r="K24" s="73"/>
      <c r="L24" s="73"/>
      <c r="M24" s="163"/>
      <c r="N24" s="73"/>
      <c r="O24" s="73"/>
      <c r="P24" s="73"/>
      <c r="Q24" s="73"/>
      <c r="R24" s="73"/>
      <c r="S24" s="73"/>
      <c r="T24" s="73"/>
      <c r="U24" s="73"/>
      <c r="V24" s="73"/>
      <c r="W24" s="73"/>
      <c r="X24" s="73"/>
    </row>
    <row r="25" spans="1:24" ht="12.75" customHeight="1">
      <c r="A25" s="52"/>
      <c r="B25" s="165" t="s">
        <v>121</v>
      </c>
      <c r="C25" s="62"/>
      <c r="D25" s="62"/>
      <c r="E25" s="166"/>
      <c r="F25" s="37"/>
      <c r="G25" s="37"/>
      <c r="H25" s="37"/>
      <c r="I25" s="37"/>
      <c r="J25" s="37"/>
      <c r="K25" s="37"/>
      <c r="L25" s="37"/>
      <c r="M25" s="166"/>
      <c r="N25" s="37"/>
      <c r="O25" s="37"/>
      <c r="P25" s="37"/>
      <c r="Q25" s="37"/>
      <c r="R25" s="37"/>
      <c r="S25" s="37"/>
      <c r="T25" s="37"/>
      <c r="U25" s="37"/>
      <c r="V25" s="37"/>
      <c r="W25" s="37"/>
      <c r="X25" s="37"/>
    </row>
    <row r="26" spans="1:24" ht="12.75" customHeight="1">
      <c r="A26" s="56"/>
      <c r="B26" s="47" t="s">
        <v>122</v>
      </c>
      <c r="C26" s="62"/>
      <c r="D26" s="62"/>
      <c r="E26" s="166"/>
      <c r="F26" s="37"/>
      <c r="G26" s="37"/>
      <c r="H26" s="37"/>
      <c r="I26" s="37"/>
      <c r="J26" s="37"/>
      <c r="K26" s="37"/>
      <c r="L26" s="37"/>
      <c r="M26" s="166"/>
      <c r="N26" s="37"/>
      <c r="O26" s="37"/>
      <c r="P26" s="37"/>
      <c r="Q26" s="37"/>
      <c r="R26" s="37"/>
      <c r="S26" s="37"/>
      <c r="T26" s="37"/>
      <c r="U26" s="37"/>
      <c r="V26" s="37"/>
      <c r="W26" s="37"/>
      <c r="X26" s="37"/>
    </row>
    <row r="27" spans="1:24" ht="12.75" customHeight="1">
      <c r="A27" s="56"/>
      <c r="B27" s="47"/>
      <c r="C27" s="62"/>
      <c r="D27" s="62"/>
      <c r="E27" s="166"/>
      <c r="F27" s="37"/>
      <c r="G27" s="37"/>
      <c r="H27" s="37"/>
      <c r="I27" s="37"/>
      <c r="J27" s="37"/>
      <c r="K27" s="37"/>
      <c r="L27" s="37"/>
      <c r="M27" s="166"/>
      <c r="N27" s="37"/>
      <c r="O27" s="37"/>
      <c r="P27" s="37"/>
      <c r="Q27" s="37"/>
      <c r="R27" s="37"/>
      <c r="S27" s="37"/>
      <c r="T27" s="37"/>
      <c r="U27" s="37"/>
      <c r="V27" s="37"/>
      <c r="W27" s="37"/>
      <c r="X27" s="37"/>
    </row>
    <row r="28" spans="1:24" ht="12.75" customHeight="1">
      <c r="A28" s="56"/>
      <c r="B28" s="70" t="s">
        <v>123</v>
      </c>
      <c r="C28" s="62"/>
      <c r="D28" s="62"/>
      <c r="E28" s="166"/>
      <c r="F28" s="37"/>
      <c r="G28" s="37"/>
      <c r="H28" s="37"/>
      <c r="I28" s="37"/>
      <c r="J28" s="37"/>
      <c r="K28" s="37"/>
      <c r="L28" s="37"/>
      <c r="M28" s="37"/>
      <c r="N28" s="37"/>
      <c r="O28" s="37"/>
      <c r="P28" s="37"/>
      <c r="Q28" s="37"/>
      <c r="R28" s="37"/>
      <c r="S28" s="37"/>
      <c r="T28" s="37"/>
      <c r="U28" s="37"/>
      <c r="V28" s="37"/>
      <c r="W28" s="37"/>
      <c r="X28" s="37"/>
    </row>
    <row r="29" spans="1:24" ht="12.75" customHeight="1">
      <c r="A29" s="56"/>
      <c r="B29" s="7" t="s">
        <v>122</v>
      </c>
      <c r="C29" s="62"/>
      <c r="D29" s="62"/>
      <c r="E29" s="166"/>
      <c r="F29" s="37"/>
      <c r="G29" s="37"/>
      <c r="H29" s="37"/>
      <c r="I29" s="37"/>
      <c r="J29" s="37"/>
      <c r="K29" s="37"/>
      <c r="L29" s="37"/>
      <c r="M29" s="37"/>
      <c r="N29" s="37"/>
      <c r="O29" s="37"/>
      <c r="P29" s="37"/>
      <c r="Q29" s="37"/>
      <c r="R29" s="37"/>
      <c r="S29" s="37"/>
      <c r="T29" s="37"/>
      <c r="U29" s="37"/>
      <c r="V29" s="37"/>
      <c r="W29" s="37"/>
      <c r="X29" s="37"/>
    </row>
    <row r="30" spans="1:24" ht="12.75" customHeight="1">
      <c r="A30" s="56"/>
      <c r="B30" s="47"/>
      <c r="C30" s="62"/>
      <c r="D30" s="62"/>
      <c r="E30" s="37"/>
      <c r="F30" s="37"/>
      <c r="G30" s="37"/>
      <c r="H30" s="37"/>
      <c r="I30" s="37"/>
      <c r="J30" s="37"/>
      <c r="K30" s="37"/>
      <c r="L30" s="37"/>
      <c r="M30" s="37"/>
      <c r="N30" s="37"/>
      <c r="O30" s="37"/>
      <c r="P30" s="37"/>
      <c r="Q30" s="37"/>
      <c r="R30" s="37"/>
      <c r="S30" s="37"/>
      <c r="T30" s="37"/>
      <c r="U30" s="37"/>
      <c r="V30" s="37"/>
      <c r="W30" s="37"/>
      <c r="X30" s="37"/>
    </row>
    <row r="31" spans="1:24" ht="12.75" customHeight="1">
      <c r="A31" s="56"/>
      <c r="B31" s="47"/>
      <c r="C31" s="62"/>
      <c r="D31" s="62"/>
      <c r="E31" s="37"/>
      <c r="F31" s="37"/>
      <c r="G31" s="37"/>
      <c r="H31" s="37"/>
      <c r="I31" s="37"/>
      <c r="J31" s="37"/>
      <c r="K31" s="37"/>
      <c r="L31" s="37"/>
      <c r="M31" s="37"/>
      <c r="N31" s="37"/>
      <c r="O31" s="37"/>
      <c r="P31" s="37"/>
      <c r="Q31" s="37"/>
      <c r="R31" s="37"/>
      <c r="S31" s="37"/>
      <c r="T31" s="37"/>
      <c r="U31" s="37"/>
      <c r="V31" s="37"/>
      <c r="W31" s="37"/>
      <c r="X31" s="37"/>
    </row>
    <row r="32" spans="1:24" ht="12.75" customHeight="1">
      <c r="A32" s="47"/>
      <c r="B32" s="164" t="s">
        <v>124</v>
      </c>
      <c r="C32" s="164"/>
      <c r="D32" s="164"/>
      <c r="E32" s="37"/>
      <c r="F32" s="37"/>
      <c r="G32" s="37"/>
      <c r="H32" s="37"/>
      <c r="I32" s="37"/>
      <c r="J32" s="37"/>
      <c r="K32" s="37"/>
      <c r="L32" s="37"/>
      <c r="M32" s="37"/>
      <c r="N32" s="37"/>
      <c r="O32" s="37"/>
      <c r="P32" s="37"/>
      <c r="Q32" s="37"/>
      <c r="R32" s="37"/>
      <c r="S32" s="37"/>
      <c r="T32" s="37"/>
      <c r="U32" s="37"/>
      <c r="V32" s="37"/>
      <c r="W32" s="37"/>
      <c r="X32" s="37"/>
    </row>
    <row r="33" spans="1:24" ht="12.75" customHeight="1">
      <c r="A33" s="47"/>
      <c r="B33" s="47" t="s">
        <v>122</v>
      </c>
      <c r="C33" s="47"/>
      <c r="D33" s="47"/>
      <c r="E33" s="37"/>
      <c r="F33" s="37"/>
      <c r="G33" s="37"/>
      <c r="H33" s="37"/>
      <c r="I33" s="37"/>
      <c r="J33" s="37"/>
      <c r="K33" s="37"/>
      <c r="L33" s="37"/>
      <c r="M33" s="37"/>
      <c r="N33" s="37"/>
      <c r="O33" s="37"/>
      <c r="P33" s="37"/>
      <c r="Q33" s="37"/>
      <c r="R33" s="37"/>
      <c r="S33" s="37"/>
      <c r="T33" s="37"/>
      <c r="U33" s="37"/>
      <c r="V33" s="37"/>
      <c r="W33" s="37"/>
      <c r="X33" s="37"/>
    </row>
    <row r="34" spans="1:24" ht="12.75" customHeight="1">
      <c r="A34" s="47"/>
      <c r="B34" s="47"/>
      <c r="C34" s="47"/>
      <c r="D34" s="47"/>
      <c r="E34" s="164"/>
      <c r="F34" s="164"/>
      <c r="G34" s="164"/>
      <c r="H34" s="164"/>
      <c r="I34" s="164"/>
      <c r="J34" s="164"/>
      <c r="K34" s="164"/>
      <c r="L34" s="164"/>
      <c r="M34" s="164"/>
      <c r="N34" s="164"/>
      <c r="O34" s="164"/>
      <c r="P34" s="164"/>
      <c r="Q34" s="164"/>
      <c r="R34" s="164"/>
      <c r="S34" s="164"/>
      <c r="T34" s="164"/>
      <c r="U34" s="164"/>
      <c r="V34" s="164"/>
      <c r="W34" s="164"/>
      <c r="X34" s="164"/>
    </row>
    <row r="35" spans="1:24" ht="12.75" customHeight="1">
      <c r="A35" s="73"/>
      <c r="B35" s="7"/>
      <c r="C35" s="7"/>
      <c r="D35" s="7"/>
      <c r="E35" s="47"/>
      <c r="F35" s="47"/>
      <c r="G35" s="47"/>
      <c r="H35" s="47"/>
      <c r="I35" s="47"/>
      <c r="J35" s="47"/>
      <c r="K35" s="47"/>
      <c r="L35" s="47"/>
      <c r="M35" s="47"/>
      <c r="N35" s="47"/>
      <c r="O35" s="47"/>
      <c r="P35" s="47"/>
      <c r="Q35" s="47"/>
      <c r="R35" s="47"/>
      <c r="S35" s="47"/>
      <c r="T35" s="47"/>
      <c r="U35" s="47"/>
      <c r="V35" s="47"/>
      <c r="W35" s="47"/>
      <c r="X35" s="47"/>
    </row>
    <row r="36" spans="1:24" ht="12.75" customHeight="1">
      <c r="A36" s="73"/>
      <c r="B36" s="55" t="s">
        <v>125</v>
      </c>
      <c r="C36" s="7"/>
      <c r="D36" s="7"/>
      <c r="E36" s="47"/>
      <c r="F36" s="47"/>
      <c r="G36" s="47"/>
      <c r="H36" s="47"/>
      <c r="I36" s="47"/>
      <c r="J36" s="47"/>
      <c r="K36" s="47"/>
      <c r="L36" s="47"/>
      <c r="M36" s="47"/>
      <c r="N36" s="47"/>
      <c r="O36" s="47"/>
      <c r="P36" s="47"/>
      <c r="Q36" s="47"/>
      <c r="R36" s="47"/>
      <c r="S36" s="47"/>
      <c r="T36" s="47"/>
      <c r="U36" s="47"/>
      <c r="V36" s="47"/>
      <c r="W36" s="47"/>
      <c r="X36" s="47"/>
    </row>
    <row r="37" spans="1:24" ht="12.75" customHeight="1">
      <c r="A37" s="73"/>
      <c r="B37" s="47" t="s">
        <v>122</v>
      </c>
      <c r="C37" s="7"/>
      <c r="D37" s="7"/>
      <c r="E37" s="47"/>
      <c r="F37" s="47"/>
      <c r="G37" s="47"/>
      <c r="H37" s="47"/>
      <c r="I37" s="47"/>
      <c r="J37" s="47"/>
      <c r="K37" s="47"/>
      <c r="L37" s="47"/>
      <c r="M37" s="47"/>
      <c r="N37" s="47"/>
      <c r="O37" s="47"/>
      <c r="P37" s="47"/>
      <c r="Q37" s="47"/>
      <c r="R37" s="47"/>
      <c r="S37" s="47"/>
      <c r="T37" s="47"/>
      <c r="U37" s="47"/>
      <c r="V37" s="47"/>
      <c r="W37" s="47"/>
      <c r="X37" s="47"/>
    </row>
    <row r="38" spans="1:24" ht="12.75" customHeight="1">
      <c r="A38" s="73"/>
      <c r="B38" s="7"/>
      <c r="C38" s="7"/>
      <c r="D38" s="7"/>
      <c r="E38" s="47"/>
      <c r="F38" s="47"/>
      <c r="G38" s="47"/>
      <c r="H38" s="47"/>
      <c r="I38" s="47"/>
      <c r="J38" s="47"/>
      <c r="K38" s="47"/>
      <c r="L38" s="47"/>
      <c r="M38" s="47"/>
      <c r="N38" s="47"/>
      <c r="O38" s="47"/>
      <c r="P38" s="47"/>
      <c r="Q38" s="47"/>
      <c r="R38" s="47"/>
      <c r="S38" s="47"/>
      <c r="T38" s="47"/>
      <c r="U38" s="47"/>
      <c r="V38" s="47"/>
      <c r="W38" s="47"/>
      <c r="X38" s="47"/>
    </row>
    <row r="39" spans="1:24" ht="12.75" customHeight="1">
      <c r="A39" s="73"/>
      <c r="B39" s="7"/>
      <c r="C39" s="7"/>
      <c r="D39" s="7"/>
      <c r="E39" s="47"/>
      <c r="F39" s="47"/>
      <c r="G39" s="47"/>
      <c r="H39" s="47"/>
      <c r="I39" s="47"/>
      <c r="J39" s="47"/>
      <c r="K39" s="47"/>
      <c r="L39" s="47"/>
      <c r="M39" s="47"/>
      <c r="N39" s="47"/>
      <c r="O39" s="47"/>
      <c r="P39" s="47"/>
      <c r="Q39" s="47"/>
      <c r="R39" s="47"/>
      <c r="S39" s="47"/>
      <c r="T39" s="47"/>
      <c r="U39" s="47"/>
      <c r="V39" s="47"/>
      <c r="W39" s="47"/>
      <c r="X39" s="47"/>
    </row>
    <row r="40" spans="1:24" ht="12.75" customHeight="1">
      <c r="A40" s="73"/>
      <c r="B40" s="55" t="s">
        <v>126</v>
      </c>
      <c r="C40" s="7"/>
      <c r="D40" s="7"/>
      <c r="E40" s="47"/>
      <c r="F40" s="47"/>
      <c r="G40" s="47"/>
      <c r="H40" s="47"/>
      <c r="I40" s="47"/>
      <c r="J40" s="47"/>
      <c r="K40" s="47"/>
      <c r="L40" s="47"/>
      <c r="M40" s="47"/>
      <c r="N40" s="47"/>
      <c r="O40" s="47"/>
      <c r="P40" s="47"/>
      <c r="Q40" s="47"/>
      <c r="R40" s="47"/>
      <c r="S40" s="47"/>
      <c r="T40" s="47"/>
      <c r="U40" s="47"/>
      <c r="V40" s="47"/>
      <c r="W40" s="47"/>
      <c r="X40" s="47"/>
    </row>
    <row r="41" spans="1:24" ht="12.75" customHeight="1">
      <c r="A41" s="73"/>
      <c r="B41" s="47" t="s">
        <v>122</v>
      </c>
      <c r="C41" s="7"/>
      <c r="D41" s="7"/>
      <c r="E41" s="47"/>
      <c r="F41" s="47"/>
      <c r="G41" s="47"/>
      <c r="H41" s="47"/>
      <c r="I41" s="47"/>
      <c r="J41" s="47"/>
      <c r="K41" s="47"/>
      <c r="L41" s="47"/>
      <c r="M41" s="47"/>
      <c r="N41" s="47"/>
      <c r="O41" s="47"/>
      <c r="P41" s="47"/>
      <c r="Q41" s="47"/>
      <c r="R41" s="47"/>
      <c r="S41" s="47"/>
      <c r="T41" s="47"/>
      <c r="U41" s="47"/>
      <c r="V41" s="47"/>
      <c r="W41" s="47"/>
      <c r="X41" s="47"/>
    </row>
    <row r="42" spans="1:24" ht="12.75" customHeight="1">
      <c r="A42" s="73"/>
      <c r="B42" s="7"/>
      <c r="C42" s="7"/>
      <c r="D42" s="7"/>
      <c r="E42" s="47"/>
      <c r="F42" s="47"/>
      <c r="G42" s="47"/>
      <c r="H42" s="47"/>
      <c r="I42" s="47"/>
      <c r="J42" s="47"/>
      <c r="K42" s="47"/>
      <c r="L42" s="47"/>
      <c r="M42" s="47"/>
      <c r="N42" s="47"/>
      <c r="O42" s="47"/>
      <c r="P42" s="47"/>
      <c r="Q42" s="47"/>
      <c r="R42" s="47"/>
      <c r="S42" s="47"/>
      <c r="T42" s="47"/>
      <c r="U42" s="47"/>
      <c r="V42" s="47"/>
      <c r="W42" s="47"/>
      <c r="X42" s="47"/>
    </row>
    <row r="43" spans="1:24" ht="12.75" customHeight="1">
      <c r="A43" s="73"/>
      <c r="B43" s="7"/>
      <c r="C43" s="7"/>
      <c r="D43" s="7"/>
      <c r="E43" s="47"/>
      <c r="F43" s="47"/>
      <c r="G43" s="47"/>
      <c r="H43" s="47"/>
      <c r="I43" s="47"/>
      <c r="J43" s="47"/>
      <c r="K43" s="47"/>
      <c r="L43" s="47"/>
      <c r="M43" s="47"/>
      <c r="N43" s="47"/>
      <c r="O43" s="47"/>
      <c r="P43" s="47"/>
      <c r="Q43" s="47"/>
      <c r="R43" s="47"/>
      <c r="S43" s="47"/>
      <c r="T43" s="47"/>
      <c r="U43" s="47"/>
      <c r="V43" s="47"/>
      <c r="W43" s="47"/>
      <c r="X43" s="47"/>
    </row>
    <row r="44" spans="1:24" ht="12.75" customHeight="1">
      <c r="A44" s="73"/>
      <c r="B44" s="165" t="s">
        <v>127</v>
      </c>
      <c r="C44" s="164"/>
      <c r="D44" s="164"/>
      <c r="E44" s="73"/>
      <c r="F44" s="73"/>
      <c r="G44" s="73"/>
      <c r="H44" s="73"/>
      <c r="I44" s="73"/>
      <c r="J44" s="73"/>
      <c r="K44" s="73"/>
      <c r="L44" s="73"/>
      <c r="M44" s="73"/>
      <c r="N44" s="73"/>
      <c r="O44" s="73"/>
      <c r="P44" s="73"/>
      <c r="Q44" s="73"/>
      <c r="R44" s="73"/>
      <c r="S44" s="73"/>
      <c r="T44" s="73"/>
      <c r="U44" s="73"/>
      <c r="V44" s="73"/>
      <c r="W44" s="73"/>
      <c r="X44" s="73"/>
    </row>
    <row r="45" spans="1:24" ht="12.75" customHeight="1">
      <c r="A45" s="73"/>
      <c r="B45" s="7" t="s">
        <v>128</v>
      </c>
      <c r="C45" s="47"/>
      <c r="D45" s="47"/>
      <c r="E45" s="73"/>
      <c r="F45" s="73"/>
      <c r="G45" s="73"/>
      <c r="H45" s="73"/>
      <c r="I45" s="73"/>
      <c r="J45" s="73"/>
      <c r="K45" s="73"/>
      <c r="L45" s="73"/>
      <c r="M45" s="73"/>
      <c r="N45" s="73"/>
      <c r="O45" s="73"/>
      <c r="P45" s="73"/>
      <c r="Q45" s="73"/>
      <c r="R45" s="73"/>
      <c r="S45" s="73"/>
      <c r="T45" s="73"/>
      <c r="U45" s="73"/>
      <c r="V45" s="73"/>
      <c r="W45" s="73"/>
      <c r="X45" s="73"/>
    </row>
    <row r="46" spans="1:24" ht="12.75" customHeight="1">
      <c r="A46" s="73"/>
      <c r="B46" s="7" t="s">
        <v>129</v>
      </c>
      <c r="C46" s="47"/>
      <c r="D46" s="47"/>
      <c r="E46" s="73"/>
      <c r="F46" s="73"/>
      <c r="G46" s="73"/>
      <c r="H46" s="73"/>
      <c r="I46" s="73"/>
      <c r="J46" s="73"/>
      <c r="K46" s="73"/>
      <c r="L46" s="73"/>
      <c r="M46" s="73"/>
      <c r="N46" s="73"/>
      <c r="O46" s="73"/>
      <c r="P46" s="73"/>
      <c r="Q46" s="73"/>
      <c r="R46" s="73"/>
      <c r="S46" s="73"/>
      <c r="T46" s="73"/>
      <c r="U46" s="73"/>
      <c r="V46" s="73"/>
      <c r="W46" s="73"/>
      <c r="X46" s="73"/>
    </row>
    <row r="47" spans="1:24" ht="12.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2.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row>
    <row r="238" spans="1:24" ht="12.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row>
    <row r="239" spans="1:24" ht="12.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row>
    <row r="240" spans="1:24" ht="12.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row>
    <row r="241" spans="1:24" ht="12.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row>
    <row r="242" spans="1:24" ht="12.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row>
    <row r="243" spans="1:24" ht="12.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row>
    <row r="244" spans="1:24" ht="12.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row>
    <row r="245" spans="1:24" ht="12.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row>
    <row r="246" spans="1:24" ht="12.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row>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8">
    <mergeCell ref="M9:N9"/>
    <mergeCell ref="O9:P9"/>
    <mergeCell ref="A7:B7"/>
    <mergeCell ref="E9:F9"/>
    <mergeCell ref="G9:H9"/>
    <mergeCell ref="I9:J9"/>
    <mergeCell ref="K9:L9"/>
    <mergeCell ref="U10:V10"/>
    <mergeCell ref="Q9:R9"/>
    <mergeCell ref="S9:T9"/>
    <mergeCell ref="U9:V9"/>
    <mergeCell ref="W9:X9"/>
    <mergeCell ref="W10:X10"/>
    <mergeCell ref="A13:A15"/>
    <mergeCell ref="B14:B15"/>
    <mergeCell ref="A16:A19"/>
    <mergeCell ref="B17:B19"/>
    <mergeCell ref="A10:A11"/>
    <mergeCell ref="B10:B11"/>
    <mergeCell ref="M10:N10"/>
    <mergeCell ref="O10:P10"/>
    <mergeCell ref="Q10:R10"/>
    <mergeCell ref="S10:T10"/>
    <mergeCell ref="D10:D11"/>
    <mergeCell ref="E10:F10"/>
    <mergeCell ref="G10:H10"/>
    <mergeCell ref="I10:J10"/>
    <mergeCell ref="K10:L10"/>
  </mergeCells>
  <conditionalFormatting sqref="E14:F15 I14:J15 L14:L15 N14:N15 Q14:R15 U14:V15 X14:X15 G15:H15 K15 M15 O15:P15 S15:T15 W15 E17:F19 Q17:R19 M19 O19 S19 U19 W19">
    <cfRule type="cellIs" dxfId="42" priority="1" operator="equal">
      <formula>"NO"</formula>
    </cfRule>
  </conditionalFormatting>
  <conditionalFormatting sqref="G17 H17:H19 S17 T17:T19">
    <cfRule type="cellIs" dxfId="41" priority="2" operator="equal">
      <formula>"NO"</formula>
    </cfRule>
  </conditionalFormatting>
  <conditionalFormatting sqref="I17:J19 U17:V19 K19 S19 W19:X19">
    <cfRule type="cellIs" dxfId="40" priority="3" operator="equal">
      <formula>"NO"</formula>
    </cfRule>
  </conditionalFormatting>
  <conditionalFormatting sqref="K17 L17:L19 W17 X17:X19">
    <cfRule type="cellIs" dxfId="39" priority="4" operator="equal">
      <formula>"NO"</formula>
    </cfRule>
  </conditionalFormatting>
  <conditionalFormatting sqref="M17 N17:N19">
    <cfRule type="cellIs" dxfId="38" priority="5" operator="equal">
      <formula>"NO"</formula>
    </cfRule>
  </conditionalFormatting>
  <conditionalFormatting sqref="G18:G19 S18:S19">
    <cfRule type="cellIs" dxfId="37" priority="6" operator="equal">
      <formula>"NO"</formula>
    </cfRule>
  </conditionalFormatting>
  <conditionalFormatting sqref="K18:K19 W18:W19">
    <cfRule type="cellIs" dxfId="36" priority="7" operator="equal">
      <formula>"NO"</formula>
    </cfRule>
  </conditionalFormatting>
  <conditionalFormatting sqref="M18:M19 O19">
    <cfRule type="cellIs" dxfId="35" priority="8" operator="equal">
      <formula>"NO"</formula>
    </cfRule>
  </conditionalFormatting>
  <conditionalFormatting sqref="O17:P17 P18:P19">
    <cfRule type="cellIs" dxfId="34" priority="9" operator="equal">
      <formula>"NO"</formula>
    </cfRule>
  </conditionalFormatting>
  <conditionalFormatting sqref="O18:O19">
    <cfRule type="cellIs" dxfId="33" priority="10" operator="equal">
      <formula>"NO"</formula>
    </cfRule>
  </conditionalFormatting>
  <conditionalFormatting sqref="G14:H14 S14:T14">
    <cfRule type="cellIs" dxfId="32" priority="11" operator="equal">
      <formula>"NO"</formula>
    </cfRule>
  </conditionalFormatting>
  <conditionalFormatting sqref="K14 W14">
    <cfRule type="cellIs" dxfId="31" priority="12" operator="equal">
      <formula>"NO"</formula>
    </cfRule>
  </conditionalFormatting>
  <conditionalFormatting sqref="M14">
    <cfRule type="cellIs" dxfId="30" priority="13" operator="equal">
      <formula>"NO"</formula>
    </cfRule>
  </conditionalFormatting>
  <conditionalFormatting sqref="O14:P14">
    <cfRule type="cellIs" dxfId="29" priority="14" operator="equal">
      <formula>"NO"</formula>
    </cfRule>
  </conditionalFormatting>
  <pageMargins left="0.70866141732283472" right="0.70866141732283472" top="0.74803149606299213" bottom="0.74803149606299213" header="0" footer="0"/>
  <pageSetup paperSize="9" scale="4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c r="A1" s="456" t="s">
        <v>201</v>
      </c>
      <c r="B1" s="453"/>
      <c r="C1" s="453"/>
      <c r="D1" s="453"/>
      <c r="E1" s="453"/>
      <c r="F1" s="423"/>
      <c r="G1" s="75"/>
      <c r="H1" s="75"/>
      <c r="I1" s="75"/>
      <c r="J1" s="75"/>
      <c r="K1" s="75"/>
      <c r="L1" s="75"/>
      <c r="M1" s="75"/>
      <c r="N1" s="75"/>
      <c r="O1" s="75"/>
      <c r="P1" s="75"/>
      <c r="Q1" s="75"/>
      <c r="R1" s="75"/>
      <c r="S1" s="75"/>
      <c r="T1" s="75"/>
      <c r="U1" s="75"/>
      <c r="V1" s="75"/>
      <c r="W1" s="75"/>
    </row>
    <row r="2" spans="1:23" ht="12.75" customHeight="1">
      <c r="A2" s="456" t="s">
        <v>202</v>
      </c>
      <c r="B2" s="453"/>
      <c r="C2" s="453"/>
      <c r="D2" s="453"/>
      <c r="E2" s="453"/>
      <c r="F2" s="423"/>
      <c r="G2" s="75"/>
      <c r="H2" s="75"/>
      <c r="I2" s="75"/>
      <c r="J2" s="75"/>
      <c r="K2" s="75"/>
      <c r="L2" s="75"/>
      <c r="M2" s="75"/>
      <c r="N2" s="75"/>
      <c r="O2" s="75"/>
      <c r="P2" s="75"/>
      <c r="Q2" s="75"/>
      <c r="R2" s="75"/>
      <c r="S2" s="75"/>
      <c r="T2" s="75"/>
      <c r="U2" s="75"/>
      <c r="V2" s="75"/>
      <c r="W2" s="75"/>
    </row>
    <row r="3" spans="1:23" ht="18" customHeight="1">
      <c r="A3" s="457" t="s">
        <v>203</v>
      </c>
      <c r="B3" s="458"/>
      <c r="C3" s="458"/>
      <c r="D3" s="458"/>
      <c r="E3" s="458"/>
      <c r="F3" s="434"/>
      <c r="G3" s="457" t="str">
        <f>+'VERIFICACION TECNICA'!C10</f>
        <v>MANUEL JURQADO HERRERA</v>
      </c>
      <c r="H3" s="458"/>
      <c r="I3" s="434"/>
      <c r="J3" s="457" t="str">
        <f>+'VERIFICACION TECNICA'!G10</f>
        <v>OSCAR EDUARDO RUIZ VIDAL</v>
      </c>
      <c r="K3" s="458"/>
      <c r="L3" s="434"/>
      <c r="M3" s="457" t="str">
        <f>+'VERIFICACION TECNICA'!K10</f>
        <v>JESUS F. CASTRO</v>
      </c>
      <c r="N3" s="458"/>
      <c r="O3" s="434"/>
      <c r="P3" s="457" t="e">
        <f>'VERIFICACION TECNICA'!#REF!</f>
        <v>#REF!</v>
      </c>
      <c r="Q3" s="458"/>
      <c r="R3" s="434"/>
      <c r="S3" s="75"/>
      <c r="T3" s="75"/>
      <c r="U3" s="75"/>
      <c r="V3" s="75"/>
      <c r="W3" s="75"/>
    </row>
    <row r="4" spans="1:23" ht="59.25" customHeight="1">
      <c r="A4" s="435"/>
      <c r="B4" s="448"/>
      <c r="C4" s="448"/>
      <c r="D4" s="448"/>
      <c r="E4" s="448"/>
      <c r="F4" s="436"/>
      <c r="G4" s="435"/>
      <c r="H4" s="448"/>
      <c r="I4" s="436"/>
      <c r="J4" s="435"/>
      <c r="K4" s="448"/>
      <c r="L4" s="436"/>
      <c r="M4" s="435"/>
      <c r="N4" s="448"/>
      <c r="O4" s="436"/>
      <c r="P4" s="435"/>
      <c r="Q4" s="448"/>
      <c r="R4" s="436"/>
      <c r="S4" s="75"/>
      <c r="T4" s="75"/>
      <c r="U4" s="75"/>
      <c r="V4" s="75"/>
      <c r="W4" s="75"/>
    </row>
    <row r="5" spans="1:23" ht="12.75" customHeight="1">
      <c r="A5" s="455"/>
      <c r="B5" s="453"/>
      <c r="C5" s="453"/>
      <c r="D5" s="453"/>
      <c r="E5" s="453"/>
      <c r="F5" s="423"/>
      <c r="G5" s="456">
        <v>1</v>
      </c>
      <c r="H5" s="453"/>
      <c r="I5" s="423"/>
      <c r="J5" s="456">
        <v>3</v>
      </c>
      <c r="K5" s="453"/>
      <c r="L5" s="423"/>
      <c r="M5" s="456">
        <v>5</v>
      </c>
      <c r="N5" s="453"/>
      <c r="O5" s="423"/>
      <c r="P5" s="456">
        <v>6</v>
      </c>
      <c r="Q5" s="453"/>
      <c r="R5" s="423"/>
      <c r="S5" s="75"/>
      <c r="T5" s="75"/>
      <c r="U5" s="75"/>
      <c r="V5" s="75"/>
      <c r="W5" s="75"/>
    </row>
    <row r="6" spans="1:23" ht="15" customHeight="1">
      <c r="A6" s="452" t="s">
        <v>204</v>
      </c>
      <c r="B6" s="453"/>
      <c r="C6" s="453"/>
      <c r="D6" s="453"/>
      <c r="E6" s="453"/>
      <c r="F6" s="423"/>
      <c r="G6" s="454" t="s">
        <v>205</v>
      </c>
      <c r="H6" s="454" t="s">
        <v>206</v>
      </c>
      <c r="I6" s="167" t="s">
        <v>207</v>
      </c>
      <c r="J6" s="454" t="s">
        <v>205</v>
      </c>
      <c r="K6" s="454" t="s">
        <v>206</v>
      </c>
      <c r="L6" s="167" t="s">
        <v>207</v>
      </c>
      <c r="M6" s="454" t="s">
        <v>205</v>
      </c>
      <c r="N6" s="454" t="s">
        <v>206</v>
      </c>
      <c r="O6" s="167" t="s">
        <v>207</v>
      </c>
      <c r="P6" s="454" t="s">
        <v>205</v>
      </c>
      <c r="Q6" s="454" t="s">
        <v>206</v>
      </c>
      <c r="R6" s="167" t="s">
        <v>207</v>
      </c>
      <c r="S6" s="75"/>
      <c r="T6" s="75"/>
      <c r="U6" s="75"/>
      <c r="V6" s="75"/>
      <c r="W6" s="75"/>
    </row>
    <row r="7" spans="1:23" ht="12.75" customHeight="1">
      <c r="A7" s="168" t="s">
        <v>5</v>
      </c>
      <c r="B7" s="168" t="s">
        <v>208</v>
      </c>
      <c r="C7" s="168" t="s">
        <v>209</v>
      </c>
      <c r="D7" s="168" t="s">
        <v>210</v>
      </c>
      <c r="E7" s="168" t="s">
        <v>205</v>
      </c>
      <c r="F7" s="168" t="s">
        <v>206</v>
      </c>
      <c r="G7" s="426"/>
      <c r="H7" s="426"/>
      <c r="I7" s="169" t="s">
        <v>211</v>
      </c>
      <c r="J7" s="426"/>
      <c r="K7" s="426"/>
      <c r="L7" s="169" t="s">
        <v>211</v>
      </c>
      <c r="M7" s="426"/>
      <c r="N7" s="426"/>
      <c r="O7" s="169" t="s">
        <v>211</v>
      </c>
      <c r="P7" s="426"/>
      <c r="Q7" s="426"/>
      <c r="R7" s="169" t="s">
        <v>211</v>
      </c>
      <c r="S7" s="75"/>
      <c r="T7" s="75"/>
      <c r="U7" s="75"/>
      <c r="V7" s="75"/>
      <c r="W7" s="75"/>
    </row>
    <row r="8" spans="1:23" ht="12.75" customHeight="1">
      <c r="A8" s="168"/>
      <c r="B8" s="170"/>
      <c r="C8" s="168"/>
      <c r="D8" s="168"/>
      <c r="E8" s="168"/>
      <c r="F8" s="168"/>
      <c r="G8" s="168"/>
      <c r="H8" s="168"/>
      <c r="I8" s="168"/>
      <c r="J8" s="168"/>
      <c r="K8" s="168"/>
      <c r="L8" s="168"/>
      <c r="M8" s="168"/>
      <c r="N8" s="168"/>
      <c r="O8" s="168"/>
      <c r="P8" s="168"/>
      <c r="Q8" s="168"/>
      <c r="R8" s="168"/>
      <c r="S8" s="171"/>
      <c r="T8" s="171"/>
      <c r="U8" s="171"/>
      <c r="V8" s="171"/>
      <c r="W8" s="171"/>
    </row>
    <row r="9" spans="1:23" ht="12.75" customHeight="1">
      <c r="A9" s="93">
        <v>1</v>
      </c>
      <c r="B9" s="156" t="s">
        <v>212</v>
      </c>
      <c r="C9" s="93"/>
      <c r="D9" s="172"/>
      <c r="E9" s="173"/>
      <c r="F9" s="173">
        <f t="shared" ref="F9:F263" si="0">ROUND($D9*E9,0)</f>
        <v>0</v>
      </c>
      <c r="G9" s="173"/>
      <c r="H9" s="173">
        <f t="shared" ref="H9:H263" si="1">ROUND($D9*G9,0)</f>
        <v>0</v>
      </c>
      <c r="I9" s="82" t="str">
        <f t="shared" ref="I9:I263" si="2">+IF(G9&lt;=$E9,"OK","NO OK")</f>
        <v>OK</v>
      </c>
      <c r="J9" s="173"/>
      <c r="K9" s="173">
        <f t="shared" ref="K9:K263" si="3">ROUND($D9*J9,0)</f>
        <v>0</v>
      </c>
      <c r="L9" s="82" t="str">
        <f t="shared" ref="L9:L263" si="4">+IF(J9&lt;=$E9,"OK","NO OK")</f>
        <v>OK</v>
      </c>
      <c r="M9" s="173"/>
      <c r="N9" s="173">
        <f t="shared" ref="N9:N263" si="5">ROUND($D9*M9,0)</f>
        <v>0</v>
      </c>
      <c r="O9" s="82" t="str">
        <f t="shared" ref="O9:O263" si="6">+IF(M9&lt;=$E9,"OK","NO OK")</f>
        <v>OK</v>
      </c>
      <c r="P9" s="173"/>
      <c r="Q9" s="173">
        <f t="shared" ref="Q9:Q263" si="7">ROUND($D9*P9,0)</f>
        <v>0</v>
      </c>
      <c r="R9" s="82" t="str">
        <f t="shared" ref="R9:R263" si="8">+IF(P9&lt;=$E9,"OK","NO OK")</f>
        <v>OK</v>
      </c>
      <c r="S9" s="75"/>
      <c r="T9" s="75"/>
      <c r="U9" s="75"/>
      <c r="V9" s="75"/>
      <c r="W9" s="75"/>
    </row>
    <row r="10" spans="1:23" ht="12.75" customHeight="1">
      <c r="A10" s="93"/>
      <c r="B10" s="156" t="s">
        <v>213</v>
      </c>
      <c r="C10" s="93"/>
      <c r="D10" s="172"/>
      <c r="E10" s="173"/>
      <c r="F10" s="173">
        <f t="shared" si="0"/>
        <v>0</v>
      </c>
      <c r="G10" s="173"/>
      <c r="H10" s="173">
        <f t="shared" si="1"/>
        <v>0</v>
      </c>
      <c r="I10" s="82" t="str">
        <f t="shared" si="2"/>
        <v>OK</v>
      </c>
      <c r="J10" s="173"/>
      <c r="K10" s="173">
        <f t="shared" si="3"/>
        <v>0</v>
      </c>
      <c r="L10" s="82" t="str">
        <f t="shared" si="4"/>
        <v>OK</v>
      </c>
      <c r="M10" s="173"/>
      <c r="N10" s="173">
        <f t="shared" si="5"/>
        <v>0</v>
      </c>
      <c r="O10" s="82" t="str">
        <f t="shared" si="6"/>
        <v>OK</v>
      </c>
      <c r="P10" s="173"/>
      <c r="Q10" s="173">
        <f t="shared" si="7"/>
        <v>0</v>
      </c>
      <c r="R10" s="82" t="str">
        <f t="shared" si="8"/>
        <v>OK</v>
      </c>
      <c r="S10" s="75"/>
      <c r="T10" s="75"/>
      <c r="U10" s="75"/>
      <c r="V10" s="75"/>
      <c r="W10" s="75"/>
    </row>
    <row r="11" spans="1:23" ht="12.75" customHeight="1">
      <c r="A11" s="93">
        <v>1.1000000000000001</v>
      </c>
      <c r="B11" s="156" t="s">
        <v>214</v>
      </c>
      <c r="C11" s="93"/>
      <c r="D11" s="172"/>
      <c r="E11" s="173"/>
      <c r="F11" s="173">
        <f t="shared" si="0"/>
        <v>0</v>
      </c>
      <c r="G11" s="173"/>
      <c r="H11" s="173">
        <f t="shared" si="1"/>
        <v>0</v>
      </c>
      <c r="I11" s="82" t="str">
        <f t="shared" si="2"/>
        <v>OK</v>
      </c>
      <c r="J11" s="173"/>
      <c r="K11" s="173">
        <f t="shared" si="3"/>
        <v>0</v>
      </c>
      <c r="L11" s="82" t="str">
        <f t="shared" si="4"/>
        <v>OK</v>
      </c>
      <c r="M11" s="173"/>
      <c r="N11" s="173">
        <f t="shared" si="5"/>
        <v>0</v>
      </c>
      <c r="O11" s="82" t="str">
        <f t="shared" si="6"/>
        <v>OK</v>
      </c>
      <c r="P11" s="173"/>
      <c r="Q11" s="173">
        <f t="shared" si="7"/>
        <v>0</v>
      </c>
      <c r="R11" s="82" t="str">
        <f t="shared" si="8"/>
        <v>OK</v>
      </c>
      <c r="S11" s="75"/>
      <c r="T11" s="75"/>
      <c r="U11" s="75"/>
      <c r="V11" s="75"/>
      <c r="W11" s="75"/>
    </row>
    <row r="12" spans="1:23" ht="12.75" customHeight="1">
      <c r="A12" s="93" t="s">
        <v>215</v>
      </c>
      <c r="B12" s="156" t="s">
        <v>216</v>
      </c>
      <c r="C12" s="93" t="s">
        <v>217</v>
      </c>
      <c r="D12" s="172">
        <v>111.15</v>
      </c>
      <c r="E12" s="173">
        <v>15975</v>
      </c>
      <c r="F12" s="173">
        <f t="shared" si="0"/>
        <v>1775621</v>
      </c>
      <c r="G12" s="173">
        <v>15895</v>
      </c>
      <c r="H12" s="173">
        <f t="shared" si="1"/>
        <v>1766729</v>
      </c>
      <c r="I12" s="82" t="str">
        <f t="shared" si="2"/>
        <v>OK</v>
      </c>
      <c r="J12" s="173">
        <v>15975</v>
      </c>
      <c r="K12" s="173">
        <f t="shared" si="3"/>
        <v>1775621</v>
      </c>
      <c r="L12" s="82" t="str">
        <f t="shared" si="4"/>
        <v>OK</v>
      </c>
      <c r="M12" s="173">
        <v>15881</v>
      </c>
      <c r="N12" s="173">
        <f t="shared" si="5"/>
        <v>1765173</v>
      </c>
      <c r="O12" s="82" t="str">
        <f t="shared" si="6"/>
        <v>OK</v>
      </c>
      <c r="P12" s="173">
        <v>15886</v>
      </c>
      <c r="Q12" s="173">
        <f t="shared" si="7"/>
        <v>1765729</v>
      </c>
      <c r="R12" s="82" t="str">
        <f t="shared" si="8"/>
        <v>OK</v>
      </c>
      <c r="S12" s="75"/>
      <c r="T12" s="75"/>
      <c r="U12" s="75"/>
      <c r="V12" s="75"/>
      <c r="W12" s="75"/>
    </row>
    <row r="13" spans="1:23" ht="12.75" customHeight="1">
      <c r="A13" s="93" t="s">
        <v>218</v>
      </c>
      <c r="B13" s="156" t="s">
        <v>219</v>
      </c>
      <c r="C13" s="93" t="s">
        <v>220</v>
      </c>
      <c r="D13" s="172">
        <v>82</v>
      </c>
      <c r="E13" s="173">
        <v>13376</v>
      </c>
      <c r="F13" s="173">
        <f t="shared" si="0"/>
        <v>1096832</v>
      </c>
      <c r="G13" s="173">
        <v>13309</v>
      </c>
      <c r="H13" s="173">
        <f t="shared" si="1"/>
        <v>1091338</v>
      </c>
      <c r="I13" s="82" t="str">
        <f t="shared" si="2"/>
        <v>OK</v>
      </c>
      <c r="J13" s="173">
        <v>13376</v>
      </c>
      <c r="K13" s="173">
        <f t="shared" si="3"/>
        <v>1096832</v>
      </c>
      <c r="L13" s="82" t="str">
        <f t="shared" si="4"/>
        <v>OK</v>
      </c>
      <c r="M13" s="173">
        <v>13298</v>
      </c>
      <c r="N13" s="173">
        <f t="shared" si="5"/>
        <v>1090436</v>
      </c>
      <c r="O13" s="82" t="str">
        <f t="shared" si="6"/>
        <v>OK</v>
      </c>
      <c r="P13" s="173">
        <v>13301</v>
      </c>
      <c r="Q13" s="173">
        <f t="shared" si="7"/>
        <v>1090682</v>
      </c>
      <c r="R13" s="82" t="str">
        <f t="shared" si="8"/>
        <v>OK</v>
      </c>
      <c r="S13" s="75"/>
      <c r="T13" s="75"/>
      <c r="U13" s="75"/>
      <c r="V13" s="75"/>
      <c r="W13" s="75"/>
    </row>
    <row r="14" spans="1:23" ht="12.75" customHeight="1">
      <c r="A14" s="93" t="s">
        <v>221</v>
      </c>
      <c r="B14" s="156" t="s">
        <v>222</v>
      </c>
      <c r="C14" s="93" t="s">
        <v>217</v>
      </c>
      <c r="D14" s="172">
        <v>22</v>
      </c>
      <c r="E14" s="173">
        <v>14371</v>
      </c>
      <c r="F14" s="173">
        <f t="shared" si="0"/>
        <v>316162</v>
      </c>
      <c r="G14" s="173">
        <v>14299</v>
      </c>
      <c r="H14" s="173">
        <f t="shared" si="1"/>
        <v>314578</v>
      </c>
      <c r="I14" s="82" t="str">
        <f t="shared" si="2"/>
        <v>OK</v>
      </c>
      <c r="J14" s="173">
        <v>14371</v>
      </c>
      <c r="K14" s="173">
        <f t="shared" si="3"/>
        <v>316162</v>
      </c>
      <c r="L14" s="82" t="str">
        <f t="shared" si="4"/>
        <v>OK</v>
      </c>
      <c r="M14" s="173">
        <v>14287</v>
      </c>
      <c r="N14" s="173">
        <f t="shared" si="5"/>
        <v>314314</v>
      </c>
      <c r="O14" s="82" t="str">
        <f t="shared" si="6"/>
        <v>OK</v>
      </c>
      <c r="P14" s="173">
        <v>14291</v>
      </c>
      <c r="Q14" s="173">
        <f t="shared" si="7"/>
        <v>314402</v>
      </c>
      <c r="R14" s="82" t="str">
        <f t="shared" si="8"/>
        <v>OK</v>
      </c>
      <c r="S14" s="75"/>
      <c r="T14" s="75"/>
      <c r="U14" s="75"/>
      <c r="V14" s="75"/>
      <c r="W14" s="75"/>
    </row>
    <row r="15" spans="1:23" ht="12.75" customHeight="1">
      <c r="A15" s="93" t="s">
        <v>223</v>
      </c>
      <c r="B15" s="156" t="s">
        <v>224</v>
      </c>
      <c r="C15" s="93" t="s">
        <v>225</v>
      </c>
      <c r="D15" s="172">
        <v>149</v>
      </c>
      <c r="E15" s="173">
        <v>22992</v>
      </c>
      <c r="F15" s="173">
        <f t="shared" si="0"/>
        <v>3425808</v>
      </c>
      <c r="G15" s="173">
        <v>22877</v>
      </c>
      <c r="H15" s="173">
        <f t="shared" si="1"/>
        <v>3408673</v>
      </c>
      <c r="I15" s="82" t="str">
        <f t="shared" si="2"/>
        <v>OK</v>
      </c>
      <c r="J15" s="173">
        <v>22992</v>
      </c>
      <c r="K15" s="173">
        <f t="shared" si="3"/>
        <v>3425808</v>
      </c>
      <c r="L15" s="82" t="str">
        <f t="shared" si="4"/>
        <v>OK</v>
      </c>
      <c r="M15" s="173">
        <v>22857</v>
      </c>
      <c r="N15" s="173">
        <f t="shared" si="5"/>
        <v>3405693</v>
      </c>
      <c r="O15" s="82" t="str">
        <f t="shared" si="6"/>
        <v>OK</v>
      </c>
      <c r="P15" s="173">
        <v>22864</v>
      </c>
      <c r="Q15" s="173">
        <f t="shared" si="7"/>
        <v>3406736</v>
      </c>
      <c r="R15" s="82" t="str">
        <f t="shared" si="8"/>
        <v>OK</v>
      </c>
      <c r="S15" s="75"/>
      <c r="T15" s="75"/>
      <c r="U15" s="75"/>
      <c r="V15" s="75"/>
      <c r="W15" s="75"/>
    </row>
    <row r="16" spans="1:23" ht="12.75" customHeight="1">
      <c r="A16" s="93" t="s">
        <v>226</v>
      </c>
      <c r="B16" s="156" t="s">
        <v>227</v>
      </c>
      <c r="C16" s="93"/>
      <c r="D16" s="172"/>
      <c r="E16" s="173"/>
      <c r="F16" s="173">
        <f t="shared" si="0"/>
        <v>0</v>
      </c>
      <c r="G16" s="173"/>
      <c r="H16" s="173">
        <f t="shared" si="1"/>
        <v>0</v>
      </c>
      <c r="I16" s="82" t="str">
        <f t="shared" si="2"/>
        <v>OK</v>
      </c>
      <c r="J16" s="173"/>
      <c r="K16" s="173">
        <f t="shared" si="3"/>
        <v>0</v>
      </c>
      <c r="L16" s="82" t="str">
        <f t="shared" si="4"/>
        <v>OK</v>
      </c>
      <c r="M16" s="173"/>
      <c r="N16" s="173">
        <f t="shared" si="5"/>
        <v>0</v>
      </c>
      <c r="O16" s="82" t="str">
        <f t="shared" si="6"/>
        <v>OK</v>
      </c>
      <c r="P16" s="173">
        <v>0</v>
      </c>
      <c r="Q16" s="173">
        <f t="shared" si="7"/>
        <v>0</v>
      </c>
      <c r="R16" s="82" t="str">
        <f t="shared" si="8"/>
        <v>OK</v>
      </c>
      <c r="S16" s="75"/>
      <c r="T16" s="75"/>
      <c r="U16" s="75"/>
      <c r="V16" s="75"/>
      <c r="W16" s="75"/>
    </row>
    <row r="17" spans="1:23" ht="12.75" customHeight="1">
      <c r="A17" s="93" t="s">
        <v>228</v>
      </c>
      <c r="B17" s="156" t="s">
        <v>229</v>
      </c>
      <c r="C17" s="93" t="s">
        <v>217</v>
      </c>
      <c r="D17" s="172">
        <v>22</v>
      </c>
      <c r="E17" s="173">
        <v>39452</v>
      </c>
      <c r="F17" s="173">
        <f t="shared" si="0"/>
        <v>867944</v>
      </c>
      <c r="G17" s="173">
        <v>39255</v>
      </c>
      <c r="H17" s="173">
        <f t="shared" si="1"/>
        <v>863610</v>
      </c>
      <c r="I17" s="82" t="str">
        <f t="shared" si="2"/>
        <v>OK</v>
      </c>
      <c r="J17" s="173">
        <v>39452</v>
      </c>
      <c r="K17" s="173">
        <f t="shared" si="3"/>
        <v>867944</v>
      </c>
      <c r="L17" s="82" t="str">
        <f t="shared" si="4"/>
        <v>OK</v>
      </c>
      <c r="M17" s="173">
        <v>39221</v>
      </c>
      <c r="N17" s="173">
        <f t="shared" si="5"/>
        <v>862862</v>
      </c>
      <c r="O17" s="82" t="str">
        <f t="shared" si="6"/>
        <v>OK</v>
      </c>
      <c r="P17" s="173">
        <v>39232</v>
      </c>
      <c r="Q17" s="173">
        <f t="shared" si="7"/>
        <v>863104</v>
      </c>
      <c r="R17" s="82" t="str">
        <f t="shared" si="8"/>
        <v>OK</v>
      </c>
      <c r="S17" s="75"/>
      <c r="T17" s="75"/>
      <c r="U17" s="75"/>
      <c r="V17" s="75"/>
      <c r="W17" s="75"/>
    </row>
    <row r="18" spans="1:23" ht="12.75" customHeight="1">
      <c r="A18" s="93" t="s">
        <v>230</v>
      </c>
      <c r="B18" s="156" t="s">
        <v>231</v>
      </c>
      <c r="C18" s="93" t="s">
        <v>217</v>
      </c>
      <c r="D18" s="172">
        <v>111.15</v>
      </c>
      <c r="E18" s="173">
        <v>34028</v>
      </c>
      <c r="F18" s="173">
        <f t="shared" si="0"/>
        <v>3782212</v>
      </c>
      <c r="G18" s="173">
        <v>33858</v>
      </c>
      <c r="H18" s="173">
        <f t="shared" si="1"/>
        <v>3763317</v>
      </c>
      <c r="I18" s="82" t="str">
        <f t="shared" si="2"/>
        <v>OK</v>
      </c>
      <c r="J18" s="173">
        <v>34028</v>
      </c>
      <c r="K18" s="173">
        <f t="shared" si="3"/>
        <v>3782212</v>
      </c>
      <c r="L18" s="82" t="str">
        <f t="shared" si="4"/>
        <v>OK</v>
      </c>
      <c r="M18" s="173">
        <v>33829</v>
      </c>
      <c r="N18" s="173">
        <f t="shared" si="5"/>
        <v>3760093</v>
      </c>
      <c r="O18" s="82" t="str">
        <f t="shared" si="6"/>
        <v>OK</v>
      </c>
      <c r="P18" s="173">
        <v>33838</v>
      </c>
      <c r="Q18" s="173">
        <f t="shared" si="7"/>
        <v>3761094</v>
      </c>
      <c r="R18" s="82" t="str">
        <f t="shared" si="8"/>
        <v>OK</v>
      </c>
      <c r="S18" s="75"/>
      <c r="T18" s="75"/>
      <c r="U18" s="75"/>
      <c r="V18" s="75"/>
      <c r="W18" s="75"/>
    </row>
    <row r="19" spans="1:23" ht="12.75" customHeight="1">
      <c r="A19" s="93" t="s">
        <v>232</v>
      </c>
      <c r="B19" s="156" t="s">
        <v>233</v>
      </c>
      <c r="C19" s="93" t="s">
        <v>220</v>
      </c>
      <c r="D19" s="172">
        <v>82</v>
      </c>
      <c r="E19" s="173">
        <v>21049</v>
      </c>
      <c r="F19" s="173">
        <f t="shared" si="0"/>
        <v>1726018</v>
      </c>
      <c r="G19" s="173">
        <v>20944</v>
      </c>
      <c r="H19" s="173">
        <f t="shared" si="1"/>
        <v>1717408</v>
      </c>
      <c r="I19" s="82" t="str">
        <f t="shared" si="2"/>
        <v>OK</v>
      </c>
      <c r="J19" s="173">
        <v>21049</v>
      </c>
      <c r="K19" s="173">
        <f t="shared" si="3"/>
        <v>1726018</v>
      </c>
      <c r="L19" s="82" t="str">
        <f t="shared" si="4"/>
        <v>OK</v>
      </c>
      <c r="M19" s="173">
        <v>20926</v>
      </c>
      <c r="N19" s="173">
        <f t="shared" si="5"/>
        <v>1715932</v>
      </c>
      <c r="O19" s="82" t="str">
        <f t="shared" si="6"/>
        <v>OK</v>
      </c>
      <c r="P19" s="173">
        <v>20932</v>
      </c>
      <c r="Q19" s="173">
        <f t="shared" si="7"/>
        <v>1716424</v>
      </c>
      <c r="R19" s="82" t="str">
        <f t="shared" si="8"/>
        <v>OK</v>
      </c>
      <c r="S19" s="75"/>
      <c r="T19" s="75"/>
      <c r="U19" s="75"/>
      <c r="V19" s="75"/>
      <c r="W19" s="75"/>
    </row>
    <row r="20" spans="1:23" ht="12.75" customHeight="1">
      <c r="A20" s="93" t="s">
        <v>234</v>
      </c>
      <c r="B20" s="156" t="s">
        <v>235</v>
      </c>
      <c r="C20" s="93" t="s">
        <v>217</v>
      </c>
      <c r="D20" s="172">
        <v>148.05000000000001</v>
      </c>
      <c r="E20" s="173">
        <v>17121</v>
      </c>
      <c r="F20" s="173">
        <f t="shared" si="0"/>
        <v>2534764</v>
      </c>
      <c r="G20" s="173">
        <v>17035</v>
      </c>
      <c r="H20" s="173">
        <f t="shared" si="1"/>
        <v>2522032</v>
      </c>
      <c r="I20" s="82" t="str">
        <f t="shared" si="2"/>
        <v>OK</v>
      </c>
      <c r="J20" s="173">
        <v>17121</v>
      </c>
      <c r="K20" s="173">
        <f t="shared" si="3"/>
        <v>2534764</v>
      </c>
      <c r="L20" s="82" t="str">
        <f t="shared" si="4"/>
        <v>OK</v>
      </c>
      <c r="M20" s="173">
        <v>17021</v>
      </c>
      <c r="N20" s="173">
        <f t="shared" si="5"/>
        <v>2519959</v>
      </c>
      <c r="O20" s="82" t="str">
        <f t="shared" si="6"/>
        <v>OK</v>
      </c>
      <c r="P20" s="173">
        <v>17025</v>
      </c>
      <c r="Q20" s="173">
        <f t="shared" si="7"/>
        <v>2520551</v>
      </c>
      <c r="R20" s="82" t="str">
        <f t="shared" si="8"/>
        <v>OK</v>
      </c>
      <c r="S20" s="75"/>
      <c r="T20" s="75"/>
      <c r="U20" s="75"/>
      <c r="V20" s="75"/>
      <c r="W20" s="75"/>
    </row>
    <row r="21" spans="1:23" ht="12.75" customHeight="1">
      <c r="A21" s="93" t="s">
        <v>236</v>
      </c>
      <c r="B21" s="156" t="s">
        <v>237</v>
      </c>
      <c r="C21" s="93" t="s">
        <v>217</v>
      </c>
      <c r="D21" s="172">
        <v>1156.5</v>
      </c>
      <c r="E21" s="173">
        <v>12848</v>
      </c>
      <c r="F21" s="173">
        <f t="shared" si="0"/>
        <v>14858712</v>
      </c>
      <c r="G21" s="173">
        <v>12784</v>
      </c>
      <c r="H21" s="173">
        <f t="shared" si="1"/>
        <v>14784696</v>
      </c>
      <c r="I21" s="82" t="str">
        <f t="shared" si="2"/>
        <v>OK</v>
      </c>
      <c r="J21" s="173">
        <v>12848</v>
      </c>
      <c r="K21" s="173">
        <f t="shared" si="3"/>
        <v>14858712</v>
      </c>
      <c r="L21" s="82" t="str">
        <f t="shared" si="4"/>
        <v>OK</v>
      </c>
      <c r="M21" s="173">
        <v>12773</v>
      </c>
      <c r="N21" s="173">
        <f t="shared" si="5"/>
        <v>14771975</v>
      </c>
      <c r="O21" s="82" t="str">
        <f t="shared" si="6"/>
        <v>OK</v>
      </c>
      <c r="P21" s="173">
        <v>12776</v>
      </c>
      <c r="Q21" s="173">
        <f t="shared" si="7"/>
        <v>14775444</v>
      </c>
      <c r="R21" s="82" t="str">
        <f t="shared" si="8"/>
        <v>OK</v>
      </c>
      <c r="S21" s="75"/>
      <c r="T21" s="75"/>
      <c r="U21" s="75"/>
      <c r="V21" s="75"/>
      <c r="W21" s="75"/>
    </row>
    <row r="22" spans="1:23" ht="12.75" customHeight="1">
      <c r="A22" s="93" t="s">
        <v>238</v>
      </c>
      <c r="B22" s="156" t="s">
        <v>239</v>
      </c>
      <c r="C22" s="93" t="s">
        <v>217</v>
      </c>
      <c r="D22" s="172">
        <v>359.17</v>
      </c>
      <c r="E22" s="173">
        <v>17810</v>
      </c>
      <c r="F22" s="173">
        <f t="shared" si="0"/>
        <v>6396818</v>
      </c>
      <c r="G22" s="173">
        <v>17721</v>
      </c>
      <c r="H22" s="173">
        <f t="shared" si="1"/>
        <v>6364852</v>
      </c>
      <c r="I22" s="82" t="str">
        <f t="shared" si="2"/>
        <v>OK</v>
      </c>
      <c r="J22" s="173">
        <v>17810</v>
      </c>
      <c r="K22" s="173">
        <f t="shared" si="3"/>
        <v>6396818</v>
      </c>
      <c r="L22" s="82" t="str">
        <f t="shared" si="4"/>
        <v>OK</v>
      </c>
      <c r="M22" s="173">
        <v>17706</v>
      </c>
      <c r="N22" s="173">
        <f t="shared" si="5"/>
        <v>6359464</v>
      </c>
      <c r="O22" s="82" t="str">
        <f t="shared" si="6"/>
        <v>OK</v>
      </c>
      <c r="P22" s="173">
        <v>17711</v>
      </c>
      <c r="Q22" s="173">
        <f t="shared" si="7"/>
        <v>6361260</v>
      </c>
      <c r="R22" s="82" t="str">
        <f t="shared" si="8"/>
        <v>OK</v>
      </c>
      <c r="S22" s="75"/>
      <c r="T22" s="75"/>
      <c r="U22" s="75"/>
      <c r="V22" s="75"/>
      <c r="W22" s="75"/>
    </row>
    <row r="23" spans="1:23" ht="12.75" customHeight="1">
      <c r="A23" s="93" t="s">
        <v>240</v>
      </c>
      <c r="B23" s="156" t="s">
        <v>241</v>
      </c>
      <c r="C23" s="93" t="s">
        <v>217</v>
      </c>
      <c r="D23" s="172">
        <v>67.050000000000011</v>
      </c>
      <c r="E23" s="173">
        <v>106680</v>
      </c>
      <c r="F23" s="173">
        <f t="shared" si="0"/>
        <v>7152894</v>
      </c>
      <c r="G23" s="173">
        <v>106147</v>
      </c>
      <c r="H23" s="173">
        <f t="shared" si="1"/>
        <v>7117156</v>
      </c>
      <c r="I23" s="82" t="str">
        <f t="shared" si="2"/>
        <v>OK</v>
      </c>
      <c r="J23" s="173">
        <v>106680</v>
      </c>
      <c r="K23" s="173">
        <f t="shared" si="3"/>
        <v>7152894</v>
      </c>
      <c r="L23" s="82" t="str">
        <f t="shared" si="4"/>
        <v>OK</v>
      </c>
      <c r="M23" s="173">
        <v>106055</v>
      </c>
      <c r="N23" s="173">
        <f t="shared" si="5"/>
        <v>7110988</v>
      </c>
      <c r="O23" s="82" t="str">
        <f t="shared" si="6"/>
        <v>OK</v>
      </c>
      <c r="P23" s="173">
        <v>106085</v>
      </c>
      <c r="Q23" s="173">
        <f t="shared" si="7"/>
        <v>7112999</v>
      </c>
      <c r="R23" s="82" t="str">
        <f t="shared" si="8"/>
        <v>OK</v>
      </c>
      <c r="S23" s="75"/>
      <c r="T23" s="75"/>
      <c r="U23" s="75"/>
      <c r="V23" s="75"/>
      <c r="W23" s="75"/>
    </row>
    <row r="24" spans="1:23" ht="12.75" customHeight="1">
      <c r="A24" s="93" t="s">
        <v>242</v>
      </c>
      <c r="B24" s="156" t="s">
        <v>243</v>
      </c>
      <c r="C24" s="93" t="s">
        <v>217</v>
      </c>
      <c r="D24" s="172">
        <v>560</v>
      </c>
      <c r="E24" s="173">
        <v>12848</v>
      </c>
      <c r="F24" s="173">
        <f t="shared" si="0"/>
        <v>7194880</v>
      </c>
      <c r="G24" s="173">
        <v>12784</v>
      </c>
      <c r="H24" s="173">
        <f t="shared" si="1"/>
        <v>7159040</v>
      </c>
      <c r="I24" s="82" t="str">
        <f t="shared" si="2"/>
        <v>OK</v>
      </c>
      <c r="J24" s="173">
        <v>12848</v>
      </c>
      <c r="K24" s="173">
        <f t="shared" si="3"/>
        <v>7194880</v>
      </c>
      <c r="L24" s="82" t="str">
        <f t="shared" si="4"/>
        <v>OK</v>
      </c>
      <c r="M24" s="173">
        <v>12773</v>
      </c>
      <c r="N24" s="173">
        <f t="shared" si="5"/>
        <v>7152880</v>
      </c>
      <c r="O24" s="82" t="str">
        <f t="shared" si="6"/>
        <v>OK</v>
      </c>
      <c r="P24" s="173">
        <v>12776</v>
      </c>
      <c r="Q24" s="173">
        <f t="shared" si="7"/>
        <v>7154560</v>
      </c>
      <c r="R24" s="82" t="str">
        <f t="shared" si="8"/>
        <v>OK</v>
      </c>
      <c r="S24" s="75"/>
      <c r="T24" s="75"/>
      <c r="U24" s="75"/>
      <c r="V24" s="75"/>
      <c r="W24" s="75"/>
    </row>
    <row r="25" spans="1:23" ht="12.75" customHeight="1">
      <c r="A25" s="93" t="s">
        <v>244</v>
      </c>
      <c r="B25" s="156" t="s">
        <v>245</v>
      </c>
      <c r="C25" s="93"/>
      <c r="D25" s="172"/>
      <c r="E25" s="173"/>
      <c r="F25" s="173">
        <f t="shared" si="0"/>
        <v>0</v>
      </c>
      <c r="G25" s="173"/>
      <c r="H25" s="173">
        <f t="shared" si="1"/>
        <v>0</v>
      </c>
      <c r="I25" s="82" t="str">
        <f t="shared" si="2"/>
        <v>OK</v>
      </c>
      <c r="J25" s="173"/>
      <c r="K25" s="173">
        <f t="shared" si="3"/>
        <v>0</v>
      </c>
      <c r="L25" s="82" t="str">
        <f t="shared" si="4"/>
        <v>OK</v>
      </c>
      <c r="M25" s="173"/>
      <c r="N25" s="173">
        <f t="shared" si="5"/>
        <v>0</v>
      </c>
      <c r="O25" s="82" t="str">
        <f t="shared" si="6"/>
        <v>OK</v>
      </c>
      <c r="P25" s="173">
        <v>0</v>
      </c>
      <c r="Q25" s="173">
        <f t="shared" si="7"/>
        <v>0</v>
      </c>
      <c r="R25" s="82" t="str">
        <f t="shared" si="8"/>
        <v>OK</v>
      </c>
      <c r="S25" s="75"/>
      <c r="T25" s="75"/>
      <c r="U25" s="75"/>
      <c r="V25" s="75"/>
      <c r="W25" s="75"/>
    </row>
    <row r="26" spans="1:23" ht="12.75" customHeight="1">
      <c r="A26" s="93" t="s">
        <v>246</v>
      </c>
      <c r="B26" s="156" t="s">
        <v>247</v>
      </c>
      <c r="C26" s="93" t="s">
        <v>220</v>
      </c>
      <c r="D26" s="172">
        <v>10.58</v>
      </c>
      <c r="E26" s="173">
        <v>31776</v>
      </c>
      <c r="F26" s="173">
        <f t="shared" si="0"/>
        <v>336190</v>
      </c>
      <c r="G26" s="173">
        <v>31617</v>
      </c>
      <c r="H26" s="173">
        <f t="shared" si="1"/>
        <v>334508</v>
      </c>
      <c r="I26" s="82" t="str">
        <f t="shared" si="2"/>
        <v>OK</v>
      </c>
      <c r="J26" s="173">
        <v>31776</v>
      </c>
      <c r="K26" s="173">
        <f t="shared" si="3"/>
        <v>336190</v>
      </c>
      <c r="L26" s="82" t="str">
        <f t="shared" si="4"/>
        <v>OK</v>
      </c>
      <c r="M26" s="173">
        <v>31590</v>
      </c>
      <c r="N26" s="173">
        <f t="shared" si="5"/>
        <v>334222</v>
      </c>
      <c r="O26" s="82" t="str">
        <f t="shared" si="6"/>
        <v>OK</v>
      </c>
      <c r="P26" s="173">
        <v>31599</v>
      </c>
      <c r="Q26" s="173">
        <f t="shared" si="7"/>
        <v>334317</v>
      </c>
      <c r="R26" s="82" t="str">
        <f t="shared" si="8"/>
        <v>OK</v>
      </c>
      <c r="S26" s="75"/>
      <c r="T26" s="75"/>
      <c r="U26" s="75"/>
      <c r="V26" s="75"/>
      <c r="W26" s="75"/>
    </row>
    <row r="27" spans="1:23" ht="12.75" customHeight="1">
      <c r="A27" s="93" t="s">
        <v>248</v>
      </c>
      <c r="B27" s="156" t="s">
        <v>249</v>
      </c>
      <c r="C27" s="93" t="s">
        <v>220</v>
      </c>
      <c r="D27" s="172">
        <v>10.58</v>
      </c>
      <c r="E27" s="173">
        <v>63051</v>
      </c>
      <c r="F27" s="173">
        <f t="shared" si="0"/>
        <v>667080</v>
      </c>
      <c r="G27" s="173">
        <v>62736</v>
      </c>
      <c r="H27" s="173">
        <f t="shared" si="1"/>
        <v>663747</v>
      </c>
      <c r="I27" s="82" t="str">
        <f t="shared" si="2"/>
        <v>OK</v>
      </c>
      <c r="J27" s="173">
        <v>63051</v>
      </c>
      <c r="K27" s="173">
        <f t="shared" si="3"/>
        <v>667080</v>
      </c>
      <c r="L27" s="82" t="str">
        <f t="shared" si="4"/>
        <v>OK</v>
      </c>
      <c r="M27" s="173">
        <v>62682</v>
      </c>
      <c r="N27" s="173">
        <f t="shared" si="5"/>
        <v>663176</v>
      </c>
      <c r="O27" s="82" t="str">
        <f t="shared" si="6"/>
        <v>OK</v>
      </c>
      <c r="P27" s="173">
        <v>62699</v>
      </c>
      <c r="Q27" s="173">
        <f t="shared" si="7"/>
        <v>663355</v>
      </c>
      <c r="R27" s="82" t="str">
        <f t="shared" si="8"/>
        <v>OK</v>
      </c>
      <c r="S27" s="75"/>
      <c r="T27" s="75"/>
      <c r="U27" s="75"/>
      <c r="V27" s="75"/>
      <c r="W27" s="75"/>
    </row>
    <row r="28" spans="1:23" ht="12.75" customHeight="1">
      <c r="A28" s="93" t="s">
        <v>250</v>
      </c>
      <c r="B28" s="156" t="s">
        <v>251</v>
      </c>
      <c r="C28" s="93" t="s">
        <v>220</v>
      </c>
      <c r="D28" s="172">
        <v>16.48</v>
      </c>
      <c r="E28" s="173">
        <v>31899</v>
      </c>
      <c r="F28" s="173">
        <f t="shared" si="0"/>
        <v>525696</v>
      </c>
      <c r="G28" s="173">
        <v>31740</v>
      </c>
      <c r="H28" s="173">
        <f t="shared" si="1"/>
        <v>523075</v>
      </c>
      <c r="I28" s="82" t="str">
        <f t="shared" si="2"/>
        <v>OK</v>
      </c>
      <c r="J28" s="173">
        <v>31899</v>
      </c>
      <c r="K28" s="173">
        <f t="shared" si="3"/>
        <v>525696</v>
      </c>
      <c r="L28" s="82" t="str">
        <f t="shared" si="4"/>
        <v>OK</v>
      </c>
      <c r="M28" s="173">
        <v>31712</v>
      </c>
      <c r="N28" s="173">
        <f t="shared" si="5"/>
        <v>522614</v>
      </c>
      <c r="O28" s="82" t="str">
        <f t="shared" si="6"/>
        <v>OK</v>
      </c>
      <c r="P28" s="173">
        <v>31721</v>
      </c>
      <c r="Q28" s="173">
        <f t="shared" si="7"/>
        <v>522762</v>
      </c>
      <c r="R28" s="82" t="str">
        <f t="shared" si="8"/>
        <v>OK</v>
      </c>
      <c r="S28" s="75"/>
      <c r="T28" s="75"/>
      <c r="U28" s="75"/>
      <c r="V28" s="75"/>
      <c r="W28" s="75"/>
    </row>
    <row r="29" spans="1:23" ht="12.75" customHeight="1">
      <c r="A29" s="93" t="s">
        <v>252</v>
      </c>
      <c r="B29" s="156" t="s">
        <v>253</v>
      </c>
      <c r="C29" s="93" t="s">
        <v>220</v>
      </c>
      <c r="D29" s="172">
        <v>45</v>
      </c>
      <c r="E29" s="173">
        <v>73812</v>
      </c>
      <c r="F29" s="173">
        <f t="shared" si="0"/>
        <v>3321540</v>
      </c>
      <c r="G29" s="173">
        <v>73443</v>
      </c>
      <c r="H29" s="173">
        <f t="shared" si="1"/>
        <v>3304935</v>
      </c>
      <c r="I29" s="82" t="str">
        <f t="shared" si="2"/>
        <v>OK</v>
      </c>
      <c r="J29" s="173">
        <v>73812</v>
      </c>
      <c r="K29" s="173">
        <f t="shared" si="3"/>
        <v>3321540</v>
      </c>
      <c r="L29" s="82" t="str">
        <f t="shared" si="4"/>
        <v>OK</v>
      </c>
      <c r="M29" s="173">
        <v>73379</v>
      </c>
      <c r="N29" s="173">
        <f t="shared" si="5"/>
        <v>3302055</v>
      </c>
      <c r="O29" s="82" t="str">
        <f t="shared" si="6"/>
        <v>OK</v>
      </c>
      <c r="P29" s="173">
        <v>73400</v>
      </c>
      <c r="Q29" s="173">
        <f t="shared" si="7"/>
        <v>3303000</v>
      </c>
      <c r="R29" s="82" t="str">
        <f t="shared" si="8"/>
        <v>OK</v>
      </c>
      <c r="S29" s="75"/>
      <c r="T29" s="75"/>
      <c r="U29" s="75"/>
      <c r="V29" s="75"/>
      <c r="W29" s="75"/>
    </row>
    <row r="30" spans="1:23" ht="12.75" customHeight="1">
      <c r="A30" s="93" t="s">
        <v>254</v>
      </c>
      <c r="B30" s="156" t="s">
        <v>255</v>
      </c>
      <c r="C30" s="93"/>
      <c r="D30" s="172"/>
      <c r="E30" s="173"/>
      <c r="F30" s="173">
        <f t="shared" si="0"/>
        <v>0</v>
      </c>
      <c r="G30" s="173"/>
      <c r="H30" s="173">
        <f t="shared" si="1"/>
        <v>0</v>
      </c>
      <c r="I30" s="82" t="str">
        <f t="shared" si="2"/>
        <v>OK</v>
      </c>
      <c r="J30" s="173"/>
      <c r="K30" s="173">
        <f t="shared" si="3"/>
        <v>0</v>
      </c>
      <c r="L30" s="82" t="str">
        <f t="shared" si="4"/>
        <v>OK</v>
      </c>
      <c r="M30" s="173"/>
      <c r="N30" s="173">
        <f t="shared" si="5"/>
        <v>0</v>
      </c>
      <c r="O30" s="82" t="str">
        <f t="shared" si="6"/>
        <v>OK</v>
      </c>
      <c r="P30" s="173">
        <v>0</v>
      </c>
      <c r="Q30" s="173">
        <f t="shared" si="7"/>
        <v>0</v>
      </c>
      <c r="R30" s="82" t="str">
        <f t="shared" si="8"/>
        <v>OK</v>
      </c>
      <c r="S30" s="75"/>
      <c r="T30" s="75"/>
      <c r="U30" s="75"/>
      <c r="V30" s="75"/>
      <c r="W30" s="75"/>
    </row>
    <row r="31" spans="1:23" ht="12.75" customHeight="1">
      <c r="A31" s="93" t="s">
        <v>256</v>
      </c>
      <c r="B31" s="156" t="s">
        <v>257</v>
      </c>
      <c r="C31" s="93" t="s">
        <v>225</v>
      </c>
      <c r="D31" s="172">
        <v>149</v>
      </c>
      <c r="E31" s="173">
        <v>348700</v>
      </c>
      <c r="F31" s="173">
        <f t="shared" si="0"/>
        <v>51956300</v>
      </c>
      <c r="G31" s="173">
        <v>346957</v>
      </c>
      <c r="H31" s="173">
        <f t="shared" si="1"/>
        <v>51696593</v>
      </c>
      <c r="I31" s="82" t="str">
        <f t="shared" si="2"/>
        <v>OK</v>
      </c>
      <c r="J31" s="173">
        <v>348700</v>
      </c>
      <c r="K31" s="173">
        <f t="shared" si="3"/>
        <v>51956300</v>
      </c>
      <c r="L31" s="82" t="str">
        <f t="shared" si="4"/>
        <v>OK</v>
      </c>
      <c r="M31" s="173">
        <v>346657</v>
      </c>
      <c r="N31" s="173">
        <f t="shared" si="5"/>
        <v>51651893</v>
      </c>
      <c r="O31" s="82" t="str">
        <f t="shared" si="6"/>
        <v>OK</v>
      </c>
      <c r="P31" s="173">
        <v>346754</v>
      </c>
      <c r="Q31" s="173">
        <f t="shared" si="7"/>
        <v>51666346</v>
      </c>
      <c r="R31" s="82" t="str">
        <f t="shared" si="8"/>
        <v>OK</v>
      </c>
      <c r="S31" s="75"/>
      <c r="T31" s="75"/>
      <c r="U31" s="75"/>
      <c r="V31" s="75"/>
      <c r="W31" s="75"/>
    </row>
    <row r="32" spans="1:23" ht="12.75" customHeight="1">
      <c r="A32" s="93" t="s">
        <v>258</v>
      </c>
      <c r="B32" s="156" t="s">
        <v>259</v>
      </c>
      <c r="C32" s="93" t="s">
        <v>225</v>
      </c>
      <c r="D32" s="172">
        <v>1</v>
      </c>
      <c r="E32" s="173">
        <v>1694000.0000000002</v>
      </c>
      <c r="F32" s="173">
        <f t="shared" si="0"/>
        <v>1694000</v>
      </c>
      <c r="G32" s="173">
        <v>1685530</v>
      </c>
      <c r="H32" s="173">
        <f t="shared" si="1"/>
        <v>1685530</v>
      </c>
      <c r="I32" s="82" t="str">
        <f t="shared" si="2"/>
        <v>OK</v>
      </c>
      <c r="J32" s="173">
        <v>1694000</v>
      </c>
      <c r="K32" s="173">
        <f t="shared" si="3"/>
        <v>1694000</v>
      </c>
      <c r="L32" s="82" t="str">
        <f t="shared" si="4"/>
        <v>OK</v>
      </c>
      <c r="M32" s="173">
        <v>1684073</v>
      </c>
      <c r="N32" s="173">
        <f t="shared" si="5"/>
        <v>1684073</v>
      </c>
      <c r="O32" s="82" t="str">
        <f t="shared" si="6"/>
        <v>OK</v>
      </c>
      <c r="P32" s="173">
        <v>1684547</v>
      </c>
      <c r="Q32" s="173">
        <f t="shared" si="7"/>
        <v>1684547</v>
      </c>
      <c r="R32" s="82" t="str">
        <f t="shared" si="8"/>
        <v>OK</v>
      </c>
      <c r="S32" s="75"/>
      <c r="T32" s="75"/>
      <c r="U32" s="75"/>
      <c r="V32" s="75"/>
      <c r="W32" s="75"/>
    </row>
    <row r="33" spans="1:23" ht="12.75" customHeight="1">
      <c r="A33" s="93" t="s">
        <v>260</v>
      </c>
      <c r="B33" s="156" t="s">
        <v>261</v>
      </c>
      <c r="C33" s="93" t="s">
        <v>225</v>
      </c>
      <c r="D33" s="172">
        <v>2</v>
      </c>
      <c r="E33" s="173">
        <v>1000000</v>
      </c>
      <c r="F33" s="173">
        <f t="shared" si="0"/>
        <v>2000000</v>
      </c>
      <c r="G33" s="173">
        <v>995000</v>
      </c>
      <c r="H33" s="173">
        <f t="shared" si="1"/>
        <v>1990000</v>
      </c>
      <c r="I33" s="82" t="str">
        <f t="shared" si="2"/>
        <v>OK</v>
      </c>
      <c r="J33" s="173">
        <v>1000000</v>
      </c>
      <c r="K33" s="173">
        <f t="shared" si="3"/>
        <v>2000000</v>
      </c>
      <c r="L33" s="82" t="str">
        <f t="shared" si="4"/>
        <v>OK</v>
      </c>
      <c r="M33" s="173">
        <v>994140</v>
      </c>
      <c r="N33" s="173">
        <f t="shared" si="5"/>
        <v>1988280</v>
      </c>
      <c r="O33" s="82" t="str">
        <f t="shared" si="6"/>
        <v>OK</v>
      </c>
      <c r="P33" s="173">
        <v>994420</v>
      </c>
      <c r="Q33" s="173">
        <f t="shared" si="7"/>
        <v>1988840</v>
      </c>
      <c r="R33" s="82" t="str">
        <f t="shared" si="8"/>
        <v>OK</v>
      </c>
      <c r="S33" s="75"/>
      <c r="T33" s="75"/>
      <c r="U33" s="75"/>
      <c r="V33" s="75"/>
      <c r="W33" s="75"/>
    </row>
    <row r="34" spans="1:23" ht="12.75" customHeight="1">
      <c r="A34" s="93"/>
      <c r="B34" s="156" t="s">
        <v>262</v>
      </c>
      <c r="C34" s="93"/>
      <c r="D34" s="172"/>
      <c r="E34" s="173"/>
      <c r="F34" s="173">
        <f t="shared" si="0"/>
        <v>0</v>
      </c>
      <c r="G34" s="173"/>
      <c r="H34" s="173">
        <f t="shared" si="1"/>
        <v>0</v>
      </c>
      <c r="I34" s="82" t="str">
        <f t="shared" si="2"/>
        <v>OK</v>
      </c>
      <c r="J34" s="173"/>
      <c r="K34" s="173">
        <f t="shared" si="3"/>
        <v>0</v>
      </c>
      <c r="L34" s="82" t="str">
        <f t="shared" si="4"/>
        <v>OK</v>
      </c>
      <c r="M34" s="173"/>
      <c r="N34" s="173">
        <f t="shared" si="5"/>
        <v>0</v>
      </c>
      <c r="O34" s="82" t="str">
        <f t="shared" si="6"/>
        <v>OK</v>
      </c>
      <c r="P34" s="173">
        <v>0</v>
      </c>
      <c r="Q34" s="173">
        <f t="shared" si="7"/>
        <v>0</v>
      </c>
      <c r="R34" s="82" t="str">
        <f t="shared" si="8"/>
        <v>OK</v>
      </c>
      <c r="S34" s="75"/>
      <c r="T34" s="75"/>
      <c r="U34" s="75"/>
      <c r="V34" s="75"/>
      <c r="W34" s="75"/>
    </row>
    <row r="35" spans="1:23" ht="12.75" customHeight="1">
      <c r="A35" s="93" t="s">
        <v>263</v>
      </c>
      <c r="B35" s="156" t="s">
        <v>255</v>
      </c>
      <c r="C35" s="93"/>
      <c r="D35" s="172"/>
      <c r="E35" s="173"/>
      <c r="F35" s="173">
        <f t="shared" si="0"/>
        <v>0</v>
      </c>
      <c r="G35" s="173"/>
      <c r="H35" s="173">
        <f t="shared" si="1"/>
        <v>0</v>
      </c>
      <c r="I35" s="82" t="str">
        <f t="shared" si="2"/>
        <v>OK</v>
      </c>
      <c r="J35" s="173"/>
      <c r="K35" s="173">
        <f t="shared" si="3"/>
        <v>0</v>
      </c>
      <c r="L35" s="82" t="str">
        <f t="shared" si="4"/>
        <v>OK</v>
      </c>
      <c r="M35" s="173"/>
      <c r="N35" s="173">
        <f t="shared" si="5"/>
        <v>0</v>
      </c>
      <c r="O35" s="82" t="str">
        <f t="shared" si="6"/>
        <v>OK</v>
      </c>
      <c r="P35" s="173">
        <v>0</v>
      </c>
      <c r="Q35" s="173">
        <f t="shared" si="7"/>
        <v>0</v>
      </c>
      <c r="R35" s="82" t="str">
        <f t="shared" si="8"/>
        <v>OK</v>
      </c>
      <c r="S35" s="75"/>
      <c r="T35" s="75"/>
      <c r="U35" s="75"/>
      <c r="V35" s="75"/>
      <c r="W35" s="75"/>
    </row>
    <row r="36" spans="1:23" ht="12.75" customHeight="1">
      <c r="A36" s="93" t="s">
        <v>264</v>
      </c>
      <c r="B36" s="156" t="s">
        <v>265</v>
      </c>
      <c r="C36" s="93" t="s">
        <v>225</v>
      </c>
      <c r="D36" s="172">
        <v>2</v>
      </c>
      <c r="E36" s="173">
        <v>737000.00000000012</v>
      </c>
      <c r="F36" s="173">
        <f t="shared" si="0"/>
        <v>1474000</v>
      </c>
      <c r="G36" s="173">
        <v>733315</v>
      </c>
      <c r="H36" s="173">
        <f t="shared" si="1"/>
        <v>1466630</v>
      </c>
      <c r="I36" s="82" t="str">
        <f t="shared" si="2"/>
        <v>OK</v>
      </c>
      <c r="J36" s="173">
        <v>737000</v>
      </c>
      <c r="K36" s="173">
        <f t="shared" si="3"/>
        <v>1474000</v>
      </c>
      <c r="L36" s="82" t="str">
        <f t="shared" si="4"/>
        <v>OK</v>
      </c>
      <c r="M36" s="173">
        <v>732681</v>
      </c>
      <c r="N36" s="173">
        <f t="shared" si="5"/>
        <v>1465362</v>
      </c>
      <c r="O36" s="82" t="str">
        <f t="shared" si="6"/>
        <v>OK</v>
      </c>
      <c r="P36" s="173">
        <v>732888</v>
      </c>
      <c r="Q36" s="173">
        <f t="shared" si="7"/>
        <v>1465776</v>
      </c>
      <c r="R36" s="82" t="str">
        <f t="shared" si="8"/>
        <v>OK</v>
      </c>
      <c r="S36" s="75"/>
      <c r="T36" s="75"/>
      <c r="U36" s="75"/>
      <c r="V36" s="75"/>
      <c r="W36" s="75"/>
    </row>
    <row r="37" spans="1:23" ht="12.75" customHeight="1">
      <c r="A37" s="93" t="s">
        <v>266</v>
      </c>
      <c r="B37" s="156" t="s">
        <v>267</v>
      </c>
      <c r="C37" s="93" t="s">
        <v>225</v>
      </c>
      <c r="D37" s="172">
        <v>1</v>
      </c>
      <c r="E37" s="173">
        <v>2000000</v>
      </c>
      <c r="F37" s="173">
        <f t="shared" si="0"/>
        <v>2000000</v>
      </c>
      <c r="G37" s="173">
        <v>1990000</v>
      </c>
      <c r="H37" s="173">
        <f t="shared" si="1"/>
        <v>1990000</v>
      </c>
      <c r="I37" s="82" t="str">
        <f t="shared" si="2"/>
        <v>OK</v>
      </c>
      <c r="J37" s="173">
        <v>2000000</v>
      </c>
      <c r="K37" s="173">
        <f t="shared" si="3"/>
        <v>2000000</v>
      </c>
      <c r="L37" s="82" t="str">
        <f t="shared" si="4"/>
        <v>OK</v>
      </c>
      <c r="M37" s="173">
        <v>1988279</v>
      </c>
      <c r="N37" s="173">
        <f t="shared" si="5"/>
        <v>1988279</v>
      </c>
      <c r="O37" s="82" t="str">
        <f t="shared" si="6"/>
        <v>OK</v>
      </c>
      <c r="P37" s="173">
        <v>1988840</v>
      </c>
      <c r="Q37" s="173">
        <f t="shared" si="7"/>
        <v>1988840</v>
      </c>
      <c r="R37" s="82" t="str">
        <f t="shared" si="8"/>
        <v>OK</v>
      </c>
      <c r="S37" s="75"/>
      <c r="T37" s="75"/>
      <c r="U37" s="75"/>
      <c r="V37" s="75"/>
      <c r="W37" s="75"/>
    </row>
    <row r="38" spans="1:23" ht="12.75" customHeight="1">
      <c r="A38" s="93" t="s">
        <v>268</v>
      </c>
      <c r="B38" s="156" t="s">
        <v>269</v>
      </c>
      <c r="C38" s="93" t="s">
        <v>225</v>
      </c>
      <c r="D38" s="172">
        <v>1</v>
      </c>
      <c r="E38" s="173">
        <v>550000</v>
      </c>
      <c r="F38" s="173">
        <f t="shared" si="0"/>
        <v>550000</v>
      </c>
      <c r="G38" s="173">
        <v>547250</v>
      </c>
      <c r="H38" s="173">
        <f t="shared" si="1"/>
        <v>547250</v>
      </c>
      <c r="I38" s="82" t="str">
        <f t="shared" si="2"/>
        <v>OK</v>
      </c>
      <c r="J38" s="173">
        <v>550000</v>
      </c>
      <c r="K38" s="173">
        <f t="shared" si="3"/>
        <v>550000</v>
      </c>
      <c r="L38" s="82" t="str">
        <f t="shared" si="4"/>
        <v>OK</v>
      </c>
      <c r="M38" s="173">
        <v>546777</v>
      </c>
      <c r="N38" s="173">
        <f t="shared" si="5"/>
        <v>546777</v>
      </c>
      <c r="O38" s="82" t="str">
        <f t="shared" si="6"/>
        <v>OK</v>
      </c>
      <c r="P38" s="173">
        <v>546931</v>
      </c>
      <c r="Q38" s="173">
        <f t="shared" si="7"/>
        <v>546931</v>
      </c>
      <c r="R38" s="82" t="str">
        <f t="shared" si="8"/>
        <v>OK</v>
      </c>
      <c r="S38" s="75"/>
      <c r="T38" s="75"/>
      <c r="U38" s="75"/>
      <c r="V38" s="75"/>
      <c r="W38" s="75"/>
    </row>
    <row r="39" spans="1:23" ht="12.75" customHeight="1">
      <c r="A39" s="93" t="s">
        <v>270</v>
      </c>
      <c r="B39" s="156" t="s">
        <v>271</v>
      </c>
      <c r="C39" s="93" t="s">
        <v>225</v>
      </c>
      <c r="D39" s="172">
        <v>1</v>
      </c>
      <c r="E39" s="173">
        <v>700000</v>
      </c>
      <c r="F39" s="173">
        <f t="shared" si="0"/>
        <v>700000</v>
      </c>
      <c r="G39" s="173">
        <v>696500</v>
      </c>
      <c r="H39" s="173">
        <f t="shared" si="1"/>
        <v>696500</v>
      </c>
      <c r="I39" s="82" t="str">
        <f t="shared" si="2"/>
        <v>OK</v>
      </c>
      <c r="J39" s="173">
        <v>700000</v>
      </c>
      <c r="K39" s="173">
        <f t="shared" si="3"/>
        <v>700000</v>
      </c>
      <c r="L39" s="82" t="str">
        <f t="shared" si="4"/>
        <v>OK</v>
      </c>
      <c r="M39" s="173">
        <v>695898</v>
      </c>
      <c r="N39" s="173">
        <f t="shared" si="5"/>
        <v>695898</v>
      </c>
      <c r="O39" s="82" t="str">
        <f t="shared" si="6"/>
        <v>OK</v>
      </c>
      <c r="P39" s="173">
        <v>696094</v>
      </c>
      <c r="Q39" s="173">
        <f t="shared" si="7"/>
        <v>696094</v>
      </c>
      <c r="R39" s="82" t="str">
        <f t="shared" si="8"/>
        <v>OK</v>
      </c>
      <c r="S39" s="75"/>
      <c r="T39" s="75"/>
      <c r="U39" s="75"/>
      <c r="V39" s="75"/>
      <c r="W39" s="75"/>
    </row>
    <row r="40" spans="1:23" ht="12.75" customHeight="1">
      <c r="A40" s="93" t="s">
        <v>272</v>
      </c>
      <c r="B40" s="156" t="s">
        <v>273</v>
      </c>
      <c r="C40" s="93" t="s">
        <v>225</v>
      </c>
      <c r="D40" s="172">
        <v>1</v>
      </c>
      <c r="E40" s="173">
        <v>150000</v>
      </c>
      <c r="F40" s="173">
        <f t="shared" si="0"/>
        <v>150000</v>
      </c>
      <c r="G40" s="173">
        <v>149250</v>
      </c>
      <c r="H40" s="173">
        <f t="shared" si="1"/>
        <v>149250</v>
      </c>
      <c r="I40" s="82" t="str">
        <f t="shared" si="2"/>
        <v>OK</v>
      </c>
      <c r="J40" s="173">
        <v>150000</v>
      </c>
      <c r="K40" s="173">
        <f t="shared" si="3"/>
        <v>150000</v>
      </c>
      <c r="L40" s="82" t="str">
        <f t="shared" si="4"/>
        <v>OK</v>
      </c>
      <c r="M40" s="173">
        <v>149121</v>
      </c>
      <c r="N40" s="173">
        <f t="shared" si="5"/>
        <v>149121</v>
      </c>
      <c r="O40" s="82" t="str">
        <f t="shared" si="6"/>
        <v>OK</v>
      </c>
      <c r="P40" s="173">
        <v>149163</v>
      </c>
      <c r="Q40" s="173">
        <f t="shared" si="7"/>
        <v>149163</v>
      </c>
      <c r="R40" s="82" t="str">
        <f t="shared" si="8"/>
        <v>OK</v>
      </c>
      <c r="S40" s="75"/>
      <c r="T40" s="75"/>
      <c r="U40" s="75"/>
      <c r="V40" s="75"/>
      <c r="W40" s="75"/>
    </row>
    <row r="41" spans="1:23" ht="12.75" customHeight="1">
      <c r="A41" s="93" t="s">
        <v>274</v>
      </c>
      <c r="B41" s="156" t="s">
        <v>275</v>
      </c>
      <c r="C41" s="93"/>
      <c r="D41" s="172"/>
      <c r="E41" s="173"/>
      <c r="F41" s="173">
        <f t="shared" si="0"/>
        <v>0</v>
      </c>
      <c r="G41" s="173"/>
      <c r="H41" s="173">
        <f t="shared" si="1"/>
        <v>0</v>
      </c>
      <c r="I41" s="82" t="str">
        <f t="shared" si="2"/>
        <v>OK</v>
      </c>
      <c r="J41" s="173"/>
      <c r="K41" s="173">
        <f t="shared" si="3"/>
        <v>0</v>
      </c>
      <c r="L41" s="82" t="str">
        <f t="shared" si="4"/>
        <v>OK</v>
      </c>
      <c r="M41" s="173"/>
      <c r="N41" s="173">
        <f t="shared" si="5"/>
        <v>0</v>
      </c>
      <c r="O41" s="82" t="str">
        <f t="shared" si="6"/>
        <v>OK</v>
      </c>
      <c r="P41" s="173">
        <v>0</v>
      </c>
      <c r="Q41" s="173">
        <f t="shared" si="7"/>
        <v>0</v>
      </c>
      <c r="R41" s="82" t="str">
        <f t="shared" si="8"/>
        <v>OK</v>
      </c>
      <c r="S41" s="75"/>
      <c r="T41" s="75"/>
      <c r="U41" s="75"/>
      <c r="V41" s="75"/>
      <c r="W41" s="75"/>
    </row>
    <row r="42" spans="1:23" ht="12.75" customHeight="1">
      <c r="A42" s="93" t="s">
        <v>276</v>
      </c>
      <c r="B42" s="156" t="s">
        <v>277</v>
      </c>
      <c r="C42" s="93" t="s">
        <v>220</v>
      </c>
      <c r="D42" s="172">
        <v>16</v>
      </c>
      <c r="E42" s="173">
        <v>63366</v>
      </c>
      <c r="F42" s="173">
        <f t="shared" si="0"/>
        <v>1013856</v>
      </c>
      <c r="G42" s="173">
        <v>63049</v>
      </c>
      <c r="H42" s="173">
        <f t="shared" si="1"/>
        <v>1008784</v>
      </c>
      <c r="I42" s="82" t="str">
        <f t="shared" si="2"/>
        <v>OK</v>
      </c>
      <c r="J42" s="173">
        <v>63366</v>
      </c>
      <c r="K42" s="173">
        <f t="shared" si="3"/>
        <v>1013856</v>
      </c>
      <c r="L42" s="82" t="str">
        <f t="shared" si="4"/>
        <v>OK</v>
      </c>
      <c r="M42" s="173">
        <v>62995</v>
      </c>
      <c r="N42" s="173">
        <f t="shared" si="5"/>
        <v>1007920</v>
      </c>
      <c r="O42" s="82" t="str">
        <f t="shared" si="6"/>
        <v>OK</v>
      </c>
      <c r="P42" s="173">
        <v>63012</v>
      </c>
      <c r="Q42" s="173">
        <f t="shared" si="7"/>
        <v>1008192</v>
      </c>
      <c r="R42" s="82" t="str">
        <f t="shared" si="8"/>
        <v>OK</v>
      </c>
      <c r="S42" s="75"/>
      <c r="T42" s="75"/>
      <c r="U42" s="75"/>
      <c r="V42" s="75"/>
      <c r="W42" s="75"/>
    </row>
    <row r="43" spans="1:23" ht="12.75" customHeight="1">
      <c r="A43" s="93" t="s">
        <v>278</v>
      </c>
      <c r="B43" s="156" t="s">
        <v>279</v>
      </c>
      <c r="C43" s="93" t="s">
        <v>220</v>
      </c>
      <c r="D43" s="172">
        <v>41.4</v>
      </c>
      <c r="E43" s="173">
        <v>34334</v>
      </c>
      <c r="F43" s="173">
        <f t="shared" si="0"/>
        <v>1421428</v>
      </c>
      <c r="G43" s="173">
        <v>34162</v>
      </c>
      <c r="H43" s="173">
        <f t="shared" si="1"/>
        <v>1414307</v>
      </c>
      <c r="I43" s="82" t="str">
        <f t="shared" si="2"/>
        <v>OK</v>
      </c>
      <c r="J43" s="173">
        <v>34334</v>
      </c>
      <c r="K43" s="173">
        <f t="shared" si="3"/>
        <v>1421428</v>
      </c>
      <c r="L43" s="82" t="str">
        <f t="shared" si="4"/>
        <v>OK</v>
      </c>
      <c r="M43" s="173">
        <v>34133</v>
      </c>
      <c r="N43" s="173">
        <f t="shared" si="5"/>
        <v>1413106</v>
      </c>
      <c r="O43" s="82" t="str">
        <f t="shared" si="6"/>
        <v>OK</v>
      </c>
      <c r="P43" s="173">
        <v>34142</v>
      </c>
      <c r="Q43" s="173">
        <f t="shared" si="7"/>
        <v>1413479</v>
      </c>
      <c r="R43" s="82" t="str">
        <f t="shared" si="8"/>
        <v>OK</v>
      </c>
      <c r="S43" s="75"/>
      <c r="T43" s="75"/>
      <c r="U43" s="75"/>
      <c r="V43" s="75"/>
      <c r="W43" s="75"/>
    </row>
    <row r="44" spans="1:23" ht="12.75" customHeight="1">
      <c r="A44" s="93" t="s">
        <v>280</v>
      </c>
      <c r="B44" s="156" t="s">
        <v>281</v>
      </c>
      <c r="C44" s="93" t="s">
        <v>220</v>
      </c>
      <c r="D44" s="172">
        <v>135</v>
      </c>
      <c r="E44" s="173">
        <v>63051</v>
      </c>
      <c r="F44" s="173">
        <f t="shared" si="0"/>
        <v>8511885</v>
      </c>
      <c r="G44" s="173">
        <v>62736</v>
      </c>
      <c r="H44" s="173">
        <f t="shared" si="1"/>
        <v>8469360</v>
      </c>
      <c r="I44" s="82" t="str">
        <f t="shared" si="2"/>
        <v>OK</v>
      </c>
      <c r="J44" s="173">
        <v>63051</v>
      </c>
      <c r="K44" s="173">
        <f t="shared" si="3"/>
        <v>8511885</v>
      </c>
      <c r="L44" s="82" t="str">
        <f t="shared" si="4"/>
        <v>OK</v>
      </c>
      <c r="M44" s="173">
        <v>62682</v>
      </c>
      <c r="N44" s="173">
        <f t="shared" si="5"/>
        <v>8462070</v>
      </c>
      <c r="O44" s="82" t="str">
        <f t="shared" si="6"/>
        <v>OK</v>
      </c>
      <c r="P44" s="173">
        <v>62699</v>
      </c>
      <c r="Q44" s="173">
        <f t="shared" si="7"/>
        <v>8464365</v>
      </c>
      <c r="R44" s="82" t="str">
        <f t="shared" si="8"/>
        <v>OK</v>
      </c>
      <c r="S44" s="75"/>
      <c r="T44" s="75"/>
      <c r="U44" s="75"/>
      <c r="V44" s="75"/>
      <c r="W44" s="75"/>
    </row>
    <row r="45" spans="1:23" ht="12.75" customHeight="1">
      <c r="A45" s="93" t="s">
        <v>282</v>
      </c>
      <c r="B45" s="156" t="s">
        <v>283</v>
      </c>
      <c r="C45" s="93"/>
      <c r="D45" s="172"/>
      <c r="E45" s="173"/>
      <c r="F45" s="173">
        <f t="shared" si="0"/>
        <v>0</v>
      </c>
      <c r="G45" s="173"/>
      <c r="H45" s="173">
        <f t="shared" si="1"/>
        <v>0</v>
      </c>
      <c r="I45" s="82" t="str">
        <f t="shared" si="2"/>
        <v>OK</v>
      </c>
      <c r="J45" s="173"/>
      <c r="K45" s="173">
        <f t="shared" si="3"/>
        <v>0</v>
      </c>
      <c r="L45" s="82" t="str">
        <f t="shared" si="4"/>
        <v>OK</v>
      </c>
      <c r="M45" s="173"/>
      <c r="N45" s="173">
        <f t="shared" si="5"/>
        <v>0</v>
      </c>
      <c r="O45" s="82" t="str">
        <f t="shared" si="6"/>
        <v>OK</v>
      </c>
      <c r="P45" s="173">
        <v>0</v>
      </c>
      <c r="Q45" s="173">
        <f t="shared" si="7"/>
        <v>0</v>
      </c>
      <c r="R45" s="82" t="str">
        <f t="shared" si="8"/>
        <v>OK</v>
      </c>
      <c r="S45" s="75"/>
      <c r="T45" s="75"/>
      <c r="U45" s="75"/>
      <c r="V45" s="75"/>
      <c r="W45" s="75"/>
    </row>
    <row r="46" spans="1:23" ht="12.75" customHeight="1">
      <c r="A46" s="93" t="s">
        <v>284</v>
      </c>
      <c r="B46" s="156" t="s">
        <v>285</v>
      </c>
      <c r="C46" s="93" t="s">
        <v>225</v>
      </c>
      <c r="D46" s="172">
        <v>6</v>
      </c>
      <c r="E46" s="173">
        <v>115000</v>
      </c>
      <c r="F46" s="173">
        <f t="shared" si="0"/>
        <v>690000</v>
      </c>
      <c r="G46" s="173">
        <v>114425</v>
      </c>
      <c r="H46" s="173">
        <f t="shared" si="1"/>
        <v>686550</v>
      </c>
      <c r="I46" s="82" t="str">
        <f t="shared" si="2"/>
        <v>OK</v>
      </c>
      <c r="J46" s="173">
        <v>115000</v>
      </c>
      <c r="K46" s="173">
        <f t="shared" si="3"/>
        <v>690000</v>
      </c>
      <c r="L46" s="82" t="str">
        <f t="shared" si="4"/>
        <v>OK</v>
      </c>
      <c r="M46" s="173">
        <v>114326</v>
      </c>
      <c r="N46" s="173">
        <f t="shared" si="5"/>
        <v>685956</v>
      </c>
      <c r="O46" s="82" t="str">
        <f t="shared" si="6"/>
        <v>OK</v>
      </c>
      <c r="P46" s="173">
        <v>114358</v>
      </c>
      <c r="Q46" s="173">
        <f t="shared" si="7"/>
        <v>686148</v>
      </c>
      <c r="R46" s="82" t="str">
        <f t="shared" si="8"/>
        <v>OK</v>
      </c>
      <c r="S46" s="75"/>
      <c r="T46" s="75"/>
      <c r="U46" s="75"/>
      <c r="V46" s="75"/>
      <c r="W46" s="75"/>
    </row>
    <row r="47" spans="1:23" ht="12.75" customHeight="1">
      <c r="A47" s="93" t="s">
        <v>286</v>
      </c>
      <c r="B47" s="156" t="s">
        <v>287</v>
      </c>
      <c r="C47" s="93" t="s">
        <v>288</v>
      </c>
      <c r="D47" s="172">
        <v>4</v>
      </c>
      <c r="E47" s="173">
        <v>85200</v>
      </c>
      <c r="F47" s="173">
        <f t="shared" si="0"/>
        <v>340800</v>
      </c>
      <c r="G47" s="173">
        <v>84774</v>
      </c>
      <c r="H47" s="173">
        <f t="shared" si="1"/>
        <v>339096</v>
      </c>
      <c r="I47" s="82" t="str">
        <f t="shared" si="2"/>
        <v>OK</v>
      </c>
      <c r="J47" s="173">
        <v>85200</v>
      </c>
      <c r="K47" s="173">
        <f t="shared" si="3"/>
        <v>340800</v>
      </c>
      <c r="L47" s="82" t="str">
        <f t="shared" si="4"/>
        <v>OK</v>
      </c>
      <c r="M47" s="173">
        <v>84701</v>
      </c>
      <c r="N47" s="173">
        <f t="shared" si="5"/>
        <v>338804</v>
      </c>
      <c r="O47" s="82" t="str">
        <f t="shared" si="6"/>
        <v>OK</v>
      </c>
      <c r="P47" s="173">
        <v>84725</v>
      </c>
      <c r="Q47" s="173">
        <f t="shared" si="7"/>
        <v>338900</v>
      </c>
      <c r="R47" s="82" t="str">
        <f t="shared" si="8"/>
        <v>OK</v>
      </c>
      <c r="S47" s="75"/>
      <c r="T47" s="75"/>
      <c r="U47" s="75"/>
      <c r="V47" s="75"/>
      <c r="W47" s="75"/>
    </row>
    <row r="48" spans="1:23" ht="12.75" customHeight="1">
      <c r="A48" s="93" t="s">
        <v>289</v>
      </c>
      <c r="B48" s="156" t="s">
        <v>290</v>
      </c>
      <c r="C48" s="93" t="s">
        <v>217</v>
      </c>
      <c r="D48" s="172">
        <v>11.93</v>
      </c>
      <c r="E48" s="173">
        <v>100000</v>
      </c>
      <c r="F48" s="173">
        <f t="shared" si="0"/>
        <v>1193000</v>
      </c>
      <c r="G48" s="173">
        <v>99500</v>
      </c>
      <c r="H48" s="173">
        <f t="shared" si="1"/>
        <v>1187035</v>
      </c>
      <c r="I48" s="82" t="str">
        <f t="shared" si="2"/>
        <v>OK</v>
      </c>
      <c r="J48" s="173">
        <v>100000</v>
      </c>
      <c r="K48" s="173">
        <f t="shared" si="3"/>
        <v>1193000</v>
      </c>
      <c r="L48" s="82" t="str">
        <f t="shared" si="4"/>
        <v>OK</v>
      </c>
      <c r="M48" s="173">
        <v>99414</v>
      </c>
      <c r="N48" s="173">
        <f t="shared" si="5"/>
        <v>1186009</v>
      </c>
      <c r="O48" s="82" t="str">
        <f t="shared" si="6"/>
        <v>OK</v>
      </c>
      <c r="P48" s="173">
        <v>99442</v>
      </c>
      <c r="Q48" s="173">
        <f t="shared" si="7"/>
        <v>1186343</v>
      </c>
      <c r="R48" s="82" t="str">
        <f t="shared" si="8"/>
        <v>OK</v>
      </c>
      <c r="S48" s="75"/>
      <c r="T48" s="75"/>
      <c r="U48" s="75"/>
      <c r="V48" s="75"/>
      <c r="W48" s="75"/>
    </row>
    <row r="49" spans="1:23" ht="12.75" customHeight="1">
      <c r="A49" s="93" t="s">
        <v>291</v>
      </c>
      <c r="B49" s="156" t="s">
        <v>292</v>
      </c>
      <c r="C49" s="93"/>
      <c r="D49" s="172"/>
      <c r="E49" s="173"/>
      <c r="F49" s="173">
        <f t="shared" si="0"/>
        <v>0</v>
      </c>
      <c r="G49" s="173"/>
      <c r="H49" s="173">
        <f t="shared" si="1"/>
        <v>0</v>
      </c>
      <c r="I49" s="82" t="str">
        <f t="shared" si="2"/>
        <v>OK</v>
      </c>
      <c r="J49" s="173"/>
      <c r="K49" s="173">
        <f t="shared" si="3"/>
        <v>0</v>
      </c>
      <c r="L49" s="82" t="str">
        <f t="shared" si="4"/>
        <v>OK</v>
      </c>
      <c r="M49" s="173"/>
      <c r="N49" s="173">
        <f t="shared" si="5"/>
        <v>0</v>
      </c>
      <c r="O49" s="82" t="str">
        <f t="shared" si="6"/>
        <v>OK</v>
      </c>
      <c r="P49" s="173">
        <v>0</v>
      </c>
      <c r="Q49" s="173">
        <f t="shared" si="7"/>
        <v>0</v>
      </c>
      <c r="R49" s="82" t="str">
        <f t="shared" si="8"/>
        <v>OK</v>
      </c>
      <c r="S49" s="75"/>
      <c r="T49" s="75"/>
      <c r="U49" s="75"/>
      <c r="V49" s="75"/>
      <c r="W49" s="75"/>
    </row>
    <row r="50" spans="1:23" ht="12.75" customHeight="1">
      <c r="A50" s="93" t="s">
        <v>293</v>
      </c>
      <c r="B50" s="156" t="s">
        <v>294</v>
      </c>
      <c r="C50" s="93" t="s">
        <v>217</v>
      </c>
      <c r="D50" s="172">
        <v>382</v>
      </c>
      <c r="E50" s="173">
        <v>14019</v>
      </c>
      <c r="F50" s="173">
        <f t="shared" si="0"/>
        <v>5355258</v>
      </c>
      <c r="G50" s="173">
        <v>13949</v>
      </c>
      <c r="H50" s="173">
        <f t="shared" si="1"/>
        <v>5328518</v>
      </c>
      <c r="I50" s="82" t="str">
        <f t="shared" si="2"/>
        <v>OK</v>
      </c>
      <c r="J50" s="173">
        <v>14019</v>
      </c>
      <c r="K50" s="173">
        <f t="shared" si="3"/>
        <v>5355258</v>
      </c>
      <c r="L50" s="82" t="str">
        <f t="shared" si="4"/>
        <v>OK</v>
      </c>
      <c r="M50" s="173">
        <v>13937</v>
      </c>
      <c r="N50" s="173">
        <f t="shared" si="5"/>
        <v>5323934</v>
      </c>
      <c r="O50" s="82" t="str">
        <f t="shared" si="6"/>
        <v>OK</v>
      </c>
      <c r="P50" s="173">
        <v>13941</v>
      </c>
      <c r="Q50" s="173">
        <f t="shared" si="7"/>
        <v>5325462</v>
      </c>
      <c r="R50" s="82" t="str">
        <f t="shared" si="8"/>
        <v>OK</v>
      </c>
      <c r="S50" s="75"/>
      <c r="T50" s="75"/>
      <c r="U50" s="75"/>
      <c r="V50" s="75"/>
      <c r="W50" s="75"/>
    </row>
    <row r="51" spans="1:23" ht="12.75" customHeight="1">
      <c r="A51" s="93" t="s">
        <v>295</v>
      </c>
      <c r="B51" s="156" t="s">
        <v>296</v>
      </c>
      <c r="C51" s="93" t="s">
        <v>217</v>
      </c>
      <c r="D51" s="172">
        <v>382</v>
      </c>
      <c r="E51" s="173">
        <v>24082</v>
      </c>
      <c r="F51" s="173">
        <f t="shared" si="0"/>
        <v>9199324</v>
      </c>
      <c r="G51" s="173">
        <v>23962</v>
      </c>
      <c r="H51" s="173">
        <f t="shared" si="1"/>
        <v>9153484</v>
      </c>
      <c r="I51" s="82" t="str">
        <f t="shared" si="2"/>
        <v>OK</v>
      </c>
      <c r="J51" s="173">
        <v>24082</v>
      </c>
      <c r="K51" s="173">
        <f t="shared" si="3"/>
        <v>9199324</v>
      </c>
      <c r="L51" s="82" t="str">
        <f t="shared" si="4"/>
        <v>OK</v>
      </c>
      <c r="M51" s="173">
        <v>23941</v>
      </c>
      <c r="N51" s="173">
        <f t="shared" si="5"/>
        <v>9145462</v>
      </c>
      <c r="O51" s="82" t="str">
        <f t="shared" si="6"/>
        <v>OK</v>
      </c>
      <c r="P51" s="173">
        <v>23948</v>
      </c>
      <c r="Q51" s="173">
        <f t="shared" si="7"/>
        <v>9148136</v>
      </c>
      <c r="R51" s="82" t="str">
        <f t="shared" si="8"/>
        <v>OK</v>
      </c>
      <c r="S51" s="75"/>
      <c r="T51" s="75"/>
      <c r="U51" s="75"/>
      <c r="V51" s="75"/>
      <c r="W51" s="75"/>
    </row>
    <row r="52" spans="1:23" ht="12.75" customHeight="1">
      <c r="A52" s="93" t="s">
        <v>297</v>
      </c>
      <c r="B52" s="156" t="s">
        <v>298</v>
      </c>
      <c r="C52" s="93" t="s">
        <v>217</v>
      </c>
      <c r="D52" s="172">
        <v>382</v>
      </c>
      <c r="E52" s="173">
        <v>91229</v>
      </c>
      <c r="F52" s="173">
        <f t="shared" si="0"/>
        <v>34849478</v>
      </c>
      <c r="G52" s="173">
        <v>90773</v>
      </c>
      <c r="H52" s="173">
        <f t="shared" si="1"/>
        <v>34675286</v>
      </c>
      <c r="I52" s="82" t="str">
        <f t="shared" si="2"/>
        <v>OK</v>
      </c>
      <c r="J52" s="173">
        <v>91229</v>
      </c>
      <c r="K52" s="173">
        <f t="shared" si="3"/>
        <v>34849478</v>
      </c>
      <c r="L52" s="82" t="str">
        <f t="shared" si="4"/>
        <v>OK</v>
      </c>
      <c r="M52" s="173">
        <v>90694</v>
      </c>
      <c r="N52" s="173">
        <f t="shared" si="5"/>
        <v>34645108</v>
      </c>
      <c r="O52" s="82" t="str">
        <f t="shared" si="6"/>
        <v>OK</v>
      </c>
      <c r="P52" s="173">
        <v>90720</v>
      </c>
      <c r="Q52" s="173">
        <f t="shared" si="7"/>
        <v>34655040</v>
      </c>
      <c r="R52" s="82" t="str">
        <f t="shared" si="8"/>
        <v>OK</v>
      </c>
      <c r="S52" s="75"/>
      <c r="T52" s="75"/>
      <c r="U52" s="75"/>
      <c r="V52" s="75"/>
      <c r="W52" s="75"/>
    </row>
    <row r="53" spans="1:23" ht="12.75" customHeight="1">
      <c r="A53" s="93" t="s">
        <v>299</v>
      </c>
      <c r="B53" s="156" t="s">
        <v>300</v>
      </c>
      <c r="C53" s="93" t="s">
        <v>220</v>
      </c>
      <c r="D53" s="172">
        <v>626</v>
      </c>
      <c r="E53" s="173">
        <v>4418</v>
      </c>
      <c r="F53" s="173">
        <f t="shared" si="0"/>
        <v>2765668</v>
      </c>
      <c r="G53" s="173">
        <v>4396</v>
      </c>
      <c r="H53" s="173">
        <f t="shared" si="1"/>
        <v>2751896</v>
      </c>
      <c r="I53" s="82" t="str">
        <f t="shared" si="2"/>
        <v>OK</v>
      </c>
      <c r="J53" s="173">
        <v>4418</v>
      </c>
      <c r="K53" s="173">
        <f t="shared" si="3"/>
        <v>2765668</v>
      </c>
      <c r="L53" s="82" t="str">
        <f t="shared" si="4"/>
        <v>OK</v>
      </c>
      <c r="M53" s="173">
        <v>4392</v>
      </c>
      <c r="N53" s="173">
        <f t="shared" si="5"/>
        <v>2749392</v>
      </c>
      <c r="O53" s="82" t="str">
        <f t="shared" si="6"/>
        <v>OK</v>
      </c>
      <c r="P53" s="173">
        <v>4393</v>
      </c>
      <c r="Q53" s="173">
        <f t="shared" si="7"/>
        <v>2750018</v>
      </c>
      <c r="R53" s="82" t="str">
        <f t="shared" si="8"/>
        <v>OK</v>
      </c>
      <c r="S53" s="75"/>
      <c r="T53" s="75"/>
      <c r="U53" s="75"/>
      <c r="V53" s="75"/>
      <c r="W53" s="75"/>
    </row>
    <row r="54" spans="1:23" ht="12.75" customHeight="1">
      <c r="A54" s="93" t="s">
        <v>301</v>
      </c>
      <c r="B54" s="156" t="s">
        <v>302</v>
      </c>
      <c r="C54" s="93" t="s">
        <v>220</v>
      </c>
      <c r="D54" s="172">
        <v>626</v>
      </c>
      <c r="E54" s="173">
        <v>17685</v>
      </c>
      <c r="F54" s="173">
        <f t="shared" si="0"/>
        <v>11070810</v>
      </c>
      <c r="G54" s="173">
        <v>17597</v>
      </c>
      <c r="H54" s="173">
        <f t="shared" si="1"/>
        <v>11015722</v>
      </c>
      <c r="I54" s="82" t="str">
        <f t="shared" si="2"/>
        <v>OK</v>
      </c>
      <c r="J54" s="173">
        <v>17685</v>
      </c>
      <c r="K54" s="173">
        <f t="shared" si="3"/>
        <v>11070810</v>
      </c>
      <c r="L54" s="82" t="str">
        <f t="shared" si="4"/>
        <v>OK</v>
      </c>
      <c r="M54" s="173">
        <v>17581</v>
      </c>
      <c r="N54" s="173">
        <f t="shared" si="5"/>
        <v>11005706</v>
      </c>
      <c r="O54" s="82" t="str">
        <f t="shared" si="6"/>
        <v>OK</v>
      </c>
      <c r="P54" s="173">
        <v>17586</v>
      </c>
      <c r="Q54" s="173">
        <f t="shared" si="7"/>
        <v>11008836</v>
      </c>
      <c r="R54" s="82" t="str">
        <f t="shared" si="8"/>
        <v>OK</v>
      </c>
      <c r="S54" s="75"/>
      <c r="T54" s="75"/>
      <c r="U54" s="75"/>
      <c r="V54" s="75"/>
      <c r="W54" s="75"/>
    </row>
    <row r="55" spans="1:23" ht="12.75" customHeight="1">
      <c r="A55" s="93" t="s">
        <v>303</v>
      </c>
      <c r="B55" s="156" t="s">
        <v>304</v>
      </c>
      <c r="C55" s="93"/>
      <c r="D55" s="172"/>
      <c r="E55" s="173"/>
      <c r="F55" s="173">
        <f t="shared" si="0"/>
        <v>0</v>
      </c>
      <c r="G55" s="173"/>
      <c r="H55" s="173">
        <f t="shared" si="1"/>
        <v>0</v>
      </c>
      <c r="I55" s="82" t="str">
        <f t="shared" si="2"/>
        <v>OK</v>
      </c>
      <c r="J55" s="173"/>
      <c r="K55" s="173">
        <f t="shared" si="3"/>
        <v>0</v>
      </c>
      <c r="L55" s="82" t="str">
        <f t="shared" si="4"/>
        <v>OK</v>
      </c>
      <c r="M55" s="173"/>
      <c r="N55" s="173">
        <f t="shared" si="5"/>
        <v>0</v>
      </c>
      <c r="O55" s="82" t="str">
        <f t="shared" si="6"/>
        <v>OK</v>
      </c>
      <c r="P55" s="173">
        <v>0</v>
      </c>
      <c r="Q55" s="173">
        <f t="shared" si="7"/>
        <v>0</v>
      </c>
      <c r="R55" s="82" t="str">
        <f t="shared" si="8"/>
        <v>OK</v>
      </c>
      <c r="S55" s="75"/>
      <c r="T55" s="75"/>
      <c r="U55" s="75"/>
      <c r="V55" s="75"/>
      <c r="W55" s="75"/>
    </row>
    <row r="56" spans="1:23" ht="12.75" customHeight="1">
      <c r="A56" s="93" t="s">
        <v>305</v>
      </c>
      <c r="B56" s="156" t="s">
        <v>306</v>
      </c>
      <c r="C56" s="93" t="s">
        <v>217</v>
      </c>
      <c r="D56" s="172">
        <v>4</v>
      </c>
      <c r="E56" s="173">
        <v>9537</v>
      </c>
      <c r="F56" s="173">
        <f t="shared" si="0"/>
        <v>38148</v>
      </c>
      <c r="G56" s="173">
        <v>9489</v>
      </c>
      <c r="H56" s="173">
        <f t="shared" si="1"/>
        <v>37956</v>
      </c>
      <c r="I56" s="82" t="str">
        <f t="shared" si="2"/>
        <v>OK</v>
      </c>
      <c r="J56" s="173">
        <v>9537</v>
      </c>
      <c r="K56" s="173">
        <f t="shared" si="3"/>
        <v>38148</v>
      </c>
      <c r="L56" s="82" t="str">
        <f t="shared" si="4"/>
        <v>OK</v>
      </c>
      <c r="M56" s="173">
        <v>9481</v>
      </c>
      <c r="N56" s="173">
        <f t="shared" si="5"/>
        <v>37924</v>
      </c>
      <c r="O56" s="82" t="str">
        <f t="shared" si="6"/>
        <v>OK</v>
      </c>
      <c r="P56" s="173">
        <v>9484</v>
      </c>
      <c r="Q56" s="173">
        <f t="shared" si="7"/>
        <v>37936</v>
      </c>
      <c r="R56" s="82" t="str">
        <f t="shared" si="8"/>
        <v>OK</v>
      </c>
      <c r="S56" s="75"/>
      <c r="T56" s="75"/>
      <c r="U56" s="75"/>
      <c r="V56" s="75"/>
      <c r="W56" s="75"/>
    </row>
    <row r="57" spans="1:23" ht="12.75" customHeight="1">
      <c r="A57" s="93" t="s">
        <v>307</v>
      </c>
      <c r="B57" s="156" t="s">
        <v>308</v>
      </c>
      <c r="C57" s="93" t="s">
        <v>217</v>
      </c>
      <c r="D57" s="172">
        <v>8.48</v>
      </c>
      <c r="E57" s="173">
        <v>14371</v>
      </c>
      <c r="F57" s="173">
        <f t="shared" si="0"/>
        <v>121866</v>
      </c>
      <c r="G57" s="173">
        <v>14299</v>
      </c>
      <c r="H57" s="173">
        <f t="shared" si="1"/>
        <v>121256</v>
      </c>
      <c r="I57" s="82" t="str">
        <f t="shared" si="2"/>
        <v>OK</v>
      </c>
      <c r="J57" s="173">
        <v>14371</v>
      </c>
      <c r="K57" s="173">
        <f t="shared" si="3"/>
        <v>121866</v>
      </c>
      <c r="L57" s="82" t="str">
        <f t="shared" si="4"/>
        <v>OK</v>
      </c>
      <c r="M57" s="173">
        <v>14287</v>
      </c>
      <c r="N57" s="173">
        <f t="shared" si="5"/>
        <v>121154</v>
      </c>
      <c r="O57" s="82" t="str">
        <f t="shared" si="6"/>
        <v>OK</v>
      </c>
      <c r="P57" s="173">
        <v>14291</v>
      </c>
      <c r="Q57" s="173">
        <f t="shared" si="7"/>
        <v>121188</v>
      </c>
      <c r="R57" s="82" t="str">
        <f t="shared" si="8"/>
        <v>OK</v>
      </c>
      <c r="S57" s="75"/>
      <c r="T57" s="75"/>
      <c r="U57" s="75"/>
      <c r="V57" s="75"/>
      <c r="W57" s="75"/>
    </row>
    <row r="58" spans="1:23" ht="12.75" customHeight="1">
      <c r="A58" s="93" t="s">
        <v>309</v>
      </c>
      <c r="B58" s="156" t="s">
        <v>310</v>
      </c>
      <c r="C58" s="93" t="s">
        <v>217</v>
      </c>
      <c r="D58" s="172">
        <v>24.12</v>
      </c>
      <c r="E58" s="173">
        <v>20265</v>
      </c>
      <c r="F58" s="173">
        <f t="shared" si="0"/>
        <v>488792</v>
      </c>
      <c r="G58" s="173">
        <v>20164</v>
      </c>
      <c r="H58" s="173">
        <f t="shared" si="1"/>
        <v>486356</v>
      </c>
      <c r="I58" s="82" t="str">
        <f t="shared" si="2"/>
        <v>OK</v>
      </c>
      <c r="J58" s="173">
        <v>20265</v>
      </c>
      <c r="K58" s="173">
        <f t="shared" si="3"/>
        <v>488792</v>
      </c>
      <c r="L58" s="82" t="str">
        <f t="shared" si="4"/>
        <v>OK</v>
      </c>
      <c r="M58" s="173">
        <v>20146</v>
      </c>
      <c r="N58" s="173">
        <f t="shared" si="5"/>
        <v>485922</v>
      </c>
      <c r="O58" s="82" t="str">
        <f t="shared" si="6"/>
        <v>OK</v>
      </c>
      <c r="P58" s="173">
        <v>20152</v>
      </c>
      <c r="Q58" s="173">
        <f t="shared" si="7"/>
        <v>486066</v>
      </c>
      <c r="R58" s="82" t="str">
        <f t="shared" si="8"/>
        <v>OK</v>
      </c>
      <c r="S58" s="75"/>
      <c r="T58" s="75"/>
      <c r="U58" s="75"/>
      <c r="V58" s="75"/>
      <c r="W58" s="75"/>
    </row>
    <row r="59" spans="1:23" ht="12.75" customHeight="1">
      <c r="A59" s="93" t="s">
        <v>311</v>
      </c>
      <c r="B59" s="156" t="s">
        <v>312</v>
      </c>
      <c r="C59" s="93" t="s">
        <v>220</v>
      </c>
      <c r="D59" s="172">
        <v>29.1</v>
      </c>
      <c r="E59" s="173">
        <v>4418</v>
      </c>
      <c r="F59" s="173">
        <f t="shared" si="0"/>
        <v>128564</v>
      </c>
      <c r="G59" s="173">
        <v>4396</v>
      </c>
      <c r="H59" s="173">
        <f t="shared" si="1"/>
        <v>127924</v>
      </c>
      <c r="I59" s="82" t="str">
        <f t="shared" si="2"/>
        <v>OK</v>
      </c>
      <c r="J59" s="173">
        <v>4418</v>
      </c>
      <c r="K59" s="173">
        <f t="shared" si="3"/>
        <v>128564</v>
      </c>
      <c r="L59" s="82" t="str">
        <f t="shared" si="4"/>
        <v>OK</v>
      </c>
      <c r="M59" s="173">
        <v>4392</v>
      </c>
      <c r="N59" s="173">
        <f t="shared" si="5"/>
        <v>127807</v>
      </c>
      <c r="O59" s="82" t="str">
        <f t="shared" si="6"/>
        <v>OK</v>
      </c>
      <c r="P59" s="173">
        <v>4393</v>
      </c>
      <c r="Q59" s="173">
        <f t="shared" si="7"/>
        <v>127836</v>
      </c>
      <c r="R59" s="82" t="str">
        <f t="shared" si="8"/>
        <v>OK</v>
      </c>
      <c r="S59" s="75"/>
      <c r="T59" s="75"/>
      <c r="U59" s="75"/>
      <c r="V59" s="75"/>
      <c r="W59" s="75"/>
    </row>
    <row r="60" spans="1:23" ht="12.75" customHeight="1">
      <c r="A60" s="93" t="s">
        <v>313</v>
      </c>
      <c r="B60" s="156" t="s">
        <v>314</v>
      </c>
      <c r="C60" s="93" t="s">
        <v>217</v>
      </c>
      <c r="D60" s="172">
        <v>2.6999999999999997</v>
      </c>
      <c r="E60" s="173">
        <v>41188</v>
      </c>
      <c r="F60" s="173">
        <f t="shared" si="0"/>
        <v>111208</v>
      </c>
      <c r="G60" s="173">
        <v>40982</v>
      </c>
      <c r="H60" s="173">
        <f t="shared" si="1"/>
        <v>110651</v>
      </c>
      <c r="I60" s="82" t="str">
        <f t="shared" si="2"/>
        <v>OK</v>
      </c>
      <c r="J60" s="173">
        <v>41188</v>
      </c>
      <c r="K60" s="173">
        <f t="shared" si="3"/>
        <v>111208</v>
      </c>
      <c r="L60" s="82" t="str">
        <f t="shared" si="4"/>
        <v>OK</v>
      </c>
      <c r="M60" s="173">
        <v>40947</v>
      </c>
      <c r="N60" s="173">
        <f t="shared" si="5"/>
        <v>110557</v>
      </c>
      <c r="O60" s="82" t="str">
        <f t="shared" si="6"/>
        <v>OK</v>
      </c>
      <c r="P60" s="173">
        <v>40958</v>
      </c>
      <c r="Q60" s="173">
        <f t="shared" si="7"/>
        <v>110587</v>
      </c>
      <c r="R60" s="82" t="str">
        <f t="shared" si="8"/>
        <v>OK</v>
      </c>
      <c r="S60" s="75"/>
      <c r="T60" s="75"/>
      <c r="U60" s="75"/>
      <c r="V60" s="75"/>
      <c r="W60" s="75"/>
    </row>
    <row r="61" spans="1:23" ht="12.75" customHeight="1">
      <c r="A61" s="93" t="s">
        <v>315</v>
      </c>
      <c r="B61" s="156" t="s">
        <v>316</v>
      </c>
      <c r="C61" s="93" t="s">
        <v>217</v>
      </c>
      <c r="D61" s="172">
        <v>6</v>
      </c>
      <c r="E61" s="173">
        <v>39452</v>
      </c>
      <c r="F61" s="173">
        <f t="shared" si="0"/>
        <v>236712</v>
      </c>
      <c r="G61" s="173">
        <v>39255</v>
      </c>
      <c r="H61" s="173">
        <f t="shared" si="1"/>
        <v>235530</v>
      </c>
      <c r="I61" s="82" t="str">
        <f t="shared" si="2"/>
        <v>OK</v>
      </c>
      <c r="J61" s="173">
        <v>39452</v>
      </c>
      <c r="K61" s="173">
        <f t="shared" si="3"/>
        <v>236712</v>
      </c>
      <c r="L61" s="82" t="str">
        <f t="shared" si="4"/>
        <v>OK</v>
      </c>
      <c r="M61" s="173">
        <v>39221</v>
      </c>
      <c r="N61" s="173">
        <f t="shared" si="5"/>
        <v>235326</v>
      </c>
      <c r="O61" s="82" t="str">
        <f t="shared" si="6"/>
        <v>OK</v>
      </c>
      <c r="P61" s="173">
        <v>39232</v>
      </c>
      <c r="Q61" s="173">
        <f t="shared" si="7"/>
        <v>235392</v>
      </c>
      <c r="R61" s="82" t="str">
        <f t="shared" si="8"/>
        <v>OK</v>
      </c>
      <c r="S61" s="75"/>
      <c r="T61" s="75"/>
      <c r="U61" s="75"/>
      <c r="V61" s="75"/>
      <c r="W61" s="75"/>
    </row>
    <row r="62" spans="1:23" ht="12.75" customHeight="1">
      <c r="A62" s="93" t="s">
        <v>317</v>
      </c>
      <c r="B62" s="156" t="s">
        <v>318</v>
      </c>
      <c r="C62" s="93" t="s">
        <v>217</v>
      </c>
      <c r="D62" s="172">
        <v>6</v>
      </c>
      <c r="E62" s="173">
        <v>34028</v>
      </c>
      <c r="F62" s="173">
        <f t="shared" si="0"/>
        <v>204168</v>
      </c>
      <c r="G62" s="173">
        <v>33858</v>
      </c>
      <c r="H62" s="173">
        <f t="shared" si="1"/>
        <v>203148</v>
      </c>
      <c r="I62" s="82" t="str">
        <f t="shared" si="2"/>
        <v>OK</v>
      </c>
      <c r="J62" s="173">
        <v>34028</v>
      </c>
      <c r="K62" s="173">
        <f t="shared" si="3"/>
        <v>204168</v>
      </c>
      <c r="L62" s="82" t="str">
        <f t="shared" si="4"/>
        <v>OK</v>
      </c>
      <c r="M62" s="173">
        <v>33829</v>
      </c>
      <c r="N62" s="173">
        <f t="shared" si="5"/>
        <v>202974</v>
      </c>
      <c r="O62" s="82" t="str">
        <f t="shared" si="6"/>
        <v>OK</v>
      </c>
      <c r="P62" s="173">
        <v>33838</v>
      </c>
      <c r="Q62" s="173">
        <f t="shared" si="7"/>
        <v>203028</v>
      </c>
      <c r="R62" s="82" t="str">
        <f t="shared" si="8"/>
        <v>OK</v>
      </c>
      <c r="S62" s="75"/>
      <c r="T62" s="75"/>
      <c r="U62" s="75"/>
      <c r="V62" s="75"/>
      <c r="W62" s="75"/>
    </row>
    <row r="63" spans="1:23" ht="12.75" customHeight="1">
      <c r="A63" s="93" t="s">
        <v>319</v>
      </c>
      <c r="B63" s="156" t="s">
        <v>320</v>
      </c>
      <c r="C63" s="93" t="s">
        <v>217</v>
      </c>
      <c r="D63" s="172">
        <v>6</v>
      </c>
      <c r="E63" s="173">
        <v>7498</v>
      </c>
      <c r="F63" s="173">
        <f t="shared" si="0"/>
        <v>44988</v>
      </c>
      <c r="G63" s="173">
        <v>7461</v>
      </c>
      <c r="H63" s="173">
        <f t="shared" si="1"/>
        <v>44766</v>
      </c>
      <c r="I63" s="82" t="str">
        <f t="shared" si="2"/>
        <v>OK</v>
      </c>
      <c r="J63" s="173">
        <v>7498</v>
      </c>
      <c r="K63" s="173">
        <f t="shared" si="3"/>
        <v>44988</v>
      </c>
      <c r="L63" s="82" t="str">
        <f t="shared" si="4"/>
        <v>OK</v>
      </c>
      <c r="M63" s="173">
        <v>7454</v>
      </c>
      <c r="N63" s="173">
        <f t="shared" si="5"/>
        <v>44724</v>
      </c>
      <c r="O63" s="82" t="str">
        <f t="shared" si="6"/>
        <v>OK</v>
      </c>
      <c r="P63" s="173">
        <v>7456</v>
      </c>
      <c r="Q63" s="173">
        <f t="shared" si="7"/>
        <v>44736</v>
      </c>
      <c r="R63" s="82" t="str">
        <f t="shared" si="8"/>
        <v>OK</v>
      </c>
      <c r="S63" s="75"/>
      <c r="T63" s="75"/>
      <c r="U63" s="75"/>
      <c r="V63" s="75"/>
      <c r="W63" s="75"/>
    </row>
    <row r="64" spans="1:23" ht="12.75" customHeight="1">
      <c r="A64" s="93" t="s">
        <v>321</v>
      </c>
      <c r="B64" s="156" t="s">
        <v>322</v>
      </c>
      <c r="C64" s="93" t="s">
        <v>217</v>
      </c>
      <c r="D64" s="172">
        <v>13.25</v>
      </c>
      <c r="E64" s="173">
        <v>106680</v>
      </c>
      <c r="F64" s="173">
        <f t="shared" si="0"/>
        <v>1413510</v>
      </c>
      <c r="G64" s="173">
        <v>106147</v>
      </c>
      <c r="H64" s="173">
        <f t="shared" si="1"/>
        <v>1406448</v>
      </c>
      <c r="I64" s="82" t="str">
        <f t="shared" si="2"/>
        <v>OK</v>
      </c>
      <c r="J64" s="173">
        <v>106680</v>
      </c>
      <c r="K64" s="173">
        <f t="shared" si="3"/>
        <v>1413510</v>
      </c>
      <c r="L64" s="82" t="str">
        <f t="shared" si="4"/>
        <v>OK</v>
      </c>
      <c r="M64" s="173">
        <v>106055</v>
      </c>
      <c r="N64" s="173">
        <f t="shared" si="5"/>
        <v>1405229</v>
      </c>
      <c r="O64" s="82" t="str">
        <f t="shared" si="6"/>
        <v>OK</v>
      </c>
      <c r="P64" s="173">
        <v>106085</v>
      </c>
      <c r="Q64" s="173">
        <f t="shared" si="7"/>
        <v>1405626</v>
      </c>
      <c r="R64" s="82" t="str">
        <f t="shared" si="8"/>
        <v>OK</v>
      </c>
      <c r="S64" s="75"/>
      <c r="T64" s="75"/>
      <c r="U64" s="75"/>
      <c r="V64" s="75"/>
      <c r="W64" s="75"/>
    </row>
    <row r="65" spans="1:23" ht="12.75" customHeight="1">
      <c r="A65" s="93" t="s">
        <v>323</v>
      </c>
      <c r="B65" s="156" t="s">
        <v>324</v>
      </c>
      <c r="C65" s="93" t="s">
        <v>217</v>
      </c>
      <c r="D65" s="172">
        <v>3.5</v>
      </c>
      <c r="E65" s="173">
        <v>96279</v>
      </c>
      <c r="F65" s="173">
        <f t="shared" si="0"/>
        <v>336977</v>
      </c>
      <c r="G65" s="173">
        <v>95798</v>
      </c>
      <c r="H65" s="173">
        <f t="shared" si="1"/>
        <v>335293</v>
      </c>
      <c r="I65" s="82" t="str">
        <f t="shared" si="2"/>
        <v>OK</v>
      </c>
      <c r="J65" s="173">
        <v>96279</v>
      </c>
      <c r="K65" s="173">
        <f t="shared" si="3"/>
        <v>336977</v>
      </c>
      <c r="L65" s="82" t="str">
        <f t="shared" si="4"/>
        <v>OK</v>
      </c>
      <c r="M65" s="173">
        <v>95715</v>
      </c>
      <c r="N65" s="173">
        <f t="shared" si="5"/>
        <v>335003</v>
      </c>
      <c r="O65" s="82" t="str">
        <f t="shared" si="6"/>
        <v>OK</v>
      </c>
      <c r="P65" s="173">
        <v>95742</v>
      </c>
      <c r="Q65" s="173">
        <f t="shared" si="7"/>
        <v>335097</v>
      </c>
      <c r="R65" s="82" t="str">
        <f t="shared" si="8"/>
        <v>OK</v>
      </c>
      <c r="S65" s="75"/>
      <c r="T65" s="75"/>
      <c r="U65" s="75"/>
      <c r="V65" s="75"/>
      <c r="W65" s="75"/>
    </row>
    <row r="66" spans="1:23" ht="12.75" customHeight="1">
      <c r="A66" s="93" t="s">
        <v>325</v>
      </c>
      <c r="B66" s="156" t="s">
        <v>326</v>
      </c>
      <c r="C66" s="93" t="s">
        <v>220</v>
      </c>
      <c r="D66" s="172">
        <v>18.840000000000003</v>
      </c>
      <c r="E66" s="173">
        <v>45197</v>
      </c>
      <c r="F66" s="173">
        <f t="shared" si="0"/>
        <v>851511</v>
      </c>
      <c r="G66" s="173">
        <v>44971</v>
      </c>
      <c r="H66" s="173">
        <f t="shared" si="1"/>
        <v>847254</v>
      </c>
      <c r="I66" s="82" t="str">
        <f t="shared" si="2"/>
        <v>OK</v>
      </c>
      <c r="J66" s="173">
        <v>45197</v>
      </c>
      <c r="K66" s="173">
        <f t="shared" si="3"/>
        <v>851511</v>
      </c>
      <c r="L66" s="82" t="str">
        <f t="shared" si="4"/>
        <v>OK</v>
      </c>
      <c r="M66" s="173">
        <v>44932</v>
      </c>
      <c r="N66" s="173">
        <f t="shared" si="5"/>
        <v>846519</v>
      </c>
      <c r="O66" s="82" t="str">
        <f t="shared" si="6"/>
        <v>OK</v>
      </c>
      <c r="P66" s="173">
        <v>44945</v>
      </c>
      <c r="Q66" s="173">
        <f t="shared" si="7"/>
        <v>846764</v>
      </c>
      <c r="R66" s="82" t="str">
        <f t="shared" si="8"/>
        <v>OK</v>
      </c>
      <c r="S66" s="75"/>
      <c r="T66" s="75"/>
      <c r="U66" s="75"/>
      <c r="V66" s="75"/>
      <c r="W66" s="75"/>
    </row>
    <row r="67" spans="1:23" ht="12.75" customHeight="1">
      <c r="A67" s="93" t="s">
        <v>327</v>
      </c>
      <c r="B67" s="156" t="s">
        <v>328</v>
      </c>
      <c r="C67" s="93" t="s">
        <v>225</v>
      </c>
      <c r="D67" s="172">
        <v>4</v>
      </c>
      <c r="E67" s="173">
        <v>21908</v>
      </c>
      <c r="F67" s="173">
        <f t="shared" si="0"/>
        <v>87632</v>
      </c>
      <c r="G67" s="173">
        <v>21798</v>
      </c>
      <c r="H67" s="173">
        <f t="shared" si="1"/>
        <v>87192</v>
      </c>
      <c r="I67" s="82" t="str">
        <f t="shared" si="2"/>
        <v>OK</v>
      </c>
      <c r="J67" s="173">
        <v>21908</v>
      </c>
      <c r="K67" s="173">
        <f t="shared" si="3"/>
        <v>87632</v>
      </c>
      <c r="L67" s="82" t="str">
        <f t="shared" si="4"/>
        <v>OK</v>
      </c>
      <c r="M67" s="173">
        <v>21780</v>
      </c>
      <c r="N67" s="173">
        <f t="shared" si="5"/>
        <v>87120</v>
      </c>
      <c r="O67" s="82" t="str">
        <f t="shared" si="6"/>
        <v>OK</v>
      </c>
      <c r="P67" s="173">
        <v>21786</v>
      </c>
      <c r="Q67" s="173">
        <f t="shared" si="7"/>
        <v>87144</v>
      </c>
      <c r="R67" s="82" t="str">
        <f t="shared" si="8"/>
        <v>OK</v>
      </c>
      <c r="S67" s="75"/>
      <c r="T67" s="75"/>
      <c r="U67" s="75"/>
      <c r="V67" s="75"/>
      <c r="W67" s="75"/>
    </row>
    <row r="68" spans="1:23" ht="12.75" customHeight="1">
      <c r="A68" s="93" t="s">
        <v>329</v>
      </c>
      <c r="B68" s="156" t="s">
        <v>330</v>
      </c>
      <c r="C68" s="93" t="s">
        <v>220</v>
      </c>
      <c r="D68" s="172">
        <v>12.8</v>
      </c>
      <c r="E68" s="173">
        <v>3833</v>
      </c>
      <c r="F68" s="173">
        <f t="shared" si="0"/>
        <v>49062</v>
      </c>
      <c r="G68" s="173">
        <v>3814</v>
      </c>
      <c r="H68" s="173">
        <f t="shared" si="1"/>
        <v>48819</v>
      </c>
      <c r="I68" s="82" t="str">
        <f t="shared" si="2"/>
        <v>OK</v>
      </c>
      <c r="J68" s="173">
        <v>3833</v>
      </c>
      <c r="K68" s="173">
        <f t="shared" si="3"/>
        <v>49062</v>
      </c>
      <c r="L68" s="82" t="str">
        <f t="shared" si="4"/>
        <v>OK</v>
      </c>
      <c r="M68" s="173">
        <v>3811</v>
      </c>
      <c r="N68" s="173">
        <f t="shared" si="5"/>
        <v>48781</v>
      </c>
      <c r="O68" s="82" t="str">
        <f t="shared" si="6"/>
        <v>OK</v>
      </c>
      <c r="P68" s="173">
        <v>3812</v>
      </c>
      <c r="Q68" s="173">
        <f t="shared" si="7"/>
        <v>48794</v>
      </c>
      <c r="R68" s="82" t="str">
        <f t="shared" si="8"/>
        <v>OK</v>
      </c>
      <c r="S68" s="75"/>
      <c r="T68" s="75"/>
      <c r="U68" s="75"/>
      <c r="V68" s="75"/>
      <c r="W68" s="75"/>
    </row>
    <row r="69" spans="1:23" ht="12.75" customHeight="1">
      <c r="A69" s="93" t="s">
        <v>331</v>
      </c>
      <c r="B69" s="156" t="s">
        <v>332</v>
      </c>
      <c r="C69" s="93" t="s">
        <v>220</v>
      </c>
      <c r="D69" s="172">
        <v>4.5999999999999996</v>
      </c>
      <c r="E69" s="173">
        <v>19521</v>
      </c>
      <c r="F69" s="173">
        <f t="shared" si="0"/>
        <v>89797</v>
      </c>
      <c r="G69" s="173">
        <v>19423</v>
      </c>
      <c r="H69" s="173">
        <f t="shared" si="1"/>
        <v>89346</v>
      </c>
      <c r="I69" s="82" t="str">
        <f t="shared" si="2"/>
        <v>OK</v>
      </c>
      <c r="J69" s="173">
        <v>19521</v>
      </c>
      <c r="K69" s="173">
        <f t="shared" si="3"/>
        <v>89797</v>
      </c>
      <c r="L69" s="82" t="str">
        <f t="shared" si="4"/>
        <v>OK</v>
      </c>
      <c r="M69" s="173">
        <v>19407</v>
      </c>
      <c r="N69" s="173">
        <f t="shared" si="5"/>
        <v>89272</v>
      </c>
      <c r="O69" s="82" t="str">
        <f t="shared" si="6"/>
        <v>OK</v>
      </c>
      <c r="P69" s="173">
        <v>19412</v>
      </c>
      <c r="Q69" s="173">
        <f t="shared" si="7"/>
        <v>89295</v>
      </c>
      <c r="R69" s="82" t="str">
        <f t="shared" si="8"/>
        <v>OK</v>
      </c>
      <c r="S69" s="75"/>
      <c r="T69" s="75"/>
      <c r="U69" s="75"/>
      <c r="V69" s="75"/>
      <c r="W69" s="75"/>
    </row>
    <row r="70" spans="1:23" ht="12.75" customHeight="1">
      <c r="A70" s="93" t="s">
        <v>333</v>
      </c>
      <c r="B70" s="156" t="s">
        <v>334</v>
      </c>
      <c r="C70" s="93" t="s">
        <v>220</v>
      </c>
      <c r="D70" s="172">
        <v>2.58</v>
      </c>
      <c r="E70" s="173">
        <v>17791</v>
      </c>
      <c r="F70" s="173">
        <f t="shared" si="0"/>
        <v>45901</v>
      </c>
      <c r="G70" s="173">
        <v>17702</v>
      </c>
      <c r="H70" s="173">
        <f t="shared" si="1"/>
        <v>45671</v>
      </c>
      <c r="I70" s="82" t="str">
        <f t="shared" si="2"/>
        <v>OK</v>
      </c>
      <c r="J70" s="173">
        <v>17791</v>
      </c>
      <c r="K70" s="173">
        <f t="shared" si="3"/>
        <v>45901</v>
      </c>
      <c r="L70" s="82" t="str">
        <f t="shared" si="4"/>
        <v>OK</v>
      </c>
      <c r="M70" s="173">
        <v>17687</v>
      </c>
      <c r="N70" s="173">
        <f t="shared" si="5"/>
        <v>45632</v>
      </c>
      <c r="O70" s="82" t="str">
        <f t="shared" si="6"/>
        <v>OK</v>
      </c>
      <c r="P70" s="173">
        <v>17692</v>
      </c>
      <c r="Q70" s="173">
        <f t="shared" si="7"/>
        <v>45645</v>
      </c>
      <c r="R70" s="82" t="str">
        <f t="shared" si="8"/>
        <v>OK</v>
      </c>
      <c r="S70" s="75"/>
      <c r="T70" s="75"/>
      <c r="U70" s="75"/>
      <c r="V70" s="75"/>
      <c r="W70" s="75"/>
    </row>
    <row r="71" spans="1:23" ht="12.75" customHeight="1">
      <c r="A71" s="93" t="s">
        <v>335</v>
      </c>
      <c r="B71" s="156" t="s">
        <v>336</v>
      </c>
      <c r="C71" s="93" t="s">
        <v>225</v>
      </c>
      <c r="D71" s="172">
        <v>1</v>
      </c>
      <c r="E71" s="173">
        <v>78673</v>
      </c>
      <c r="F71" s="173">
        <f t="shared" si="0"/>
        <v>78673</v>
      </c>
      <c r="G71" s="173">
        <v>78280</v>
      </c>
      <c r="H71" s="173">
        <f t="shared" si="1"/>
        <v>78280</v>
      </c>
      <c r="I71" s="82" t="str">
        <f t="shared" si="2"/>
        <v>OK</v>
      </c>
      <c r="J71" s="173">
        <v>78673</v>
      </c>
      <c r="K71" s="173">
        <f t="shared" si="3"/>
        <v>78673</v>
      </c>
      <c r="L71" s="82" t="str">
        <f t="shared" si="4"/>
        <v>OK</v>
      </c>
      <c r="M71" s="173">
        <v>78212</v>
      </c>
      <c r="N71" s="173">
        <f t="shared" si="5"/>
        <v>78212</v>
      </c>
      <c r="O71" s="82" t="str">
        <f t="shared" si="6"/>
        <v>OK</v>
      </c>
      <c r="P71" s="173">
        <v>78234</v>
      </c>
      <c r="Q71" s="173">
        <f t="shared" si="7"/>
        <v>78234</v>
      </c>
      <c r="R71" s="82" t="str">
        <f t="shared" si="8"/>
        <v>OK</v>
      </c>
      <c r="S71" s="75"/>
      <c r="T71" s="75"/>
      <c r="U71" s="75"/>
      <c r="V71" s="75"/>
      <c r="W71" s="75"/>
    </row>
    <row r="72" spans="1:23" ht="12.75" customHeight="1">
      <c r="A72" s="93" t="s">
        <v>337</v>
      </c>
      <c r="B72" s="156" t="s">
        <v>338</v>
      </c>
      <c r="C72" s="93" t="s">
        <v>225</v>
      </c>
      <c r="D72" s="172">
        <v>3</v>
      </c>
      <c r="E72" s="173">
        <v>71876</v>
      </c>
      <c r="F72" s="173">
        <f t="shared" si="0"/>
        <v>215628</v>
      </c>
      <c r="G72" s="173">
        <v>71517</v>
      </c>
      <c r="H72" s="173">
        <f t="shared" si="1"/>
        <v>214551</v>
      </c>
      <c r="I72" s="82" t="str">
        <f t="shared" si="2"/>
        <v>OK</v>
      </c>
      <c r="J72" s="173">
        <v>71876</v>
      </c>
      <c r="K72" s="173">
        <f t="shared" si="3"/>
        <v>215628</v>
      </c>
      <c r="L72" s="82" t="str">
        <f t="shared" si="4"/>
        <v>OK</v>
      </c>
      <c r="M72" s="173">
        <v>71455</v>
      </c>
      <c r="N72" s="173">
        <f t="shared" si="5"/>
        <v>214365</v>
      </c>
      <c r="O72" s="82" t="str">
        <f t="shared" si="6"/>
        <v>OK</v>
      </c>
      <c r="P72" s="173">
        <v>71475</v>
      </c>
      <c r="Q72" s="173">
        <f t="shared" si="7"/>
        <v>214425</v>
      </c>
      <c r="R72" s="82" t="str">
        <f t="shared" si="8"/>
        <v>OK</v>
      </c>
      <c r="S72" s="75"/>
      <c r="T72" s="75"/>
      <c r="U72" s="75"/>
      <c r="V72" s="75"/>
      <c r="W72" s="75"/>
    </row>
    <row r="73" spans="1:23" ht="12.75" customHeight="1">
      <c r="A73" s="93" t="s">
        <v>339</v>
      </c>
      <c r="B73" s="156" t="s">
        <v>340</v>
      </c>
      <c r="C73" s="93" t="s">
        <v>225</v>
      </c>
      <c r="D73" s="172">
        <v>2</v>
      </c>
      <c r="E73" s="173">
        <v>65335</v>
      </c>
      <c r="F73" s="173">
        <f t="shared" si="0"/>
        <v>130670</v>
      </c>
      <c r="G73" s="173">
        <v>65008</v>
      </c>
      <c r="H73" s="173">
        <f t="shared" si="1"/>
        <v>130016</v>
      </c>
      <c r="I73" s="82" t="str">
        <f t="shared" si="2"/>
        <v>OK</v>
      </c>
      <c r="J73" s="173">
        <v>65335</v>
      </c>
      <c r="K73" s="173">
        <f t="shared" si="3"/>
        <v>130670</v>
      </c>
      <c r="L73" s="82" t="str">
        <f t="shared" si="4"/>
        <v>OK</v>
      </c>
      <c r="M73" s="173">
        <v>64952</v>
      </c>
      <c r="N73" s="173">
        <f t="shared" si="5"/>
        <v>129904</v>
      </c>
      <c r="O73" s="82" t="str">
        <f t="shared" si="6"/>
        <v>OK</v>
      </c>
      <c r="P73" s="173">
        <v>64970</v>
      </c>
      <c r="Q73" s="173">
        <f t="shared" si="7"/>
        <v>129940</v>
      </c>
      <c r="R73" s="82" t="str">
        <f t="shared" si="8"/>
        <v>OK</v>
      </c>
      <c r="S73" s="75"/>
      <c r="T73" s="75"/>
      <c r="U73" s="75"/>
      <c r="V73" s="75"/>
      <c r="W73" s="75"/>
    </row>
    <row r="74" spans="1:23" ht="12.75" customHeight="1">
      <c r="A74" s="93" t="s">
        <v>341</v>
      </c>
      <c r="B74" s="156" t="s">
        <v>342</v>
      </c>
      <c r="C74" s="93" t="s">
        <v>220</v>
      </c>
      <c r="D74" s="172">
        <v>7.18</v>
      </c>
      <c r="E74" s="173">
        <v>5462</v>
      </c>
      <c r="F74" s="173">
        <f t="shared" si="0"/>
        <v>39217</v>
      </c>
      <c r="G74" s="173">
        <v>5435</v>
      </c>
      <c r="H74" s="173">
        <f t="shared" si="1"/>
        <v>39023</v>
      </c>
      <c r="I74" s="82" t="str">
        <f t="shared" si="2"/>
        <v>OK</v>
      </c>
      <c r="J74" s="173">
        <v>5462</v>
      </c>
      <c r="K74" s="173">
        <f t="shared" si="3"/>
        <v>39217</v>
      </c>
      <c r="L74" s="82" t="str">
        <f t="shared" si="4"/>
        <v>OK</v>
      </c>
      <c r="M74" s="173">
        <v>5430</v>
      </c>
      <c r="N74" s="173">
        <f t="shared" si="5"/>
        <v>38987</v>
      </c>
      <c r="O74" s="82" t="str">
        <f t="shared" si="6"/>
        <v>OK</v>
      </c>
      <c r="P74" s="173">
        <v>5432</v>
      </c>
      <c r="Q74" s="173">
        <f t="shared" si="7"/>
        <v>39002</v>
      </c>
      <c r="R74" s="82" t="str">
        <f t="shared" si="8"/>
        <v>OK</v>
      </c>
      <c r="S74" s="75"/>
      <c r="T74" s="75"/>
      <c r="U74" s="75"/>
      <c r="V74" s="75"/>
      <c r="W74" s="75"/>
    </row>
    <row r="75" spans="1:23" ht="12.75" customHeight="1">
      <c r="A75" s="93" t="s">
        <v>343</v>
      </c>
      <c r="B75" s="156" t="s">
        <v>344</v>
      </c>
      <c r="C75" s="93" t="s">
        <v>225</v>
      </c>
      <c r="D75" s="172">
        <v>4</v>
      </c>
      <c r="E75" s="173">
        <v>46871</v>
      </c>
      <c r="F75" s="173">
        <f t="shared" si="0"/>
        <v>187484</v>
      </c>
      <c r="G75" s="173">
        <v>46637</v>
      </c>
      <c r="H75" s="173">
        <f t="shared" si="1"/>
        <v>186548</v>
      </c>
      <c r="I75" s="82" t="str">
        <f t="shared" si="2"/>
        <v>OK</v>
      </c>
      <c r="J75" s="173">
        <v>46871</v>
      </c>
      <c r="K75" s="173">
        <f t="shared" si="3"/>
        <v>187484</v>
      </c>
      <c r="L75" s="82" t="str">
        <f t="shared" si="4"/>
        <v>OK</v>
      </c>
      <c r="M75" s="173">
        <v>46596</v>
      </c>
      <c r="N75" s="173">
        <f t="shared" si="5"/>
        <v>186384</v>
      </c>
      <c r="O75" s="82" t="str">
        <f t="shared" si="6"/>
        <v>OK</v>
      </c>
      <c r="P75" s="173">
        <v>46609</v>
      </c>
      <c r="Q75" s="173">
        <f t="shared" si="7"/>
        <v>186436</v>
      </c>
      <c r="R75" s="82" t="str">
        <f t="shared" si="8"/>
        <v>OK</v>
      </c>
      <c r="S75" s="75"/>
      <c r="T75" s="75"/>
      <c r="U75" s="75"/>
      <c r="V75" s="75"/>
      <c r="W75" s="75"/>
    </row>
    <row r="76" spans="1:23" ht="12.75" customHeight="1">
      <c r="A76" s="93" t="s">
        <v>345</v>
      </c>
      <c r="B76" s="156" t="s">
        <v>346</v>
      </c>
      <c r="C76" s="93" t="s">
        <v>217</v>
      </c>
      <c r="D76" s="172">
        <v>3.38</v>
      </c>
      <c r="E76" s="173">
        <v>56708</v>
      </c>
      <c r="F76" s="173">
        <f t="shared" si="0"/>
        <v>191673</v>
      </c>
      <c r="G76" s="173">
        <v>56424</v>
      </c>
      <c r="H76" s="173">
        <f t="shared" si="1"/>
        <v>190713</v>
      </c>
      <c r="I76" s="82" t="str">
        <f t="shared" si="2"/>
        <v>OK</v>
      </c>
      <c r="J76" s="173">
        <v>56708</v>
      </c>
      <c r="K76" s="173">
        <f t="shared" si="3"/>
        <v>191673</v>
      </c>
      <c r="L76" s="82" t="str">
        <f t="shared" si="4"/>
        <v>OK</v>
      </c>
      <c r="M76" s="173">
        <v>56376</v>
      </c>
      <c r="N76" s="173">
        <f t="shared" si="5"/>
        <v>190551</v>
      </c>
      <c r="O76" s="82" t="str">
        <f t="shared" si="6"/>
        <v>OK</v>
      </c>
      <c r="P76" s="173">
        <v>56392</v>
      </c>
      <c r="Q76" s="173">
        <f t="shared" si="7"/>
        <v>190605</v>
      </c>
      <c r="R76" s="82" t="str">
        <f t="shared" si="8"/>
        <v>OK</v>
      </c>
      <c r="S76" s="75"/>
      <c r="T76" s="75"/>
      <c r="U76" s="75"/>
      <c r="V76" s="75"/>
      <c r="W76" s="75"/>
    </row>
    <row r="77" spans="1:23" ht="12.75" customHeight="1">
      <c r="A77" s="93" t="s">
        <v>347</v>
      </c>
      <c r="B77" s="156" t="s">
        <v>348</v>
      </c>
      <c r="C77" s="93" t="s">
        <v>220</v>
      </c>
      <c r="D77" s="172">
        <v>1.4</v>
      </c>
      <c r="E77" s="173">
        <v>58335</v>
      </c>
      <c r="F77" s="173">
        <f t="shared" si="0"/>
        <v>81669</v>
      </c>
      <c r="G77" s="173">
        <v>58043</v>
      </c>
      <c r="H77" s="173">
        <f t="shared" si="1"/>
        <v>81260</v>
      </c>
      <c r="I77" s="82" t="str">
        <f t="shared" si="2"/>
        <v>OK</v>
      </c>
      <c r="J77" s="173">
        <v>58335</v>
      </c>
      <c r="K77" s="173">
        <f t="shared" si="3"/>
        <v>81669</v>
      </c>
      <c r="L77" s="82" t="str">
        <f t="shared" si="4"/>
        <v>OK</v>
      </c>
      <c r="M77" s="173">
        <v>57993</v>
      </c>
      <c r="N77" s="173">
        <f t="shared" si="5"/>
        <v>81190</v>
      </c>
      <c r="O77" s="82" t="str">
        <f t="shared" si="6"/>
        <v>OK</v>
      </c>
      <c r="P77" s="173">
        <v>58009</v>
      </c>
      <c r="Q77" s="173">
        <f t="shared" si="7"/>
        <v>81213</v>
      </c>
      <c r="R77" s="82" t="str">
        <f t="shared" si="8"/>
        <v>OK</v>
      </c>
      <c r="S77" s="75"/>
      <c r="T77" s="75"/>
      <c r="U77" s="75"/>
      <c r="V77" s="75"/>
      <c r="W77" s="75"/>
    </row>
    <row r="78" spans="1:23" ht="12.75" customHeight="1">
      <c r="A78" s="93" t="s">
        <v>349</v>
      </c>
      <c r="B78" s="156" t="s">
        <v>350</v>
      </c>
      <c r="C78" s="93" t="s">
        <v>225</v>
      </c>
      <c r="D78" s="172">
        <v>18</v>
      </c>
      <c r="E78" s="173">
        <v>3261</v>
      </c>
      <c r="F78" s="173">
        <f t="shared" si="0"/>
        <v>58698</v>
      </c>
      <c r="G78" s="173">
        <v>3245</v>
      </c>
      <c r="H78" s="173">
        <f t="shared" si="1"/>
        <v>58410</v>
      </c>
      <c r="I78" s="82" t="str">
        <f t="shared" si="2"/>
        <v>OK</v>
      </c>
      <c r="J78" s="173">
        <v>3261</v>
      </c>
      <c r="K78" s="173">
        <f t="shared" si="3"/>
        <v>58698</v>
      </c>
      <c r="L78" s="82" t="str">
        <f t="shared" si="4"/>
        <v>OK</v>
      </c>
      <c r="M78" s="173">
        <v>3242</v>
      </c>
      <c r="N78" s="173">
        <f t="shared" si="5"/>
        <v>58356</v>
      </c>
      <c r="O78" s="82" t="str">
        <f t="shared" si="6"/>
        <v>OK</v>
      </c>
      <c r="P78" s="173">
        <v>3243</v>
      </c>
      <c r="Q78" s="173">
        <f t="shared" si="7"/>
        <v>58374</v>
      </c>
      <c r="R78" s="82" t="str">
        <f t="shared" si="8"/>
        <v>OK</v>
      </c>
      <c r="S78" s="75"/>
      <c r="T78" s="75"/>
      <c r="U78" s="75"/>
      <c r="V78" s="75"/>
      <c r="W78" s="75"/>
    </row>
    <row r="79" spans="1:23" ht="12.75" customHeight="1">
      <c r="A79" s="93" t="s">
        <v>351</v>
      </c>
      <c r="B79" s="156" t="s">
        <v>352</v>
      </c>
      <c r="C79" s="93" t="s">
        <v>225</v>
      </c>
      <c r="D79" s="172">
        <v>27</v>
      </c>
      <c r="E79" s="173">
        <v>160724</v>
      </c>
      <c r="F79" s="173">
        <f t="shared" si="0"/>
        <v>4339548</v>
      </c>
      <c r="G79" s="173">
        <v>159920</v>
      </c>
      <c r="H79" s="173">
        <f t="shared" si="1"/>
        <v>4317840</v>
      </c>
      <c r="I79" s="82" t="str">
        <f t="shared" si="2"/>
        <v>OK</v>
      </c>
      <c r="J79" s="173">
        <v>160724</v>
      </c>
      <c r="K79" s="173">
        <f t="shared" si="3"/>
        <v>4339548</v>
      </c>
      <c r="L79" s="82" t="str">
        <f t="shared" si="4"/>
        <v>OK</v>
      </c>
      <c r="M79" s="173">
        <v>159782</v>
      </c>
      <c r="N79" s="173">
        <f t="shared" si="5"/>
        <v>4314114</v>
      </c>
      <c r="O79" s="82" t="str">
        <f t="shared" si="6"/>
        <v>OK</v>
      </c>
      <c r="P79" s="173">
        <v>159827</v>
      </c>
      <c r="Q79" s="173">
        <f t="shared" si="7"/>
        <v>4315329</v>
      </c>
      <c r="R79" s="82" t="str">
        <f t="shared" si="8"/>
        <v>OK</v>
      </c>
      <c r="S79" s="75"/>
      <c r="T79" s="75"/>
      <c r="U79" s="75"/>
      <c r="V79" s="75"/>
      <c r="W79" s="75"/>
    </row>
    <row r="80" spans="1:23" ht="12.75" customHeight="1">
      <c r="A80" s="93" t="s">
        <v>353</v>
      </c>
      <c r="B80" s="156" t="s">
        <v>354</v>
      </c>
      <c r="C80" s="93" t="s">
        <v>217</v>
      </c>
      <c r="D80" s="172">
        <v>434.12</v>
      </c>
      <c r="E80" s="173">
        <v>17525</v>
      </c>
      <c r="F80" s="173">
        <f t="shared" si="0"/>
        <v>7607953</v>
      </c>
      <c r="G80" s="173">
        <v>17437</v>
      </c>
      <c r="H80" s="173">
        <f t="shared" si="1"/>
        <v>7569750</v>
      </c>
      <c r="I80" s="82" t="str">
        <f t="shared" si="2"/>
        <v>OK</v>
      </c>
      <c r="J80" s="173">
        <v>17525</v>
      </c>
      <c r="K80" s="173">
        <f t="shared" si="3"/>
        <v>7607953</v>
      </c>
      <c r="L80" s="82" t="str">
        <f t="shared" si="4"/>
        <v>OK</v>
      </c>
      <c r="M80" s="173">
        <v>17422</v>
      </c>
      <c r="N80" s="173">
        <f t="shared" si="5"/>
        <v>7563239</v>
      </c>
      <c r="O80" s="82" t="str">
        <f t="shared" si="6"/>
        <v>OK</v>
      </c>
      <c r="P80" s="173">
        <v>17427</v>
      </c>
      <c r="Q80" s="173">
        <f t="shared" si="7"/>
        <v>7565409</v>
      </c>
      <c r="R80" s="82" t="str">
        <f t="shared" si="8"/>
        <v>OK</v>
      </c>
      <c r="S80" s="75"/>
      <c r="T80" s="75"/>
      <c r="U80" s="75"/>
      <c r="V80" s="75"/>
      <c r="W80" s="75"/>
    </row>
    <row r="81" spans="1:23" ht="12.75" customHeight="1">
      <c r="A81" s="93" t="s">
        <v>355</v>
      </c>
      <c r="B81" s="156" t="s">
        <v>356</v>
      </c>
      <c r="C81" s="93" t="s">
        <v>225</v>
      </c>
      <c r="D81" s="172">
        <v>1</v>
      </c>
      <c r="E81" s="173">
        <v>2525000</v>
      </c>
      <c r="F81" s="173">
        <f t="shared" si="0"/>
        <v>2525000</v>
      </c>
      <c r="G81" s="173">
        <v>2512375</v>
      </c>
      <c r="H81" s="173">
        <f t="shared" si="1"/>
        <v>2512375</v>
      </c>
      <c r="I81" s="82" t="str">
        <f t="shared" si="2"/>
        <v>OK</v>
      </c>
      <c r="J81" s="173">
        <v>2525000</v>
      </c>
      <c r="K81" s="173">
        <f t="shared" si="3"/>
        <v>2525000</v>
      </c>
      <c r="L81" s="82" t="str">
        <f t="shared" si="4"/>
        <v>OK</v>
      </c>
      <c r="M81" s="173">
        <v>2510203</v>
      </c>
      <c r="N81" s="173">
        <f t="shared" si="5"/>
        <v>2510203</v>
      </c>
      <c r="O81" s="82" t="str">
        <f t="shared" si="6"/>
        <v>OK</v>
      </c>
      <c r="P81" s="173">
        <v>2510911</v>
      </c>
      <c r="Q81" s="173">
        <f t="shared" si="7"/>
        <v>2510911</v>
      </c>
      <c r="R81" s="82" t="str">
        <f t="shared" si="8"/>
        <v>OK</v>
      </c>
      <c r="S81" s="75"/>
      <c r="T81" s="75"/>
      <c r="U81" s="75"/>
      <c r="V81" s="75"/>
      <c r="W81" s="75"/>
    </row>
    <row r="82" spans="1:23" ht="12.75" customHeight="1">
      <c r="A82" s="93" t="s">
        <v>357</v>
      </c>
      <c r="B82" s="156" t="s">
        <v>358</v>
      </c>
      <c r="C82" s="93" t="s">
        <v>217</v>
      </c>
      <c r="D82" s="172">
        <v>11.7</v>
      </c>
      <c r="E82" s="173">
        <v>7246</v>
      </c>
      <c r="F82" s="173">
        <f t="shared" si="0"/>
        <v>84778</v>
      </c>
      <c r="G82" s="173">
        <v>7210</v>
      </c>
      <c r="H82" s="173">
        <f t="shared" si="1"/>
        <v>84357</v>
      </c>
      <c r="I82" s="82" t="str">
        <f t="shared" si="2"/>
        <v>OK</v>
      </c>
      <c r="J82" s="173">
        <v>7246</v>
      </c>
      <c r="K82" s="173">
        <f t="shared" si="3"/>
        <v>84778</v>
      </c>
      <c r="L82" s="82" t="str">
        <f t="shared" si="4"/>
        <v>OK</v>
      </c>
      <c r="M82" s="173">
        <v>7204</v>
      </c>
      <c r="N82" s="173">
        <f t="shared" si="5"/>
        <v>84287</v>
      </c>
      <c r="O82" s="82" t="str">
        <f t="shared" si="6"/>
        <v>OK</v>
      </c>
      <c r="P82" s="173">
        <v>7206</v>
      </c>
      <c r="Q82" s="173">
        <f t="shared" si="7"/>
        <v>84310</v>
      </c>
      <c r="R82" s="82" t="str">
        <f t="shared" si="8"/>
        <v>OK</v>
      </c>
      <c r="S82" s="75"/>
      <c r="T82" s="75"/>
      <c r="U82" s="75"/>
      <c r="V82" s="75"/>
      <c r="W82" s="75"/>
    </row>
    <row r="83" spans="1:23" ht="12.75" customHeight="1">
      <c r="A83" s="93" t="s">
        <v>359</v>
      </c>
      <c r="B83" s="156" t="s">
        <v>360</v>
      </c>
      <c r="C83" s="93" t="s">
        <v>225</v>
      </c>
      <c r="D83" s="172">
        <v>2</v>
      </c>
      <c r="E83" s="173">
        <v>1850000</v>
      </c>
      <c r="F83" s="173">
        <f t="shared" si="0"/>
        <v>3700000</v>
      </c>
      <c r="G83" s="173">
        <v>1840750</v>
      </c>
      <c r="H83" s="173">
        <f t="shared" si="1"/>
        <v>3681500</v>
      </c>
      <c r="I83" s="82" t="str">
        <f t="shared" si="2"/>
        <v>OK</v>
      </c>
      <c r="J83" s="173">
        <v>1850000</v>
      </c>
      <c r="K83" s="173">
        <f t="shared" si="3"/>
        <v>3700000</v>
      </c>
      <c r="L83" s="82" t="str">
        <f t="shared" si="4"/>
        <v>OK</v>
      </c>
      <c r="M83" s="173">
        <v>1839158</v>
      </c>
      <c r="N83" s="173">
        <f t="shared" si="5"/>
        <v>3678316</v>
      </c>
      <c r="O83" s="82" t="str">
        <f t="shared" si="6"/>
        <v>OK</v>
      </c>
      <c r="P83" s="173">
        <v>1839677</v>
      </c>
      <c r="Q83" s="173">
        <f t="shared" si="7"/>
        <v>3679354</v>
      </c>
      <c r="R83" s="82" t="str">
        <f t="shared" si="8"/>
        <v>OK</v>
      </c>
      <c r="S83" s="75"/>
      <c r="T83" s="75"/>
      <c r="U83" s="75"/>
      <c r="V83" s="75"/>
      <c r="W83" s="75"/>
    </row>
    <row r="84" spans="1:23" ht="12.75" customHeight="1">
      <c r="A84" s="93" t="s">
        <v>361</v>
      </c>
      <c r="B84" s="156" t="s">
        <v>362</v>
      </c>
      <c r="C84" s="93" t="s">
        <v>363</v>
      </c>
      <c r="D84" s="172">
        <v>1</v>
      </c>
      <c r="E84" s="173">
        <v>150000</v>
      </c>
      <c r="F84" s="173">
        <f t="shared" si="0"/>
        <v>150000</v>
      </c>
      <c r="G84" s="173">
        <v>149250</v>
      </c>
      <c r="H84" s="173">
        <f t="shared" si="1"/>
        <v>149250</v>
      </c>
      <c r="I84" s="82" t="str">
        <f t="shared" si="2"/>
        <v>OK</v>
      </c>
      <c r="J84" s="173">
        <v>150000</v>
      </c>
      <c r="K84" s="173">
        <f t="shared" si="3"/>
        <v>150000</v>
      </c>
      <c r="L84" s="82" t="str">
        <f t="shared" si="4"/>
        <v>OK</v>
      </c>
      <c r="M84" s="173">
        <v>149121</v>
      </c>
      <c r="N84" s="173">
        <f t="shared" si="5"/>
        <v>149121</v>
      </c>
      <c r="O84" s="82" t="str">
        <f t="shared" si="6"/>
        <v>OK</v>
      </c>
      <c r="P84" s="173">
        <v>149163</v>
      </c>
      <c r="Q84" s="173">
        <f t="shared" si="7"/>
        <v>149163</v>
      </c>
      <c r="R84" s="82" t="str">
        <f t="shared" si="8"/>
        <v>OK</v>
      </c>
      <c r="S84" s="75"/>
      <c r="T84" s="75"/>
      <c r="U84" s="75"/>
      <c r="V84" s="75"/>
      <c r="W84" s="75"/>
    </row>
    <row r="85" spans="1:23" ht="12.75" customHeight="1">
      <c r="A85" s="93"/>
      <c r="B85" s="156" t="s">
        <v>364</v>
      </c>
      <c r="C85" s="93"/>
      <c r="D85" s="172"/>
      <c r="E85" s="173"/>
      <c r="F85" s="173">
        <f t="shared" si="0"/>
        <v>0</v>
      </c>
      <c r="G85" s="173"/>
      <c r="H85" s="173">
        <f t="shared" si="1"/>
        <v>0</v>
      </c>
      <c r="I85" s="82" t="str">
        <f t="shared" si="2"/>
        <v>OK</v>
      </c>
      <c r="J85" s="173"/>
      <c r="K85" s="173">
        <f t="shared" si="3"/>
        <v>0</v>
      </c>
      <c r="L85" s="82" t="str">
        <f t="shared" si="4"/>
        <v>OK</v>
      </c>
      <c r="M85" s="173"/>
      <c r="N85" s="173">
        <f t="shared" si="5"/>
        <v>0</v>
      </c>
      <c r="O85" s="82" t="str">
        <f t="shared" si="6"/>
        <v>OK</v>
      </c>
      <c r="P85" s="173">
        <v>0</v>
      </c>
      <c r="Q85" s="173">
        <f t="shared" si="7"/>
        <v>0</v>
      </c>
      <c r="R85" s="82" t="str">
        <f t="shared" si="8"/>
        <v>OK</v>
      </c>
      <c r="S85" s="75"/>
      <c r="T85" s="75"/>
      <c r="U85" s="75"/>
      <c r="V85" s="75"/>
      <c r="W85" s="75"/>
    </row>
    <row r="86" spans="1:23" ht="12.75" customHeight="1">
      <c r="A86" s="93">
        <v>2</v>
      </c>
      <c r="B86" s="156" t="s">
        <v>365</v>
      </c>
      <c r="C86" s="93"/>
      <c r="D86" s="172"/>
      <c r="E86" s="173"/>
      <c r="F86" s="173">
        <f t="shared" si="0"/>
        <v>0</v>
      </c>
      <c r="G86" s="173"/>
      <c r="H86" s="173">
        <f t="shared" si="1"/>
        <v>0</v>
      </c>
      <c r="I86" s="82" t="str">
        <f t="shared" si="2"/>
        <v>OK</v>
      </c>
      <c r="J86" s="173"/>
      <c r="K86" s="173">
        <f t="shared" si="3"/>
        <v>0</v>
      </c>
      <c r="L86" s="82" t="str">
        <f t="shared" si="4"/>
        <v>OK</v>
      </c>
      <c r="M86" s="173"/>
      <c r="N86" s="173">
        <f t="shared" si="5"/>
        <v>0</v>
      </c>
      <c r="O86" s="82" t="str">
        <f t="shared" si="6"/>
        <v>OK</v>
      </c>
      <c r="P86" s="173">
        <v>0</v>
      </c>
      <c r="Q86" s="173">
        <f t="shared" si="7"/>
        <v>0</v>
      </c>
      <c r="R86" s="82" t="str">
        <f t="shared" si="8"/>
        <v>OK</v>
      </c>
      <c r="S86" s="75"/>
      <c r="T86" s="75"/>
      <c r="U86" s="75"/>
      <c r="V86" s="75"/>
      <c r="W86" s="75"/>
    </row>
    <row r="87" spans="1:23" ht="12.75" customHeight="1">
      <c r="A87" s="93"/>
      <c r="B87" s="156" t="s">
        <v>366</v>
      </c>
      <c r="C87" s="93"/>
      <c r="D87" s="172"/>
      <c r="E87" s="173"/>
      <c r="F87" s="173">
        <f t="shared" si="0"/>
        <v>0</v>
      </c>
      <c r="G87" s="173"/>
      <c r="H87" s="173">
        <f t="shared" si="1"/>
        <v>0</v>
      </c>
      <c r="I87" s="82" t="str">
        <f t="shared" si="2"/>
        <v>OK</v>
      </c>
      <c r="J87" s="173"/>
      <c r="K87" s="173">
        <f t="shared" si="3"/>
        <v>0</v>
      </c>
      <c r="L87" s="82" t="str">
        <f t="shared" si="4"/>
        <v>OK</v>
      </c>
      <c r="M87" s="173"/>
      <c r="N87" s="173">
        <f t="shared" si="5"/>
        <v>0</v>
      </c>
      <c r="O87" s="82" t="str">
        <f t="shared" si="6"/>
        <v>OK</v>
      </c>
      <c r="P87" s="173">
        <v>0</v>
      </c>
      <c r="Q87" s="173">
        <f t="shared" si="7"/>
        <v>0</v>
      </c>
      <c r="R87" s="82" t="str">
        <f t="shared" si="8"/>
        <v>OK</v>
      </c>
      <c r="S87" s="75"/>
      <c r="T87" s="75"/>
      <c r="U87" s="75"/>
      <c r="V87" s="75"/>
      <c r="W87" s="75"/>
    </row>
    <row r="88" spans="1:23" ht="12.75" customHeight="1">
      <c r="A88" s="93" t="s">
        <v>367</v>
      </c>
      <c r="B88" s="156" t="s">
        <v>292</v>
      </c>
      <c r="C88" s="93"/>
      <c r="D88" s="172"/>
      <c r="E88" s="173"/>
      <c r="F88" s="173">
        <f t="shared" si="0"/>
        <v>0</v>
      </c>
      <c r="G88" s="173"/>
      <c r="H88" s="173">
        <f t="shared" si="1"/>
        <v>0</v>
      </c>
      <c r="I88" s="82" t="str">
        <f t="shared" si="2"/>
        <v>OK</v>
      </c>
      <c r="J88" s="173"/>
      <c r="K88" s="173">
        <f t="shared" si="3"/>
        <v>0</v>
      </c>
      <c r="L88" s="82" t="str">
        <f t="shared" si="4"/>
        <v>OK</v>
      </c>
      <c r="M88" s="173"/>
      <c r="N88" s="173">
        <f t="shared" si="5"/>
        <v>0</v>
      </c>
      <c r="O88" s="82" t="str">
        <f t="shared" si="6"/>
        <v>OK</v>
      </c>
      <c r="P88" s="173">
        <v>0</v>
      </c>
      <c r="Q88" s="173">
        <f t="shared" si="7"/>
        <v>0</v>
      </c>
      <c r="R88" s="82" t="str">
        <f t="shared" si="8"/>
        <v>OK</v>
      </c>
      <c r="S88" s="75"/>
      <c r="T88" s="75"/>
      <c r="U88" s="75"/>
      <c r="V88" s="75"/>
      <c r="W88" s="75"/>
    </row>
    <row r="89" spans="1:23" ht="12.75" customHeight="1">
      <c r="A89" s="93" t="s">
        <v>368</v>
      </c>
      <c r="B89" s="156" t="s">
        <v>369</v>
      </c>
      <c r="C89" s="93" t="s">
        <v>217</v>
      </c>
      <c r="D89" s="172">
        <v>98</v>
      </c>
      <c r="E89" s="173">
        <v>14599</v>
      </c>
      <c r="F89" s="173">
        <f t="shared" si="0"/>
        <v>1430702</v>
      </c>
      <c r="G89" s="173">
        <v>14526</v>
      </c>
      <c r="H89" s="173">
        <f t="shared" si="1"/>
        <v>1423548</v>
      </c>
      <c r="I89" s="82" t="str">
        <f t="shared" si="2"/>
        <v>OK</v>
      </c>
      <c r="J89" s="173">
        <v>14599</v>
      </c>
      <c r="K89" s="173">
        <f t="shared" si="3"/>
        <v>1430702</v>
      </c>
      <c r="L89" s="82" t="str">
        <f t="shared" si="4"/>
        <v>OK</v>
      </c>
      <c r="M89" s="173">
        <v>14513</v>
      </c>
      <c r="N89" s="173">
        <f t="shared" si="5"/>
        <v>1422274</v>
      </c>
      <c r="O89" s="82" t="str">
        <f t="shared" si="6"/>
        <v>OK</v>
      </c>
      <c r="P89" s="173">
        <v>14518</v>
      </c>
      <c r="Q89" s="173">
        <f t="shared" si="7"/>
        <v>1422764</v>
      </c>
      <c r="R89" s="82" t="str">
        <f t="shared" si="8"/>
        <v>OK</v>
      </c>
      <c r="S89" s="75"/>
      <c r="T89" s="75"/>
      <c r="U89" s="75"/>
      <c r="V89" s="75"/>
      <c r="W89" s="75"/>
    </row>
    <row r="90" spans="1:23" ht="12.75" customHeight="1">
      <c r="A90" s="93" t="s">
        <v>370</v>
      </c>
      <c r="B90" s="156" t="s">
        <v>371</v>
      </c>
      <c r="C90" s="93" t="s">
        <v>217</v>
      </c>
      <c r="D90" s="172">
        <v>98</v>
      </c>
      <c r="E90" s="173">
        <v>24082</v>
      </c>
      <c r="F90" s="173">
        <f t="shared" si="0"/>
        <v>2360036</v>
      </c>
      <c r="G90" s="173">
        <v>23962</v>
      </c>
      <c r="H90" s="173">
        <f t="shared" si="1"/>
        <v>2348276</v>
      </c>
      <c r="I90" s="82" t="str">
        <f t="shared" si="2"/>
        <v>OK</v>
      </c>
      <c r="J90" s="173">
        <v>24082</v>
      </c>
      <c r="K90" s="173">
        <f t="shared" si="3"/>
        <v>2360036</v>
      </c>
      <c r="L90" s="82" t="str">
        <f t="shared" si="4"/>
        <v>OK</v>
      </c>
      <c r="M90" s="173">
        <v>23941</v>
      </c>
      <c r="N90" s="173">
        <f t="shared" si="5"/>
        <v>2346218</v>
      </c>
      <c r="O90" s="82" t="str">
        <f t="shared" si="6"/>
        <v>OK</v>
      </c>
      <c r="P90" s="173">
        <v>23948</v>
      </c>
      <c r="Q90" s="173">
        <f t="shared" si="7"/>
        <v>2346904</v>
      </c>
      <c r="R90" s="82" t="str">
        <f t="shared" si="8"/>
        <v>OK</v>
      </c>
      <c r="S90" s="75"/>
      <c r="T90" s="75"/>
      <c r="U90" s="75"/>
      <c r="V90" s="75"/>
      <c r="W90" s="75"/>
    </row>
    <row r="91" spans="1:23" ht="12.75" customHeight="1">
      <c r="A91" s="93" t="s">
        <v>372</v>
      </c>
      <c r="B91" s="156" t="s">
        <v>373</v>
      </c>
      <c r="C91" s="93" t="s">
        <v>217</v>
      </c>
      <c r="D91" s="172">
        <v>98</v>
      </c>
      <c r="E91" s="173">
        <v>48819</v>
      </c>
      <c r="F91" s="173">
        <f t="shared" si="0"/>
        <v>4784262</v>
      </c>
      <c r="G91" s="173">
        <v>48575</v>
      </c>
      <c r="H91" s="173">
        <f t="shared" si="1"/>
        <v>4760350</v>
      </c>
      <c r="I91" s="82" t="str">
        <f t="shared" si="2"/>
        <v>OK</v>
      </c>
      <c r="J91" s="173">
        <v>48819</v>
      </c>
      <c r="K91" s="173">
        <f t="shared" si="3"/>
        <v>4784262</v>
      </c>
      <c r="L91" s="82" t="str">
        <f t="shared" si="4"/>
        <v>OK</v>
      </c>
      <c r="M91" s="173">
        <v>48533</v>
      </c>
      <c r="N91" s="173">
        <f t="shared" si="5"/>
        <v>4756234</v>
      </c>
      <c r="O91" s="82" t="str">
        <f t="shared" si="6"/>
        <v>OK</v>
      </c>
      <c r="P91" s="173">
        <v>48547</v>
      </c>
      <c r="Q91" s="173">
        <f t="shared" si="7"/>
        <v>4757606</v>
      </c>
      <c r="R91" s="82" t="str">
        <f t="shared" si="8"/>
        <v>OK</v>
      </c>
      <c r="S91" s="75"/>
      <c r="T91" s="75"/>
      <c r="U91" s="75"/>
      <c r="V91" s="75"/>
      <c r="W91" s="75"/>
    </row>
    <row r="92" spans="1:23" ht="12.75" customHeight="1">
      <c r="A92" s="93" t="s">
        <v>374</v>
      </c>
      <c r="B92" s="156" t="s">
        <v>375</v>
      </c>
      <c r="C92" s="93" t="s">
        <v>220</v>
      </c>
      <c r="D92" s="172">
        <v>65</v>
      </c>
      <c r="E92" s="173">
        <v>7835</v>
      </c>
      <c r="F92" s="173">
        <f t="shared" si="0"/>
        <v>509275</v>
      </c>
      <c r="G92" s="173">
        <v>7796</v>
      </c>
      <c r="H92" s="173">
        <f t="shared" si="1"/>
        <v>506740</v>
      </c>
      <c r="I92" s="82" t="str">
        <f t="shared" si="2"/>
        <v>OK</v>
      </c>
      <c r="J92" s="173">
        <v>7835</v>
      </c>
      <c r="K92" s="173">
        <f t="shared" si="3"/>
        <v>509275</v>
      </c>
      <c r="L92" s="82" t="str">
        <f t="shared" si="4"/>
        <v>OK</v>
      </c>
      <c r="M92" s="173">
        <v>7789</v>
      </c>
      <c r="N92" s="173">
        <f t="shared" si="5"/>
        <v>506285</v>
      </c>
      <c r="O92" s="82" t="str">
        <f t="shared" si="6"/>
        <v>OK</v>
      </c>
      <c r="P92" s="173">
        <v>7791</v>
      </c>
      <c r="Q92" s="173">
        <f t="shared" si="7"/>
        <v>506415</v>
      </c>
      <c r="R92" s="82" t="str">
        <f t="shared" si="8"/>
        <v>OK</v>
      </c>
      <c r="S92" s="75"/>
      <c r="T92" s="75"/>
      <c r="U92" s="75"/>
      <c r="V92" s="75"/>
      <c r="W92" s="75"/>
    </row>
    <row r="93" spans="1:23" ht="12.75" customHeight="1">
      <c r="A93" s="93" t="s">
        <v>376</v>
      </c>
      <c r="B93" s="156" t="s">
        <v>377</v>
      </c>
      <c r="C93" s="93"/>
      <c r="D93" s="172"/>
      <c r="E93" s="173"/>
      <c r="F93" s="173">
        <f t="shared" si="0"/>
        <v>0</v>
      </c>
      <c r="G93" s="173"/>
      <c r="H93" s="173">
        <f t="shared" si="1"/>
        <v>0</v>
      </c>
      <c r="I93" s="82" t="str">
        <f t="shared" si="2"/>
        <v>OK</v>
      </c>
      <c r="J93" s="173"/>
      <c r="K93" s="173">
        <f t="shared" si="3"/>
        <v>0</v>
      </c>
      <c r="L93" s="82" t="str">
        <f t="shared" si="4"/>
        <v>OK</v>
      </c>
      <c r="M93" s="173"/>
      <c r="N93" s="173">
        <f t="shared" si="5"/>
        <v>0</v>
      </c>
      <c r="O93" s="82" t="str">
        <f t="shared" si="6"/>
        <v>OK</v>
      </c>
      <c r="P93" s="173">
        <v>0</v>
      </c>
      <c r="Q93" s="173">
        <f t="shared" si="7"/>
        <v>0</v>
      </c>
      <c r="R93" s="82" t="str">
        <f t="shared" si="8"/>
        <v>OK</v>
      </c>
      <c r="S93" s="75"/>
      <c r="T93" s="75"/>
      <c r="U93" s="75"/>
      <c r="V93" s="75"/>
      <c r="W93" s="75"/>
    </row>
    <row r="94" spans="1:23" ht="12.75" customHeight="1">
      <c r="A94" s="93" t="s">
        <v>378</v>
      </c>
      <c r="B94" s="156" t="s">
        <v>379</v>
      </c>
      <c r="C94" s="93" t="s">
        <v>217</v>
      </c>
      <c r="D94" s="172">
        <v>258</v>
      </c>
      <c r="E94" s="173">
        <v>10435</v>
      </c>
      <c r="F94" s="173">
        <f t="shared" si="0"/>
        <v>2692230</v>
      </c>
      <c r="G94" s="173">
        <v>10383</v>
      </c>
      <c r="H94" s="173">
        <f t="shared" si="1"/>
        <v>2678814</v>
      </c>
      <c r="I94" s="82" t="str">
        <f t="shared" si="2"/>
        <v>OK</v>
      </c>
      <c r="J94" s="173">
        <v>10435</v>
      </c>
      <c r="K94" s="173">
        <f t="shared" si="3"/>
        <v>2692230</v>
      </c>
      <c r="L94" s="82" t="str">
        <f t="shared" si="4"/>
        <v>OK</v>
      </c>
      <c r="M94" s="173">
        <v>10374</v>
      </c>
      <c r="N94" s="173">
        <f t="shared" si="5"/>
        <v>2676492</v>
      </c>
      <c r="O94" s="82" t="str">
        <f t="shared" si="6"/>
        <v>OK</v>
      </c>
      <c r="P94" s="173">
        <v>10377</v>
      </c>
      <c r="Q94" s="173">
        <f t="shared" si="7"/>
        <v>2677266</v>
      </c>
      <c r="R94" s="82" t="str">
        <f t="shared" si="8"/>
        <v>OK</v>
      </c>
      <c r="S94" s="75"/>
      <c r="T94" s="75"/>
      <c r="U94" s="75"/>
      <c r="V94" s="75"/>
      <c r="W94" s="75"/>
    </row>
    <row r="95" spans="1:23" ht="12.75" customHeight="1">
      <c r="A95" s="93" t="s">
        <v>380</v>
      </c>
      <c r="B95" s="156" t="s">
        <v>381</v>
      </c>
      <c r="C95" s="93"/>
      <c r="D95" s="172"/>
      <c r="E95" s="173"/>
      <c r="F95" s="173">
        <f t="shared" si="0"/>
        <v>0</v>
      </c>
      <c r="G95" s="173"/>
      <c r="H95" s="173">
        <f t="shared" si="1"/>
        <v>0</v>
      </c>
      <c r="I95" s="82" t="str">
        <f t="shared" si="2"/>
        <v>OK</v>
      </c>
      <c r="J95" s="173"/>
      <c r="K95" s="173">
        <f t="shared" si="3"/>
        <v>0</v>
      </c>
      <c r="L95" s="82" t="str">
        <f t="shared" si="4"/>
        <v>OK</v>
      </c>
      <c r="M95" s="173"/>
      <c r="N95" s="173">
        <f t="shared" si="5"/>
        <v>0</v>
      </c>
      <c r="O95" s="82" t="str">
        <f t="shared" si="6"/>
        <v>OK</v>
      </c>
      <c r="P95" s="173">
        <v>0</v>
      </c>
      <c r="Q95" s="173">
        <f t="shared" si="7"/>
        <v>0</v>
      </c>
      <c r="R95" s="82" t="str">
        <f t="shared" si="8"/>
        <v>OK</v>
      </c>
      <c r="S95" s="75"/>
      <c r="T95" s="75"/>
      <c r="U95" s="75"/>
      <c r="V95" s="75"/>
      <c r="W95" s="75"/>
    </row>
    <row r="96" spans="1:23" ht="12.75" customHeight="1">
      <c r="A96" s="93" t="s">
        <v>20</v>
      </c>
      <c r="B96" s="156" t="s">
        <v>382</v>
      </c>
      <c r="C96" s="93" t="s">
        <v>220</v>
      </c>
      <c r="D96" s="172">
        <v>28</v>
      </c>
      <c r="E96" s="173">
        <v>63366</v>
      </c>
      <c r="F96" s="173">
        <f t="shared" si="0"/>
        <v>1774248</v>
      </c>
      <c r="G96" s="173">
        <v>63049</v>
      </c>
      <c r="H96" s="173">
        <f t="shared" si="1"/>
        <v>1765372</v>
      </c>
      <c r="I96" s="82" t="str">
        <f t="shared" si="2"/>
        <v>OK</v>
      </c>
      <c r="J96" s="173">
        <v>63366</v>
      </c>
      <c r="K96" s="173">
        <f t="shared" si="3"/>
        <v>1774248</v>
      </c>
      <c r="L96" s="82" t="str">
        <f t="shared" si="4"/>
        <v>OK</v>
      </c>
      <c r="M96" s="173">
        <v>62995</v>
      </c>
      <c r="N96" s="173">
        <f t="shared" si="5"/>
        <v>1763860</v>
      </c>
      <c r="O96" s="82" t="str">
        <f t="shared" si="6"/>
        <v>OK</v>
      </c>
      <c r="P96" s="173">
        <v>63012</v>
      </c>
      <c r="Q96" s="173">
        <f t="shared" si="7"/>
        <v>1764336</v>
      </c>
      <c r="R96" s="82" t="str">
        <f t="shared" si="8"/>
        <v>OK</v>
      </c>
      <c r="S96" s="75"/>
      <c r="T96" s="75"/>
      <c r="U96" s="75"/>
      <c r="V96" s="75"/>
      <c r="W96" s="75"/>
    </row>
    <row r="97" spans="1:23" ht="12.75" customHeight="1">
      <c r="A97" s="93" t="s">
        <v>39</v>
      </c>
      <c r="B97" s="156" t="s">
        <v>383</v>
      </c>
      <c r="C97" s="93" t="s">
        <v>220</v>
      </c>
      <c r="D97" s="172">
        <v>4.24</v>
      </c>
      <c r="E97" s="173">
        <v>34334</v>
      </c>
      <c r="F97" s="173">
        <f t="shared" si="0"/>
        <v>145576</v>
      </c>
      <c r="G97" s="173">
        <v>34162</v>
      </c>
      <c r="H97" s="173">
        <f t="shared" si="1"/>
        <v>144847</v>
      </c>
      <c r="I97" s="82" t="str">
        <f t="shared" si="2"/>
        <v>OK</v>
      </c>
      <c r="J97" s="173">
        <v>34334</v>
      </c>
      <c r="K97" s="173">
        <f t="shared" si="3"/>
        <v>145576</v>
      </c>
      <c r="L97" s="82" t="str">
        <f t="shared" si="4"/>
        <v>OK</v>
      </c>
      <c r="M97" s="173">
        <v>34133</v>
      </c>
      <c r="N97" s="173">
        <f t="shared" si="5"/>
        <v>144724</v>
      </c>
      <c r="O97" s="82" t="str">
        <f t="shared" si="6"/>
        <v>OK</v>
      </c>
      <c r="P97" s="173">
        <v>34142</v>
      </c>
      <c r="Q97" s="173">
        <f t="shared" si="7"/>
        <v>144762</v>
      </c>
      <c r="R97" s="82" t="str">
        <f t="shared" si="8"/>
        <v>OK</v>
      </c>
      <c r="S97" s="75"/>
      <c r="T97" s="75"/>
      <c r="U97" s="75"/>
      <c r="V97" s="75"/>
      <c r="W97" s="75"/>
    </row>
    <row r="98" spans="1:23" ht="12.75" customHeight="1">
      <c r="A98" s="93" t="s">
        <v>85</v>
      </c>
      <c r="B98" s="156" t="s">
        <v>384</v>
      </c>
      <c r="C98" s="93" t="s">
        <v>220</v>
      </c>
      <c r="D98" s="172">
        <v>32.24</v>
      </c>
      <c r="E98" s="173">
        <v>7901</v>
      </c>
      <c r="F98" s="173">
        <f t="shared" si="0"/>
        <v>254728</v>
      </c>
      <c r="G98" s="173">
        <v>7861</v>
      </c>
      <c r="H98" s="173">
        <f t="shared" si="1"/>
        <v>253439</v>
      </c>
      <c r="I98" s="82" t="str">
        <f t="shared" si="2"/>
        <v>OK</v>
      </c>
      <c r="J98" s="173">
        <v>7901</v>
      </c>
      <c r="K98" s="173">
        <f t="shared" si="3"/>
        <v>254728</v>
      </c>
      <c r="L98" s="82" t="str">
        <f t="shared" si="4"/>
        <v>OK</v>
      </c>
      <c r="M98" s="173">
        <v>7855</v>
      </c>
      <c r="N98" s="173">
        <f t="shared" si="5"/>
        <v>253245</v>
      </c>
      <c r="O98" s="82" t="str">
        <f t="shared" si="6"/>
        <v>OK</v>
      </c>
      <c r="P98" s="173">
        <v>7857</v>
      </c>
      <c r="Q98" s="173">
        <f t="shared" si="7"/>
        <v>253310</v>
      </c>
      <c r="R98" s="82" t="str">
        <f t="shared" si="8"/>
        <v>OK</v>
      </c>
      <c r="S98" s="75"/>
      <c r="T98" s="75"/>
      <c r="U98" s="75"/>
      <c r="V98" s="75"/>
      <c r="W98" s="75"/>
    </row>
    <row r="99" spans="1:23" ht="12.75" customHeight="1">
      <c r="A99" s="93" t="s">
        <v>385</v>
      </c>
      <c r="B99" s="156" t="s">
        <v>386</v>
      </c>
      <c r="C99" s="93"/>
      <c r="D99" s="172"/>
      <c r="E99" s="173"/>
      <c r="F99" s="173">
        <f t="shared" si="0"/>
        <v>0</v>
      </c>
      <c r="G99" s="173"/>
      <c r="H99" s="173">
        <f t="shared" si="1"/>
        <v>0</v>
      </c>
      <c r="I99" s="82" t="str">
        <f t="shared" si="2"/>
        <v>OK</v>
      </c>
      <c r="J99" s="173"/>
      <c r="K99" s="173">
        <f t="shared" si="3"/>
        <v>0</v>
      </c>
      <c r="L99" s="82" t="str">
        <f t="shared" si="4"/>
        <v>OK</v>
      </c>
      <c r="M99" s="173"/>
      <c r="N99" s="173">
        <f t="shared" si="5"/>
        <v>0</v>
      </c>
      <c r="O99" s="82" t="str">
        <f t="shared" si="6"/>
        <v>OK</v>
      </c>
      <c r="P99" s="173">
        <v>0</v>
      </c>
      <c r="Q99" s="173">
        <f t="shared" si="7"/>
        <v>0</v>
      </c>
      <c r="R99" s="82" t="str">
        <f t="shared" si="8"/>
        <v>OK</v>
      </c>
      <c r="S99" s="75"/>
      <c r="T99" s="75"/>
      <c r="U99" s="75"/>
      <c r="V99" s="75"/>
      <c r="W99" s="75"/>
    </row>
    <row r="100" spans="1:23" ht="12.75" customHeight="1">
      <c r="A100" s="93" t="s">
        <v>387</v>
      </c>
      <c r="B100" s="156" t="s">
        <v>388</v>
      </c>
      <c r="C100" s="93" t="s">
        <v>389</v>
      </c>
      <c r="D100" s="172">
        <v>98</v>
      </c>
      <c r="E100" s="173">
        <v>17344</v>
      </c>
      <c r="F100" s="173">
        <f t="shared" si="0"/>
        <v>1699712</v>
      </c>
      <c r="G100" s="173">
        <v>17257</v>
      </c>
      <c r="H100" s="173">
        <f t="shared" si="1"/>
        <v>1691186</v>
      </c>
      <c r="I100" s="82" t="str">
        <f t="shared" si="2"/>
        <v>OK</v>
      </c>
      <c r="J100" s="173">
        <v>17344</v>
      </c>
      <c r="K100" s="173">
        <f t="shared" si="3"/>
        <v>1699712</v>
      </c>
      <c r="L100" s="82" t="str">
        <f t="shared" si="4"/>
        <v>OK</v>
      </c>
      <c r="M100" s="173">
        <v>17242</v>
      </c>
      <c r="N100" s="173">
        <f t="shared" si="5"/>
        <v>1689716</v>
      </c>
      <c r="O100" s="82" t="str">
        <f t="shared" si="6"/>
        <v>OK</v>
      </c>
      <c r="P100" s="173">
        <v>17247</v>
      </c>
      <c r="Q100" s="173">
        <f t="shared" si="7"/>
        <v>1690206</v>
      </c>
      <c r="R100" s="82" t="str">
        <f t="shared" si="8"/>
        <v>OK</v>
      </c>
      <c r="S100" s="75"/>
      <c r="T100" s="75"/>
      <c r="U100" s="75"/>
      <c r="V100" s="75"/>
      <c r="W100" s="75"/>
    </row>
    <row r="101" spans="1:23" ht="12.75" customHeight="1">
      <c r="A101" s="93" t="s">
        <v>390</v>
      </c>
      <c r="B101" s="156" t="s">
        <v>391</v>
      </c>
      <c r="C101" s="93" t="s">
        <v>220</v>
      </c>
      <c r="D101" s="172">
        <v>28</v>
      </c>
      <c r="E101" s="173">
        <v>5888</v>
      </c>
      <c r="F101" s="173">
        <f t="shared" si="0"/>
        <v>164864</v>
      </c>
      <c r="G101" s="173">
        <v>5859</v>
      </c>
      <c r="H101" s="173">
        <f t="shared" si="1"/>
        <v>164052</v>
      </c>
      <c r="I101" s="82" t="str">
        <f t="shared" si="2"/>
        <v>OK</v>
      </c>
      <c r="J101" s="173">
        <v>5888</v>
      </c>
      <c r="K101" s="173">
        <f t="shared" si="3"/>
        <v>164864</v>
      </c>
      <c r="L101" s="82" t="str">
        <f t="shared" si="4"/>
        <v>OK</v>
      </c>
      <c r="M101" s="173">
        <v>5853</v>
      </c>
      <c r="N101" s="173">
        <f t="shared" si="5"/>
        <v>163884</v>
      </c>
      <c r="O101" s="82" t="str">
        <f t="shared" si="6"/>
        <v>OK</v>
      </c>
      <c r="P101" s="173">
        <v>5855</v>
      </c>
      <c r="Q101" s="173">
        <f t="shared" si="7"/>
        <v>163940</v>
      </c>
      <c r="R101" s="82" t="str">
        <f t="shared" si="8"/>
        <v>OK</v>
      </c>
      <c r="S101" s="75"/>
      <c r="T101" s="75"/>
      <c r="U101" s="75"/>
      <c r="V101" s="75"/>
      <c r="W101" s="75"/>
    </row>
    <row r="102" spans="1:23" ht="12.75" customHeight="1">
      <c r="A102" s="93" t="s">
        <v>392</v>
      </c>
      <c r="B102" s="156" t="s">
        <v>393</v>
      </c>
      <c r="C102" s="93" t="s">
        <v>220</v>
      </c>
      <c r="D102" s="172">
        <v>170</v>
      </c>
      <c r="E102" s="173">
        <v>51870</v>
      </c>
      <c r="F102" s="173">
        <f t="shared" si="0"/>
        <v>8817900</v>
      </c>
      <c r="G102" s="173">
        <v>51611</v>
      </c>
      <c r="H102" s="173">
        <f t="shared" si="1"/>
        <v>8773870</v>
      </c>
      <c r="I102" s="82" t="str">
        <f t="shared" si="2"/>
        <v>OK</v>
      </c>
      <c r="J102" s="173">
        <v>51870</v>
      </c>
      <c r="K102" s="173">
        <f t="shared" si="3"/>
        <v>8817900</v>
      </c>
      <c r="L102" s="82" t="str">
        <f t="shared" si="4"/>
        <v>OK</v>
      </c>
      <c r="M102" s="173">
        <v>51566</v>
      </c>
      <c r="N102" s="173">
        <f t="shared" si="5"/>
        <v>8766220</v>
      </c>
      <c r="O102" s="82" t="str">
        <f t="shared" si="6"/>
        <v>OK</v>
      </c>
      <c r="P102" s="173">
        <v>51581</v>
      </c>
      <c r="Q102" s="173">
        <f t="shared" si="7"/>
        <v>8768770</v>
      </c>
      <c r="R102" s="82" t="str">
        <f t="shared" si="8"/>
        <v>OK</v>
      </c>
      <c r="S102" s="75"/>
      <c r="T102" s="75"/>
      <c r="U102" s="75"/>
      <c r="V102" s="75"/>
      <c r="W102" s="75"/>
    </row>
    <row r="103" spans="1:23" ht="12.75" customHeight="1">
      <c r="A103" s="93" t="s">
        <v>394</v>
      </c>
      <c r="B103" s="156" t="s">
        <v>395</v>
      </c>
      <c r="C103" s="93" t="s">
        <v>209</v>
      </c>
      <c r="D103" s="172">
        <v>74</v>
      </c>
      <c r="E103" s="173">
        <v>37463</v>
      </c>
      <c r="F103" s="173">
        <f t="shared" si="0"/>
        <v>2772262</v>
      </c>
      <c r="G103" s="173">
        <v>37276</v>
      </c>
      <c r="H103" s="173">
        <f t="shared" si="1"/>
        <v>2758424</v>
      </c>
      <c r="I103" s="82" t="str">
        <f t="shared" si="2"/>
        <v>OK</v>
      </c>
      <c r="J103" s="173">
        <v>37463</v>
      </c>
      <c r="K103" s="173">
        <f t="shared" si="3"/>
        <v>2772262</v>
      </c>
      <c r="L103" s="82" t="str">
        <f t="shared" si="4"/>
        <v>OK</v>
      </c>
      <c r="M103" s="173">
        <v>37243</v>
      </c>
      <c r="N103" s="173">
        <f t="shared" si="5"/>
        <v>2755982</v>
      </c>
      <c r="O103" s="82" t="str">
        <f t="shared" si="6"/>
        <v>OK</v>
      </c>
      <c r="P103" s="173">
        <v>37254</v>
      </c>
      <c r="Q103" s="173">
        <f t="shared" si="7"/>
        <v>2756796</v>
      </c>
      <c r="R103" s="82" t="str">
        <f t="shared" si="8"/>
        <v>OK</v>
      </c>
      <c r="S103" s="75"/>
      <c r="T103" s="75"/>
      <c r="U103" s="75"/>
      <c r="V103" s="75"/>
      <c r="W103" s="75"/>
    </row>
    <row r="104" spans="1:23" ht="12.75" customHeight="1">
      <c r="A104" s="93" t="s">
        <v>396</v>
      </c>
      <c r="B104" s="156" t="s">
        <v>397</v>
      </c>
      <c r="C104" s="93" t="s">
        <v>209</v>
      </c>
      <c r="D104" s="172">
        <v>28</v>
      </c>
      <c r="E104" s="173">
        <v>28146</v>
      </c>
      <c r="F104" s="173">
        <f t="shared" si="0"/>
        <v>788088</v>
      </c>
      <c r="G104" s="173">
        <v>28005</v>
      </c>
      <c r="H104" s="173">
        <f t="shared" si="1"/>
        <v>784140</v>
      </c>
      <c r="I104" s="82" t="str">
        <f t="shared" si="2"/>
        <v>OK</v>
      </c>
      <c r="J104" s="173">
        <v>28146</v>
      </c>
      <c r="K104" s="173">
        <f t="shared" si="3"/>
        <v>788088</v>
      </c>
      <c r="L104" s="82" t="str">
        <f t="shared" si="4"/>
        <v>OK</v>
      </c>
      <c r="M104" s="173">
        <v>27981</v>
      </c>
      <c r="N104" s="173">
        <f t="shared" si="5"/>
        <v>783468</v>
      </c>
      <c r="O104" s="82" t="str">
        <f t="shared" si="6"/>
        <v>OK</v>
      </c>
      <c r="P104" s="173">
        <v>27989</v>
      </c>
      <c r="Q104" s="173">
        <f t="shared" si="7"/>
        <v>783692</v>
      </c>
      <c r="R104" s="82" t="str">
        <f t="shared" si="8"/>
        <v>OK</v>
      </c>
      <c r="S104" s="75"/>
      <c r="T104" s="75"/>
      <c r="U104" s="75"/>
      <c r="V104" s="75"/>
      <c r="W104" s="75"/>
    </row>
    <row r="105" spans="1:23" ht="12.75" customHeight="1">
      <c r="A105" s="93"/>
      <c r="B105" s="156" t="s">
        <v>364</v>
      </c>
      <c r="C105" s="93"/>
      <c r="D105" s="172"/>
      <c r="E105" s="173"/>
      <c r="F105" s="173">
        <f t="shared" si="0"/>
        <v>0</v>
      </c>
      <c r="G105" s="173"/>
      <c r="H105" s="173">
        <f t="shared" si="1"/>
        <v>0</v>
      </c>
      <c r="I105" s="82" t="str">
        <f t="shared" si="2"/>
        <v>OK</v>
      </c>
      <c r="J105" s="173"/>
      <c r="K105" s="173">
        <f t="shared" si="3"/>
        <v>0</v>
      </c>
      <c r="L105" s="82" t="str">
        <f t="shared" si="4"/>
        <v>OK</v>
      </c>
      <c r="M105" s="173"/>
      <c r="N105" s="173">
        <f t="shared" si="5"/>
        <v>0</v>
      </c>
      <c r="O105" s="82" t="str">
        <f t="shared" si="6"/>
        <v>OK</v>
      </c>
      <c r="P105" s="173">
        <v>0</v>
      </c>
      <c r="Q105" s="173">
        <f t="shared" si="7"/>
        <v>0</v>
      </c>
      <c r="R105" s="82" t="str">
        <f t="shared" si="8"/>
        <v>OK</v>
      </c>
      <c r="S105" s="75"/>
      <c r="T105" s="75"/>
      <c r="U105" s="75"/>
      <c r="V105" s="75"/>
      <c r="W105" s="75"/>
    </row>
    <row r="106" spans="1:23" ht="12.75" customHeight="1">
      <c r="A106" s="93">
        <v>3</v>
      </c>
      <c r="B106" s="156" t="s">
        <v>398</v>
      </c>
      <c r="C106" s="93"/>
      <c r="D106" s="172"/>
      <c r="E106" s="173"/>
      <c r="F106" s="173">
        <f t="shared" si="0"/>
        <v>0</v>
      </c>
      <c r="G106" s="173"/>
      <c r="H106" s="173">
        <f t="shared" si="1"/>
        <v>0</v>
      </c>
      <c r="I106" s="82" t="str">
        <f t="shared" si="2"/>
        <v>OK</v>
      </c>
      <c r="J106" s="173"/>
      <c r="K106" s="173">
        <f t="shared" si="3"/>
        <v>0</v>
      </c>
      <c r="L106" s="82" t="str">
        <f t="shared" si="4"/>
        <v>OK</v>
      </c>
      <c r="M106" s="173"/>
      <c r="N106" s="173">
        <f t="shared" si="5"/>
        <v>0</v>
      </c>
      <c r="O106" s="82" t="str">
        <f t="shared" si="6"/>
        <v>OK</v>
      </c>
      <c r="P106" s="173">
        <v>0</v>
      </c>
      <c r="Q106" s="173">
        <f t="shared" si="7"/>
        <v>0</v>
      </c>
      <c r="R106" s="82" t="str">
        <f t="shared" si="8"/>
        <v>OK</v>
      </c>
      <c r="S106" s="75"/>
      <c r="T106" s="75"/>
      <c r="U106" s="75"/>
      <c r="V106" s="75"/>
      <c r="W106" s="75"/>
    </row>
    <row r="107" spans="1:23" ht="12.75" customHeight="1">
      <c r="A107" s="93"/>
      <c r="B107" s="156" t="s">
        <v>399</v>
      </c>
      <c r="C107" s="93"/>
      <c r="D107" s="172"/>
      <c r="E107" s="173"/>
      <c r="F107" s="173">
        <f t="shared" si="0"/>
        <v>0</v>
      </c>
      <c r="G107" s="173"/>
      <c r="H107" s="173">
        <f t="shared" si="1"/>
        <v>0</v>
      </c>
      <c r="I107" s="82" t="str">
        <f t="shared" si="2"/>
        <v>OK</v>
      </c>
      <c r="J107" s="173"/>
      <c r="K107" s="173">
        <f t="shared" si="3"/>
        <v>0</v>
      </c>
      <c r="L107" s="82" t="str">
        <f t="shared" si="4"/>
        <v>OK</v>
      </c>
      <c r="M107" s="173"/>
      <c r="N107" s="173">
        <f t="shared" si="5"/>
        <v>0</v>
      </c>
      <c r="O107" s="82" t="str">
        <f t="shared" si="6"/>
        <v>OK</v>
      </c>
      <c r="P107" s="173">
        <v>0</v>
      </c>
      <c r="Q107" s="173">
        <f t="shared" si="7"/>
        <v>0</v>
      </c>
      <c r="R107" s="82" t="str">
        <f t="shared" si="8"/>
        <v>OK</v>
      </c>
      <c r="S107" s="75"/>
      <c r="T107" s="75"/>
      <c r="U107" s="75"/>
      <c r="V107" s="75"/>
      <c r="W107" s="75"/>
    </row>
    <row r="108" spans="1:23" ht="12.75" customHeight="1">
      <c r="A108" s="93" t="s">
        <v>400</v>
      </c>
      <c r="B108" s="156" t="s">
        <v>401</v>
      </c>
      <c r="C108" s="93"/>
      <c r="D108" s="172"/>
      <c r="E108" s="173"/>
      <c r="F108" s="173">
        <f t="shared" si="0"/>
        <v>0</v>
      </c>
      <c r="G108" s="173"/>
      <c r="H108" s="173">
        <f t="shared" si="1"/>
        <v>0</v>
      </c>
      <c r="I108" s="82" t="str">
        <f t="shared" si="2"/>
        <v>OK</v>
      </c>
      <c r="J108" s="173"/>
      <c r="K108" s="173">
        <f t="shared" si="3"/>
        <v>0</v>
      </c>
      <c r="L108" s="82" t="str">
        <f t="shared" si="4"/>
        <v>OK</v>
      </c>
      <c r="M108" s="173"/>
      <c r="N108" s="173">
        <f t="shared" si="5"/>
        <v>0</v>
      </c>
      <c r="O108" s="82" t="str">
        <f t="shared" si="6"/>
        <v>OK</v>
      </c>
      <c r="P108" s="173">
        <v>0</v>
      </c>
      <c r="Q108" s="173">
        <f t="shared" si="7"/>
        <v>0</v>
      </c>
      <c r="R108" s="82" t="str">
        <f t="shared" si="8"/>
        <v>OK</v>
      </c>
      <c r="S108" s="75"/>
      <c r="T108" s="75"/>
      <c r="U108" s="75"/>
      <c r="V108" s="75"/>
      <c r="W108" s="75"/>
    </row>
    <row r="109" spans="1:23" ht="12.75" customHeight="1">
      <c r="A109" s="93" t="s">
        <v>402</v>
      </c>
      <c r="B109" s="156" t="s">
        <v>403</v>
      </c>
      <c r="C109" s="93" t="s">
        <v>217</v>
      </c>
      <c r="D109" s="172">
        <v>87.96</v>
      </c>
      <c r="E109" s="173">
        <v>7826</v>
      </c>
      <c r="F109" s="173">
        <f t="shared" si="0"/>
        <v>688375</v>
      </c>
      <c r="G109" s="173">
        <v>7787</v>
      </c>
      <c r="H109" s="173">
        <f t="shared" si="1"/>
        <v>684945</v>
      </c>
      <c r="I109" s="82" t="str">
        <f t="shared" si="2"/>
        <v>OK</v>
      </c>
      <c r="J109" s="173">
        <v>7826</v>
      </c>
      <c r="K109" s="173">
        <f t="shared" si="3"/>
        <v>688375</v>
      </c>
      <c r="L109" s="82" t="str">
        <f t="shared" si="4"/>
        <v>OK</v>
      </c>
      <c r="M109" s="173">
        <v>7780</v>
      </c>
      <c r="N109" s="173">
        <f t="shared" si="5"/>
        <v>684329</v>
      </c>
      <c r="O109" s="82" t="str">
        <f t="shared" si="6"/>
        <v>OK</v>
      </c>
      <c r="P109" s="173">
        <v>7782</v>
      </c>
      <c r="Q109" s="173">
        <f t="shared" si="7"/>
        <v>684505</v>
      </c>
      <c r="R109" s="82" t="str">
        <f t="shared" si="8"/>
        <v>OK</v>
      </c>
      <c r="S109" s="75"/>
      <c r="T109" s="75"/>
      <c r="U109" s="75"/>
      <c r="V109" s="75"/>
      <c r="W109" s="75"/>
    </row>
    <row r="110" spans="1:23" ht="12.75" customHeight="1">
      <c r="A110" s="93" t="s">
        <v>404</v>
      </c>
      <c r="B110" s="156" t="s">
        <v>405</v>
      </c>
      <c r="C110" s="93" t="s">
        <v>217</v>
      </c>
      <c r="D110" s="172">
        <v>18.260000000000002</v>
      </c>
      <c r="E110" s="173">
        <v>14371</v>
      </c>
      <c r="F110" s="173">
        <f t="shared" si="0"/>
        <v>262414</v>
      </c>
      <c r="G110" s="173">
        <v>14299</v>
      </c>
      <c r="H110" s="173">
        <f t="shared" si="1"/>
        <v>261100</v>
      </c>
      <c r="I110" s="82" t="str">
        <f t="shared" si="2"/>
        <v>OK</v>
      </c>
      <c r="J110" s="173">
        <v>14371</v>
      </c>
      <c r="K110" s="173">
        <f t="shared" si="3"/>
        <v>262414</v>
      </c>
      <c r="L110" s="82" t="str">
        <f t="shared" si="4"/>
        <v>OK</v>
      </c>
      <c r="M110" s="173">
        <v>14287</v>
      </c>
      <c r="N110" s="173">
        <f t="shared" si="5"/>
        <v>260881</v>
      </c>
      <c r="O110" s="82" t="str">
        <f t="shared" si="6"/>
        <v>OK</v>
      </c>
      <c r="P110" s="173">
        <v>14291</v>
      </c>
      <c r="Q110" s="173">
        <f t="shared" si="7"/>
        <v>260954</v>
      </c>
      <c r="R110" s="82" t="str">
        <f t="shared" si="8"/>
        <v>OK</v>
      </c>
      <c r="S110" s="75"/>
      <c r="T110" s="75"/>
      <c r="U110" s="75"/>
      <c r="V110" s="75"/>
      <c r="W110" s="75"/>
    </row>
    <row r="111" spans="1:23" ht="12.75" customHeight="1">
      <c r="A111" s="93" t="s">
        <v>406</v>
      </c>
      <c r="B111" s="156" t="s">
        <v>407</v>
      </c>
      <c r="C111" s="93" t="s">
        <v>225</v>
      </c>
      <c r="D111" s="172">
        <v>21</v>
      </c>
      <c r="E111" s="173">
        <v>21908</v>
      </c>
      <c r="F111" s="173">
        <f t="shared" si="0"/>
        <v>460068</v>
      </c>
      <c r="G111" s="173">
        <v>21798</v>
      </c>
      <c r="H111" s="173">
        <f t="shared" si="1"/>
        <v>457758</v>
      </c>
      <c r="I111" s="82" t="str">
        <f t="shared" si="2"/>
        <v>OK</v>
      </c>
      <c r="J111" s="173">
        <v>21908</v>
      </c>
      <c r="K111" s="173">
        <f t="shared" si="3"/>
        <v>460068</v>
      </c>
      <c r="L111" s="82" t="str">
        <f t="shared" si="4"/>
        <v>OK</v>
      </c>
      <c r="M111" s="173">
        <v>21780</v>
      </c>
      <c r="N111" s="173">
        <f t="shared" si="5"/>
        <v>457380</v>
      </c>
      <c r="O111" s="82" t="str">
        <f t="shared" si="6"/>
        <v>OK</v>
      </c>
      <c r="P111" s="173">
        <v>21786</v>
      </c>
      <c r="Q111" s="173">
        <f t="shared" si="7"/>
        <v>457506</v>
      </c>
      <c r="R111" s="82" t="str">
        <f t="shared" si="8"/>
        <v>OK</v>
      </c>
      <c r="S111" s="75"/>
      <c r="T111" s="75"/>
      <c r="U111" s="75"/>
      <c r="V111" s="75"/>
      <c r="W111" s="75"/>
    </row>
    <row r="112" spans="1:23" ht="12.75" customHeight="1">
      <c r="A112" s="93" t="s">
        <v>408</v>
      </c>
      <c r="B112" s="156" t="s">
        <v>409</v>
      </c>
      <c r="C112" s="93" t="s">
        <v>217</v>
      </c>
      <c r="D112" s="172">
        <v>32.340000000000003</v>
      </c>
      <c r="E112" s="173">
        <v>20265</v>
      </c>
      <c r="F112" s="173">
        <f t="shared" si="0"/>
        <v>655370</v>
      </c>
      <c r="G112" s="173">
        <v>20164</v>
      </c>
      <c r="H112" s="173">
        <f t="shared" si="1"/>
        <v>652104</v>
      </c>
      <c r="I112" s="82" t="str">
        <f t="shared" si="2"/>
        <v>OK</v>
      </c>
      <c r="J112" s="173">
        <v>20265</v>
      </c>
      <c r="K112" s="173">
        <f t="shared" si="3"/>
        <v>655370</v>
      </c>
      <c r="L112" s="82" t="str">
        <f t="shared" si="4"/>
        <v>OK</v>
      </c>
      <c r="M112" s="173">
        <v>20146</v>
      </c>
      <c r="N112" s="173">
        <f t="shared" si="5"/>
        <v>651522</v>
      </c>
      <c r="O112" s="82" t="str">
        <f t="shared" si="6"/>
        <v>OK</v>
      </c>
      <c r="P112" s="173">
        <v>20152</v>
      </c>
      <c r="Q112" s="173">
        <f t="shared" si="7"/>
        <v>651716</v>
      </c>
      <c r="R112" s="82" t="str">
        <f t="shared" si="8"/>
        <v>OK</v>
      </c>
      <c r="S112" s="75"/>
      <c r="T112" s="75"/>
      <c r="U112" s="75"/>
      <c r="V112" s="75"/>
      <c r="W112" s="75"/>
    </row>
    <row r="113" spans="1:23" ht="12.75" customHeight="1">
      <c r="A113" s="93" t="s">
        <v>410</v>
      </c>
      <c r="B113" s="156" t="s">
        <v>411</v>
      </c>
      <c r="C113" s="93" t="s">
        <v>220</v>
      </c>
      <c r="D113" s="172">
        <v>110.99</v>
      </c>
      <c r="E113" s="173">
        <v>7246</v>
      </c>
      <c r="F113" s="173">
        <f t="shared" si="0"/>
        <v>804234</v>
      </c>
      <c r="G113" s="173">
        <v>7210</v>
      </c>
      <c r="H113" s="173">
        <f t="shared" si="1"/>
        <v>800238</v>
      </c>
      <c r="I113" s="82" t="str">
        <f t="shared" si="2"/>
        <v>OK</v>
      </c>
      <c r="J113" s="173">
        <v>7246</v>
      </c>
      <c r="K113" s="173">
        <f t="shared" si="3"/>
        <v>804234</v>
      </c>
      <c r="L113" s="82" t="str">
        <f t="shared" si="4"/>
        <v>OK</v>
      </c>
      <c r="M113" s="173">
        <v>7204</v>
      </c>
      <c r="N113" s="173">
        <f t="shared" si="5"/>
        <v>799572</v>
      </c>
      <c r="O113" s="82" t="str">
        <f t="shared" si="6"/>
        <v>OK</v>
      </c>
      <c r="P113" s="173">
        <v>7206</v>
      </c>
      <c r="Q113" s="173">
        <f t="shared" si="7"/>
        <v>799794</v>
      </c>
      <c r="R113" s="82" t="str">
        <f t="shared" si="8"/>
        <v>OK</v>
      </c>
      <c r="S113" s="75"/>
      <c r="T113" s="75"/>
      <c r="U113" s="75"/>
      <c r="V113" s="75"/>
      <c r="W113" s="75"/>
    </row>
    <row r="114" spans="1:23" ht="12.75" customHeight="1">
      <c r="A114" s="93" t="s">
        <v>412</v>
      </c>
      <c r="B114" s="156" t="s">
        <v>413</v>
      </c>
      <c r="C114" s="93" t="s">
        <v>225</v>
      </c>
      <c r="D114" s="172">
        <v>2</v>
      </c>
      <c r="E114" s="173">
        <v>1739</v>
      </c>
      <c r="F114" s="173">
        <f t="shared" si="0"/>
        <v>3478</v>
      </c>
      <c r="G114" s="173">
        <v>1730</v>
      </c>
      <c r="H114" s="173">
        <f t="shared" si="1"/>
        <v>3460</v>
      </c>
      <c r="I114" s="82" t="str">
        <f t="shared" si="2"/>
        <v>OK</v>
      </c>
      <c r="J114" s="173">
        <v>1739</v>
      </c>
      <c r="K114" s="173">
        <f t="shared" si="3"/>
        <v>3478</v>
      </c>
      <c r="L114" s="82" t="str">
        <f t="shared" si="4"/>
        <v>OK</v>
      </c>
      <c r="M114" s="173">
        <v>1729</v>
      </c>
      <c r="N114" s="173">
        <f t="shared" si="5"/>
        <v>3458</v>
      </c>
      <c r="O114" s="82" t="str">
        <f t="shared" si="6"/>
        <v>OK</v>
      </c>
      <c r="P114" s="173">
        <v>1729</v>
      </c>
      <c r="Q114" s="173">
        <f t="shared" si="7"/>
        <v>3458</v>
      </c>
      <c r="R114" s="82" t="str">
        <f t="shared" si="8"/>
        <v>OK</v>
      </c>
      <c r="S114" s="75"/>
      <c r="T114" s="75"/>
      <c r="U114" s="75"/>
      <c r="V114" s="75"/>
      <c r="W114" s="75"/>
    </row>
    <row r="115" spans="1:23" ht="12.75" customHeight="1">
      <c r="A115" s="93" t="s">
        <v>414</v>
      </c>
      <c r="B115" s="156" t="s">
        <v>415</v>
      </c>
      <c r="C115" s="93" t="s">
        <v>220</v>
      </c>
      <c r="D115" s="172">
        <v>44.24</v>
      </c>
      <c r="E115" s="173">
        <v>314</v>
      </c>
      <c r="F115" s="173">
        <f t="shared" si="0"/>
        <v>13891</v>
      </c>
      <c r="G115" s="173">
        <v>312</v>
      </c>
      <c r="H115" s="173">
        <f t="shared" si="1"/>
        <v>13803</v>
      </c>
      <c r="I115" s="82" t="str">
        <f t="shared" si="2"/>
        <v>OK</v>
      </c>
      <c r="J115" s="173">
        <v>314</v>
      </c>
      <c r="K115" s="173">
        <f t="shared" si="3"/>
        <v>13891</v>
      </c>
      <c r="L115" s="82" t="str">
        <f t="shared" si="4"/>
        <v>OK</v>
      </c>
      <c r="M115" s="173">
        <v>312</v>
      </c>
      <c r="N115" s="173">
        <f t="shared" si="5"/>
        <v>13803</v>
      </c>
      <c r="O115" s="82" t="str">
        <f t="shared" si="6"/>
        <v>OK</v>
      </c>
      <c r="P115" s="173">
        <v>312</v>
      </c>
      <c r="Q115" s="173">
        <f t="shared" si="7"/>
        <v>13803</v>
      </c>
      <c r="R115" s="82" t="str">
        <f t="shared" si="8"/>
        <v>OK</v>
      </c>
      <c r="S115" s="75"/>
      <c r="T115" s="75"/>
      <c r="U115" s="75"/>
      <c r="V115" s="75"/>
      <c r="W115" s="75"/>
    </row>
    <row r="116" spans="1:23" ht="12.75" customHeight="1">
      <c r="A116" s="93" t="s">
        <v>416</v>
      </c>
      <c r="B116" s="156" t="s">
        <v>417</v>
      </c>
      <c r="C116" s="93" t="s">
        <v>220</v>
      </c>
      <c r="D116" s="172">
        <v>22.12</v>
      </c>
      <c r="E116" s="173">
        <v>1763</v>
      </c>
      <c r="F116" s="173">
        <f t="shared" si="0"/>
        <v>38998</v>
      </c>
      <c r="G116" s="173">
        <v>1754</v>
      </c>
      <c r="H116" s="173">
        <f t="shared" si="1"/>
        <v>38798</v>
      </c>
      <c r="I116" s="82" t="str">
        <f t="shared" si="2"/>
        <v>OK</v>
      </c>
      <c r="J116" s="173">
        <v>1763</v>
      </c>
      <c r="K116" s="173">
        <f t="shared" si="3"/>
        <v>38998</v>
      </c>
      <c r="L116" s="82" t="str">
        <f t="shared" si="4"/>
        <v>OK</v>
      </c>
      <c r="M116" s="173">
        <v>1753</v>
      </c>
      <c r="N116" s="173">
        <f t="shared" si="5"/>
        <v>38776</v>
      </c>
      <c r="O116" s="82" t="str">
        <f t="shared" si="6"/>
        <v>OK</v>
      </c>
      <c r="P116" s="173">
        <v>1753</v>
      </c>
      <c r="Q116" s="173">
        <f t="shared" si="7"/>
        <v>38776</v>
      </c>
      <c r="R116" s="82" t="str">
        <f t="shared" si="8"/>
        <v>OK</v>
      </c>
      <c r="S116" s="75"/>
      <c r="T116" s="75"/>
      <c r="U116" s="75"/>
      <c r="V116" s="75"/>
      <c r="W116" s="75"/>
    </row>
    <row r="117" spans="1:23" ht="12.75" customHeight="1">
      <c r="A117" s="93" t="s">
        <v>418</v>
      </c>
      <c r="B117" s="156" t="s">
        <v>350</v>
      </c>
      <c r="C117" s="93" t="s">
        <v>225</v>
      </c>
      <c r="D117" s="172">
        <v>4</v>
      </c>
      <c r="E117" s="173">
        <v>3261</v>
      </c>
      <c r="F117" s="173">
        <f t="shared" si="0"/>
        <v>13044</v>
      </c>
      <c r="G117" s="173">
        <v>3245</v>
      </c>
      <c r="H117" s="173">
        <f t="shared" si="1"/>
        <v>12980</v>
      </c>
      <c r="I117" s="82" t="str">
        <f t="shared" si="2"/>
        <v>OK</v>
      </c>
      <c r="J117" s="173">
        <v>3261</v>
      </c>
      <c r="K117" s="173">
        <f t="shared" si="3"/>
        <v>13044</v>
      </c>
      <c r="L117" s="82" t="str">
        <f t="shared" si="4"/>
        <v>OK</v>
      </c>
      <c r="M117" s="173">
        <v>3242</v>
      </c>
      <c r="N117" s="173">
        <f t="shared" si="5"/>
        <v>12968</v>
      </c>
      <c r="O117" s="82" t="str">
        <f t="shared" si="6"/>
        <v>OK</v>
      </c>
      <c r="P117" s="173">
        <v>3243</v>
      </c>
      <c r="Q117" s="173">
        <f t="shared" si="7"/>
        <v>12972</v>
      </c>
      <c r="R117" s="82" t="str">
        <f t="shared" si="8"/>
        <v>OK</v>
      </c>
      <c r="S117" s="75"/>
      <c r="T117" s="75"/>
      <c r="U117" s="75"/>
      <c r="V117" s="75"/>
      <c r="W117" s="75"/>
    </row>
    <row r="118" spans="1:23" ht="12.75" customHeight="1">
      <c r="A118" s="93" t="s">
        <v>419</v>
      </c>
      <c r="B118" s="156" t="s">
        <v>420</v>
      </c>
      <c r="C118" s="93" t="s">
        <v>220</v>
      </c>
      <c r="D118" s="172">
        <v>22.159999999999997</v>
      </c>
      <c r="E118" s="173">
        <v>30270</v>
      </c>
      <c r="F118" s="173">
        <f t="shared" si="0"/>
        <v>670783</v>
      </c>
      <c r="G118" s="173">
        <v>30119</v>
      </c>
      <c r="H118" s="173">
        <f t="shared" si="1"/>
        <v>667437</v>
      </c>
      <c r="I118" s="82" t="str">
        <f t="shared" si="2"/>
        <v>OK</v>
      </c>
      <c r="J118" s="173">
        <v>30270</v>
      </c>
      <c r="K118" s="173">
        <f t="shared" si="3"/>
        <v>670783</v>
      </c>
      <c r="L118" s="82" t="str">
        <f t="shared" si="4"/>
        <v>OK</v>
      </c>
      <c r="M118" s="173">
        <v>30093</v>
      </c>
      <c r="N118" s="173">
        <f t="shared" si="5"/>
        <v>666861</v>
      </c>
      <c r="O118" s="82" t="str">
        <f t="shared" si="6"/>
        <v>OK</v>
      </c>
      <c r="P118" s="173">
        <v>30101</v>
      </c>
      <c r="Q118" s="173">
        <f t="shared" si="7"/>
        <v>667038</v>
      </c>
      <c r="R118" s="82" t="str">
        <f t="shared" si="8"/>
        <v>OK</v>
      </c>
      <c r="S118" s="75"/>
      <c r="T118" s="75"/>
      <c r="U118" s="75"/>
      <c r="V118" s="75"/>
      <c r="W118" s="75"/>
    </row>
    <row r="119" spans="1:23" ht="12.75" customHeight="1">
      <c r="A119" s="93" t="s">
        <v>421</v>
      </c>
      <c r="B119" s="156" t="s">
        <v>422</v>
      </c>
      <c r="C119" s="93" t="s">
        <v>220</v>
      </c>
      <c r="D119" s="172">
        <v>12.33</v>
      </c>
      <c r="E119" s="173">
        <v>19521</v>
      </c>
      <c r="F119" s="173">
        <f t="shared" si="0"/>
        <v>240694</v>
      </c>
      <c r="G119" s="173">
        <v>19423</v>
      </c>
      <c r="H119" s="173">
        <f t="shared" si="1"/>
        <v>239486</v>
      </c>
      <c r="I119" s="82" t="str">
        <f t="shared" si="2"/>
        <v>OK</v>
      </c>
      <c r="J119" s="173">
        <v>19521</v>
      </c>
      <c r="K119" s="173">
        <f t="shared" si="3"/>
        <v>240694</v>
      </c>
      <c r="L119" s="82" t="str">
        <f t="shared" si="4"/>
        <v>OK</v>
      </c>
      <c r="M119" s="173">
        <v>19407</v>
      </c>
      <c r="N119" s="173">
        <f t="shared" si="5"/>
        <v>239288</v>
      </c>
      <c r="O119" s="82" t="str">
        <f t="shared" si="6"/>
        <v>OK</v>
      </c>
      <c r="P119" s="173">
        <v>19412</v>
      </c>
      <c r="Q119" s="173">
        <f t="shared" si="7"/>
        <v>239350</v>
      </c>
      <c r="R119" s="82" t="str">
        <f t="shared" si="8"/>
        <v>OK</v>
      </c>
      <c r="S119" s="75"/>
      <c r="T119" s="75"/>
      <c r="U119" s="75"/>
      <c r="V119" s="75"/>
      <c r="W119" s="75"/>
    </row>
    <row r="120" spans="1:23" ht="12.75" customHeight="1">
      <c r="A120" s="93" t="s">
        <v>423</v>
      </c>
      <c r="B120" s="156" t="s">
        <v>424</v>
      </c>
      <c r="C120" s="93" t="s">
        <v>220</v>
      </c>
      <c r="D120" s="172">
        <v>28.5</v>
      </c>
      <c r="E120" s="173">
        <v>17791</v>
      </c>
      <c r="F120" s="173">
        <f t="shared" si="0"/>
        <v>507044</v>
      </c>
      <c r="G120" s="173">
        <v>17702</v>
      </c>
      <c r="H120" s="173">
        <f t="shared" si="1"/>
        <v>504507</v>
      </c>
      <c r="I120" s="82" t="str">
        <f t="shared" si="2"/>
        <v>OK</v>
      </c>
      <c r="J120" s="173">
        <v>17791</v>
      </c>
      <c r="K120" s="173">
        <f t="shared" si="3"/>
        <v>507044</v>
      </c>
      <c r="L120" s="82" t="str">
        <f t="shared" si="4"/>
        <v>OK</v>
      </c>
      <c r="M120" s="173">
        <v>17687</v>
      </c>
      <c r="N120" s="173">
        <f t="shared" si="5"/>
        <v>504080</v>
      </c>
      <c r="O120" s="82" t="str">
        <f t="shared" si="6"/>
        <v>OK</v>
      </c>
      <c r="P120" s="173">
        <v>17692</v>
      </c>
      <c r="Q120" s="173">
        <f t="shared" si="7"/>
        <v>504222</v>
      </c>
      <c r="R120" s="82" t="str">
        <f t="shared" si="8"/>
        <v>OK</v>
      </c>
      <c r="S120" s="75"/>
      <c r="T120" s="75"/>
      <c r="U120" s="75"/>
      <c r="V120" s="75"/>
      <c r="W120" s="75"/>
    </row>
    <row r="121" spans="1:23" ht="12.75" customHeight="1">
      <c r="A121" s="93" t="s">
        <v>425</v>
      </c>
      <c r="B121" s="156" t="s">
        <v>330</v>
      </c>
      <c r="C121" s="93" t="s">
        <v>220</v>
      </c>
      <c r="D121" s="172">
        <v>110.99</v>
      </c>
      <c r="E121" s="173">
        <v>3833</v>
      </c>
      <c r="F121" s="173">
        <f t="shared" si="0"/>
        <v>425425</v>
      </c>
      <c r="G121" s="173">
        <v>3814</v>
      </c>
      <c r="H121" s="173">
        <f t="shared" si="1"/>
        <v>423316</v>
      </c>
      <c r="I121" s="82" t="str">
        <f t="shared" si="2"/>
        <v>OK</v>
      </c>
      <c r="J121" s="173">
        <v>3833</v>
      </c>
      <c r="K121" s="173">
        <f t="shared" si="3"/>
        <v>425425</v>
      </c>
      <c r="L121" s="82" t="str">
        <f t="shared" si="4"/>
        <v>OK</v>
      </c>
      <c r="M121" s="173">
        <v>3811</v>
      </c>
      <c r="N121" s="173">
        <f t="shared" si="5"/>
        <v>422983</v>
      </c>
      <c r="O121" s="82" t="str">
        <f t="shared" si="6"/>
        <v>OK</v>
      </c>
      <c r="P121" s="173">
        <v>3812</v>
      </c>
      <c r="Q121" s="173">
        <f t="shared" si="7"/>
        <v>423094</v>
      </c>
      <c r="R121" s="82" t="str">
        <f t="shared" si="8"/>
        <v>OK</v>
      </c>
      <c r="S121" s="75"/>
      <c r="T121" s="75"/>
      <c r="U121" s="75"/>
      <c r="V121" s="75"/>
      <c r="W121" s="75"/>
    </row>
    <row r="122" spans="1:23" ht="12.75" customHeight="1">
      <c r="A122" s="93" t="s">
        <v>426</v>
      </c>
      <c r="B122" s="156" t="s">
        <v>336</v>
      </c>
      <c r="C122" s="93" t="s">
        <v>225</v>
      </c>
      <c r="D122" s="172">
        <v>8</v>
      </c>
      <c r="E122" s="173">
        <v>78673</v>
      </c>
      <c r="F122" s="173">
        <f t="shared" si="0"/>
        <v>629384</v>
      </c>
      <c r="G122" s="173">
        <v>78280</v>
      </c>
      <c r="H122" s="173">
        <f t="shared" si="1"/>
        <v>626240</v>
      </c>
      <c r="I122" s="82" t="str">
        <f t="shared" si="2"/>
        <v>OK</v>
      </c>
      <c r="J122" s="173">
        <v>78673</v>
      </c>
      <c r="K122" s="173">
        <f t="shared" si="3"/>
        <v>629384</v>
      </c>
      <c r="L122" s="82" t="str">
        <f t="shared" si="4"/>
        <v>OK</v>
      </c>
      <c r="M122" s="173">
        <v>78212</v>
      </c>
      <c r="N122" s="173">
        <f t="shared" si="5"/>
        <v>625696</v>
      </c>
      <c r="O122" s="82" t="str">
        <f t="shared" si="6"/>
        <v>OK</v>
      </c>
      <c r="P122" s="173">
        <v>78234</v>
      </c>
      <c r="Q122" s="173">
        <f t="shared" si="7"/>
        <v>625872</v>
      </c>
      <c r="R122" s="82" t="str">
        <f t="shared" si="8"/>
        <v>OK</v>
      </c>
      <c r="S122" s="75"/>
      <c r="T122" s="75"/>
      <c r="U122" s="75"/>
      <c r="V122" s="75"/>
      <c r="W122" s="75"/>
    </row>
    <row r="123" spans="1:23" ht="12.75" customHeight="1">
      <c r="A123" s="93" t="s">
        <v>427</v>
      </c>
      <c r="B123" s="156" t="s">
        <v>338</v>
      </c>
      <c r="C123" s="93" t="s">
        <v>225</v>
      </c>
      <c r="D123" s="172">
        <v>4</v>
      </c>
      <c r="E123" s="173">
        <v>71876</v>
      </c>
      <c r="F123" s="173">
        <f t="shared" si="0"/>
        <v>287504</v>
      </c>
      <c r="G123" s="173">
        <v>71517</v>
      </c>
      <c r="H123" s="173">
        <f t="shared" si="1"/>
        <v>286068</v>
      </c>
      <c r="I123" s="82" t="str">
        <f t="shared" si="2"/>
        <v>OK</v>
      </c>
      <c r="J123" s="173">
        <v>71876</v>
      </c>
      <c r="K123" s="173">
        <f t="shared" si="3"/>
        <v>287504</v>
      </c>
      <c r="L123" s="82" t="str">
        <f t="shared" si="4"/>
        <v>OK</v>
      </c>
      <c r="M123" s="173">
        <v>71455</v>
      </c>
      <c r="N123" s="173">
        <f t="shared" si="5"/>
        <v>285820</v>
      </c>
      <c r="O123" s="82" t="str">
        <f t="shared" si="6"/>
        <v>OK</v>
      </c>
      <c r="P123" s="173">
        <v>71475</v>
      </c>
      <c r="Q123" s="173">
        <f t="shared" si="7"/>
        <v>285900</v>
      </c>
      <c r="R123" s="82" t="str">
        <f t="shared" si="8"/>
        <v>OK</v>
      </c>
      <c r="S123" s="75"/>
      <c r="T123" s="75"/>
      <c r="U123" s="75"/>
      <c r="V123" s="75"/>
      <c r="W123" s="75"/>
    </row>
    <row r="124" spans="1:23" ht="12.75" customHeight="1">
      <c r="A124" s="93" t="s">
        <v>428</v>
      </c>
      <c r="B124" s="156" t="s">
        <v>340</v>
      </c>
      <c r="C124" s="93" t="s">
        <v>225</v>
      </c>
      <c r="D124" s="172">
        <v>11</v>
      </c>
      <c r="E124" s="173">
        <v>65335</v>
      </c>
      <c r="F124" s="173">
        <f t="shared" si="0"/>
        <v>718685</v>
      </c>
      <c r="G124" s="173">
        <v>65008</v>
      </c>
      <c r="H124" s="173">
        <f t="shared" si="1"/>
        <v>715088</v>
      </c>
      <c r="I124" s="82" t="str">
        <f t="shared" si="2"/>
        <v>OK</v>
      </c>
      <c r="J124" s="173">
        <v>65335</v>
      </c>
      <c r="K124" s="173">
        <f t="shared" si="3"/>
        <v>718685</v>
      </c>
      <c r="L124" s="82" t="str">
        <f t="shared" si="4"/>
        <v>OK</v>
      </c>
      <c r="M124" s="173">
        <v>64952</v>
      </c>
      <c r="N124" s="173">
        <f t="shared" si="5"/>
        <v>714472</v>
      </c>
      <c r="O124" s="82" t="str">
        <f t="shared" si="6"/>
        <v>OK</v>
      </c>
      <c r="P124" s="173">
        <v>64970</v>
      </c>
      <c r="Q124" s="173">
        <f t="shared" si="7"/>
        <v>714670</v>
      </c>
      <c r="R124" s="82" t="str">
        <f t="shared" si="8"/>
        <v>OK</v>
      </c>
      <c r="S124" s="75"/>
      <c r="T124" s="75"/>
      <c r="U124" s="75"/>
      <c r="V124" s="75"/>
      <c r="W124" s="75"/>
    </row>
    <row r="125" spans="1:23" ht="12.75" customHeight="1">
      <c r="A125" s="93" t="s">
        <v>429</v>
      </c>
      <c r="B125" s="156" t="s">
        <v>342</v>
      </c>
      <c r="C125" s="93" t="s">
        <v>220</v>
      </c>
      <c r="D125" s="172">
        <v>48</v>
      </c>
      <c r="E125" s="173">
        <v>5462</v>
      </c>
      <c r="F125" s="173">
        <f t="shared" si="0"/>
        <v>262176</v>
      </c>
      <c r="G125" s="173">
        <v>5435</v>
      </c>
      <c r="H125" s="173">
        <f t="shared" si="1"/>
        <v>260880</v>
      </c>
      <c r="I125" s="82" t="str">
        <f t="shared" si="2"/>
        <v>OK</v>
      </c>
      <c r="J125" s="173">
        <v>5462</v>
      </c>
      <c r="K125" s="173">
        <f t="shared" si="3"/>
        <v>262176</v>
      </c>
      <c r="L125" s="82" t="str">
        <f t="shared" si="4"/>
        <v>OK</v>
      </c>
      <c r="M125" s="173">
        <v>5430</v>
      </c>
      <c r="N125" s="173">
        <f t="shared" si="5"/>
        <v>260640</v>
      </c>
      <c r="O125" s="82" t="str">
        <f t="shared" si="6"/>
        <v>OK</v>
      </c>
      <c r="P125" s="173">
        <v>5432</v>
      </c>
      <c r="Q125" s="173">
        <f t="shared" si="7"/>
        <v>260736</v>
      </c>
      <c r="R125" s="82" t="str">
        <f t="shared" si="8"/>
        <v>OK</v>
      </c>
      <c r="S125" s="75"/>
      <c r="T125" s="75"/>
      <c r="U125" s="75"/>
      <c r="V125" s="75"/>
      <c r="W125" s="75"/>
    </row>
    <row r="126" spans="1:23" ht="12.75" customHeight="1">
      <c r="A126" s="93" t="s">
        <v>429</v>
      </c>
      <c r="B126" s="156" t="s">
        <v>344</v>
      </c>
      <c r="C126" s="93" t="s">
        <v>225</v>
      </c>
      <c r="D126" s="172">
        <v>21</v>
      </c>
      <c r="E126" s="173">
        <v>46871</v>
      </c>
      <c r="F126" s="173">
        <f t="shared" si="0"/>
        <v>984291</v>
      </c>
      <c r="G126" s="173">
        <v>46637</v>
      </c>
      <c r="H126" s="173">
        <f t="shared" si="1"/>
        <v>979377</v>
      </c>
      <c r="I126" s="82" t="str">
        <f t="shared" si="2"/>
        <v>OK</v>
      </c>
      <c r="J126" s="173">
        <v>46871</v>
      </c>
      <c r="K126" s="173">
        <f t="shared" si="3"/>
        <v>984291</v>
      </c>
      <c r="L126" s="82" t="str">
        <f t="shared" si="4"/>
        <v>OK</v>
      </c>
      <c r="M126" s="173">
        <v>46596</v>
      </c>
      <c r="N126" s="173">
        <f t="shared" si="5"/>
        <v>978516</v>
      </c>
      <c r="O126" s="82" t="str">
        <f t="shared" si="6"/>
        <v>OK</v>
      </c>
      <c r="P126" s="173">
        <v>46609</v>
      </c>
      <c r="Q126" s="173">
        <f t="shared" si="7"/>
        <v>978789</v>
      </c>
      <c r="R126" s="82" t="str">
        <f t="shared" si="8"/>
        <v>OK</v>
      </c>
      <c r="S126" s="75"/>
      <c r="T126" s="75"/>
      <c r="U126" s="75"/>
      <c r="V126" s="75"/>
      <c r="W126" s="75"/>
    </row>
    <row r="127" spans="1:23" ht="12.75" customHeight="1">
      <c r="A127" s="93" t="s">
        <v>430</v>
      </c>
      <c r="B127" s="156" t="s">
        <v>431</v>
      </c>
      <c r="C127" s="93" t="s">
        <v>225</v>
      </c>
      <c r="D127" s="172">
        <v>8</v>
      </c>
      <c r="E127" s="173">
        <v>60112</v>
      </c>
      <c r="F127" s="173">
        <f t="shared" si="0"/>
        <v>480896</v>
      </c>
      <c r="G127" s="173">
        <v>59811</v>
      </c>
      <c r="H127" s="173">
        <f t="shared" si="1"/>
        <v>478488</v>
      </c>
      <c r="I127" s="82" t="str">
        <f t="shared" si="2"/>
        <v>OK</v>
      </c>
      <c r="J127" s="173">
        <v>60112</v>
      </c>
      <c r="K127" s="173">
        <f t="shared" si="3"/>
        <v>480896</v>
      </c>
      <c r="L127" s="82" t="str">
        <f t="shared" si="4"/>
        <v>OK</v>
      </c>
      <c r="M127" s="173">
        <v>59760</v>
      </c>
      <c r="N127" s="173">
        <f t="shared" si="5"/>
        <v>478080</v>
      </c>
      <c r="O127" s="82" t="str">
        <f t="shared" si="6"/>
        <v>OK</v>
      </c>
      <c r="P127" s="173">
        <v>59777</v>
      </c>
      <c r="Q127" s="173">
        <f t="shared" si="7"/>
        <v>478216</v>
      </c>
      <c r="R127" s="82" t="str">
        <f t="shared" si="8"/>
        <v>OK</v>
      </c>
      <c r="S127" s="75"/>
      <c r="T127" s="75"/>
      <c r="U127" s="75"/>
      <c r="V127" s="75"/>
      <c r="W127" s="75"/>
    </row>
    <row r="128" spans="1:23" ht="12.75" customHeight="1">
      <c r="A128" s="93" t="s">
        <v>432</v>
      </c>
      <c r="B128" s="156" t="s">
        <v>433</v>
      </c>
      <c r="C128" s="93" t="s">
        <v>225</v>
      </c>
      <c r="D128" s="172">
        <v>4</v>
      </c>
      <c r="E128" s="173">
        <v>10132</v>
      </c>
      <c r="F128" s="173">
        <f t="shared" si="0"/>
        <v>40528</v>
      </c>
      <c r="G128" s="173">
        <v>10081</v>
      </c>
      <c r="H128" s="173">
        <f t="shared" si="1"/>
        <v>40324</v>
      </c>
      <c r="I128" s="82" t="str">
        <f t="shared" si="2"/>
        <v>OK</v>
      </c>
      <c r="J128" s="173">
        <v>10132</v>
      </c>
      <c r="K128" s="173">
        <f t="shared" si="3"/>
        <v>40528</v>
      </c>
      <c r="L128" s="82" t="str">
        <f t="shared" si="4"/>
        <v>OK</v>
      </c>
      <c r="M128" s="173">
        <v>10073</v>
      </c>
      <c r="N128" s="173">
        <f t="shared" si="5"/>
        <v>40292</v>
      </c>
      <c r="O128" s="82" t="str">
        <f t="shared" si="6"/>
        <v>OK</v>
      </c>
      <c r="P128" s="173">
        <v>10075</v>
      </c>
      <c r="Q128" s="173">
        <f t="shared" si="7"/>
        <v>40300</v>
      </c>
      <c r="R128" s="82" t="str">
        <f t="shared" si="8"/>
        <v>OK</v>
      </c>
      <c r="S128" s="75"/>
      <c r="T128" s="75"/>
      <c r="U128" s="75"/>
      <c r="V128" s="75"/>
      <c r="W128" s="75"/>
    </row>
    <row r="129" spans="1:23" ht="12.75" customHeight="1">
      <c r="A129" s="93" t="s">
        <v>434</v>
      </c>
      <c r="B129" s="156" t="s">
        <v>435</v>
      </c>
      <c r="C129" s="93" t="s">
        <v>225</v>
      </c>
      <c r="D129" s="172">
        <v>8</v>
      </c>
      <c r="E129" s="173">
        <v>281870</v>
      </c>
      <c r="F129" s="173">
        <f t="shared" si="0"/>
        <v>2254960</v>
      </c>
      <c r="G129" s="173">
        <v>280461</v>
      </c>
      <c r="H129" s="173">
        <f t="shared" si="1"/>
        <v>2243688</v>
      </c>
      <c r="I129" s="82" t="str">
        <f t="shared" si="2"/>
        <v>OK</v>
      </c>
      <c r="J129" s="173">
        <v>281870</v>
      </c>
      <c r="K129" s="173">
        <f t="shared" si="3"/>
        <v>2254960</v>
      </c>
      <c r="L129" s="82" t="str">
        <f t="shared" si="4"/>
        <v>OK</v>
      </c>
      <c r="M129" s="173">
        <v>280218</v>
      </c>
      <c r="N129" s="173">
        <f t="shared" si="5"/>
        <v>2241744</v>
      </c>
      <c r="O129" s="82" t="str">
        <f t="shared" si="6"/>
        <v>OK</v>
      </c>
      <c r="P129" s="173">
        <v>280297</v>
      </c>
      <c r="Q129" s="173">
        <f t="shared" si="7"/>
        <v>2242376</v>
      </c>
      <c r="R129" s="82" t="str">
        <f t="shared" si="8"/>
        <v>OK</v>
      </c>
      <c r="S129" s="75"/>
      <c r="T129" s="75"/>
      <c r="U129" s="75"/>
      <c r="V129" s="75"/>
      <c r="W129" s="75"/>
    </row>
    <row r="130" spans="1:23" ht="12.75" customHeight="1">
      <c r="A130" s="93" t="s">
        <v>436</v>
      </c>
      <c r="B130" s="156" t="s">
        <v>437</v>
      </c>
      <c r="C130" s="93" t="s">
        <v>225</v>
      </c>
      <c r="D130" s="172">
        <v>3</v>
      </c>
      <c r="E130" s="173">
        <v>142916</v>
      </c>
      <c r="F130" s="173">
        <f t="shared" si="0"/>
        <v>428748</v>
      </c>
      <c r="G130" s="173">
        <v>142201</v>
      </c>
      <c r="H130" s="173">
        <f t="shared" si="1"/>
        <v>426603</v>
      </c>
      <c r="I130" s="82" t="str">
        <f t="shared" si="2"/>
        <v>OK</v>
      </c>
      <c r="J130" s="173">
        <v>142916</v>
      </c>
      <c r="K130" s="173">
        <f t="shared" si="3"/>
        <v>428748</v>
      </c>
      <c r="L130" s="82" t="str">
        <f t="shared" si="4"/>
        <v>OK</v>
      </c>
      <c r="M130" s="173">
        <v>142078</v>
      </c>
      <c r="N130" s="173">
        <f t="shared" si="5"/>
        <v>426234</v>
      </c>
      <c r="O130" s="82" t="str">
        <f t="shared" si="6"/>
        <v>OK</v>
      </c>
      <c r="P130" s="173">
        <v>142119</v>
      </c>
      <c r="Q130" s="173">
        <f t="shared" si="7"/>
        <v>426357</v>
      </c>
      <c r="R130" s="82" t="str">
        <f t="shared" si="8"/>
        <v>OK</v>
      </c>
      <c r="S130" s="75"/>
      <c r="T130" s="75"/>
      <c r="U130" s="75"/>
      <c r="V130" s="75"/>
      <c r="W130" s="75"/>
    </row>
    <row r="131" spans="1:23" ht="12.75" customHeight="1">
      <c r="A131" s="93" t="s">
        <v>438</v>
      </c>
      <c r="B131" s="156" t="s">
        <v>439</v>
      </c>
      <c r="C131" s="93" t="s">
        <v>225</v>
      </c>
      <c r="D131" s="172">
        <v>2</v>
      </c>
      <c r="E131" s="173">
        <v>47602</v>
      </c>
      <c r="F131" s="173">
        <f t="shared" si="0"/>
        <v>95204</v>
      </c>
      <c r="G131" s="173">
        <v>47364</v>
      </c>
      <c r="H131" s="173">
        <f t="shared" si="1"/>
        <v>94728</v>
      </c>
      <c r="I131" s="82" t="str">
        <f t="shared" si="2"/>
        <v>OK</v>
      </c>
      <c r="J131" s="173">
        <v>47602</v>
      </c>
      <c r="K131" s="173">
        <f t="shared" si="3"/>
        <v>95204</v>
      </c>
      <c r="L131" s="82" t="str">
        <f t="shared" si="4"/>
        <v>OK</v>
      </c>
      <c r="M131" s="173">
        <v>47323</v>
      </c>
      <c r="N131" s="173">
        <f t="shared" si="5"/>
        <v>94646</v>
      </c>
      <c r="O131" s="82" t="str">
        <f t="shared" si="6"/>
        <v>OK</v>
      </c>
      <c r="P131" s="173">
        <v>47336</v>
      </c>
      <c r="Q131" s="173">
        <f t="shared" si="7"/>
        <v>94672</v>
      </c>
      <c r="R131" s="82" t="str">
        <f t="shared" si="8"/>
        <v>OK</v>
      </c>
      <c r="S131" s="75"/>
      <c r="T131" s="75"/>
      <c r="U131" s="75"/>
      <c r="V131" s="75"/>
      <c r="W131" s="75"/>
    </row>
    <row r="132" spans="1:23" ht="12.75" customHeight="1">
      <c r="A132" s="93" t="s">
        <v>440</v>
      </c>
      <c r="B132" s="156" t="s">
        <v>441</v>
      </c>
      <c r="C132" s="93" t="s">
        <v>225</v>
      </c>
      <c r="D132" s="172">
        <v>8</v>
      </c>
      <c r="E132" s="173">
        <v>174353</v>
      </c>
      <c r="F132" s="173">
        <f t="shared" si="0"/>
        <v>1394824</v>
      </c>
      <c r="G132" s="173">
        <v>173481</v>
      </c>
      <c r="H132" s="173">
        <f t="shared" si="1"/>
        <v>1387848</v>
      </c>
      <c r="I132" s="82" t="str">
        <f t="shared" si="2"/>
        <v>OK</v>
      </c>
      <c r="J132" s="173">
        <v>174353</v>
      </c>
      <c r="K132" s="173">
        <f t="shared" si="3"/>
        <v>1394824</v>
      </c>
      <c r="L132" s="82" t="str">
        <f t="shared" si="4"/>
        <v>OK</v>
      </c>
      <c r="M132" s="173">
        <v>173331</v>
      </c>
      <c r="N132" s="173">
        <f t="shared" si="5"/>
        <v>1386648</v>
      </c>
      <c r="O132" s="82" t="str">
        <f t="shared" si="6"/>
        <v>OK</v>
      </c>
      <c r="P132" s="173">
        <v>173380</v>
      </c>
      <c r="Q132" s="173">
        <f t="shared" si="7"/>
        <v>1387040</v>
      </c>
      <c r="R132" s="82" t="str">
        <f t="shared" si="8"/>
        <v>OK</v>
      </c>
      <c r="S132" s="75"/>
      <c r="T132" s="75"/>
      <c r="U132" s="75"/>
      <c r="V132" s="75"/>
      <c r="W132" s="75"/>
    </row>
    <row r="133" spans="1:23" ht="12.75" customHeight="1">
      <c r="A133" s="93" t="s">
        <v>442</v>
      </c>
      <c r="B133" s="156" t="s">
        <v>443</v>
      </c>
      <c r="C133" s="93" t="s">
        <v>225</v>
      </c>
      <c r="D133" s="172">
        <v>2</v>
      </c>
      <c r="E133" s="173">
        <v>76413</v>
      </c>
      <c r="F133" s="173">
        <f t="shared" si="0"/>
        <v>152826</v>
      </c>
      <c r="G133" s="173">
        <v>76031</v>
      </c>
      <c r="H133" s="173">
        <f t="shared" si="1"/>
        <v>152062</v>
      </c>
      <c r="I133" s="82" t="str">
        <f t="shared" si="2"/>
        <v>OK</v>
      </c>
      <c r="J133" s="173">
        <v>76413</v>
      </c>
      <c r="K133" s="173">
        <f t="shared" si="3"/>
        <v>152826</v>
      </c>
      <c r="L133" s="82" t="str">
        <f t="shared" si="4"/>
        <v>OK</v>
      </c>
      <c r="M133" s="173">
        <v>75965</v>
      </c>
      <c r="N133" s="173">
        <f t="shared" si="5"/>
        <v>151930</v>
      </c>
      <c r="O133" s="82" t="str">
        <f t="shared" si="6"/>
        <v>OK</v>
      </c>
      <c r="P133" s="173">
        <v>75987</v>
      </c>
      <c r="Q133" s="173">
        <f t="shared" si="7"/>
        <v>151974</v>
      </c>
      <c r="R133" s="82" t="str">
        <f t="shared" si="8"/>
        <v>OK</v>
      </c>
      <c r="S133" s="75"/>
      <c r="T133" s="75"/>
      <c r="U133" s="75"/>
      <c r="V133" s="75"/>
      <c r="W133" s="75"/>
    </row>
    <row r="134" spans="1:23" ht="12.75" customHeight="1">
      <c r="A134" s="93" t="s">
        <v>444</v>
      </c>
      <c r="B134" s="156" t="s">
        <v>445</v>
      </c>
      <c r="C134" s="93" t="s">
        <v>225</v>
      </c>
      <c r="D134" s="172">
        <v>4</v>
      </c>
      <c r="E134" s="173">
        <v>85655</v>
      </c>
      <c r="F134" s="173">
        <f t="shared" si="0"/>
        <v>342620</v>
      </c>
      <c r="G134" s="173">
        <v>85227</v>
      </c>
      <c r="H134" s="173">
        <f t="shared" si="1"/>
        <v>340908</v>
      </c>
      <c r="I134" s="82" t="str">
        <f t="shared" si="2"/>
        <v>OK</v>
      </c>
      <c r="J134" s="173">
        <v>85655</v>
      </c>
      <c r="K134" s="173">
        <f t="shared" si="3"/>
        <v>342620</v>
      </c>
      <c r="L134" s="82" t="str">
        <f t="shared" si="4"/>
        <v>OK</v>
      </c>
      <c r="M134" s="173">
        <v>85153</v>
      </c>
      <c r="N134" s="173">
        <f t="shared" si="5"/>
        <v>340612</v>
      </c>
      <c r="O134" s="82" t="str">
        <f t="shared" si="6"/>
        <v>OK</v>
      </c>
      <c r="P134" s="173">
        <v>85177</v>
      </c>
      <c r="Q134" s="173">
        <f t="shared" si="7"/>
        <v>340708</v>
      </c>
      <c r="R134" s="82" t="str">
        <f t="shared" si="8"/>
        <v>OK</v>
      </c>
      <c r="S134" s="75"/>
      <c r="T134" s="75"/>
      <c r="U134" s="75"/>
      <c r="V134" s="75"/>
      <c r="W134" s="75"/>
    </row>
    <row r="135" spans="1:23" ht="12.75" customHeight="1">
      <c r="A135" s="93" t="s">
        <v>446</v>
      </c>
      <c r="B135" s="156" t="s">
        <v>447</v>
      </c>
      <c r="C135" s="93" t="s">
        <v>225</v>
      </c>
      <c r="D135" s="172">
        <v>4</v>
      </c>
      <c r="E135" s="173">
        <v>160724</v>
      </c>
      <c r="F135" s="173">
        <f t="shared" si="0"/>
        <v>642896</v>
      </c>
      <c r="G135" s="173">
        <v>159920</v>
      </c>
      <c r="H135" s="173">
        <f t="shared" si="1"/>
        <v>639680</v>
      </c>
      <c r="I135" s="82" t="str">
        <f t="shared" si="2"/>
        <v>OK</v>
      </c>
      <c r="J135" s="173">
        <v>160724</v>
      </c>
      <c r="K135" s="173">
        <f t="shared" si="3"/>
        <v>642896</v>
      </c>
      <c r="L135" s="82" t="str">
        <f t="shared" si="4"/>
        <v>OK</v>
      </c>
      <c r="M135" s="173">
        <v>159782</v>
      </c>
      <c r="N135" s="173">
        <f t="shared" si="5"/>
        <v>639128</v>
      </c>
      <c r="O135" s="82" t="str">
        <f t="shared" si="6"/>
        <v>OK</v>
      </c>
      <c r="P135" s="173">
        <v>159827</v>
      </c>
      <c r="Q135" s="173">
        <f t="shared" si="7"/>
        <v>639308</v>
      </c>
      <c r="R135" s="82" t="str">
        <f t="shared" si="8"/>
        <v>OK</v>
      </c>
      <c r="S135" s="75"/>
      <c r="T135" s="75"/>
      <c r="U135" s="75"/>
      <c r="V135" s="75"/>
      <c r="W135" s="75"/>
    </row>
    <row r="136" spans="1:23" ht="12.75" customHeight="1">
      <c r="A136" s="93" t="s">
        <v>448</v>
      </c>
      <c r="B136" s="156" t="s">
        <v>449</v>
      </c>
      <c r="C136" s="93" t="s">
        <v>217</v>
      </c>
      <c r="D136" s="172">
        <v>32.340000000000003</v>
      </c>
      <c r="E136" s="173">
        <v>45500</v>
      </c>
      <c r="F136" s="173">
        <f t="shared" si="0"/>
        <v>1471470</v>
      </c>
      <c r="G136" s="173">
        <v>45273</v>
      </c>
      <c r="H136" s="173">
        <f t="shared" si="1"/>
        <v>1464129</v>
      </c>
      <c r="I136" s="82" t="str">
        <f t="shared" si="2"/>
        <v>OK</v>
      </c>
      <c r="J136" s="173">
        <v>45500</v>
      </c>
      <c r="K136" s="173">
        <f t="shared" si="3"/>
        <v>1471470</v>
      </c>
      <c r="L136" s="82" t="str">
        <f t="shared" si="4"/>
        <v>OK</v>
      </c>
      <c r="M136" s="173">
        <v>45233</v>
      </c>
      <c r="N136" s="173">
        <f t="shared" si="5"/>
        <v>1462835</v>
      </c>
      <c r="O136" s="82" t="str">
        <f t="shared" si="6"/>
        <v>OK</v>
      </c>
      <c r="P136" s="173">
        <v>45246</v>
      </c>
      <c r="Q136" s="173">
        <f t="shared" si="7"/>
        <v>1463256</v>
      </c>
      <c r="R136" s="82" t="str">
        <f t="shared" si="8"/>
        <v>OK</v>
      </c>
      <c r="S136" s="75"/>
      <c r="T136" s="75"/>
      <c r="U136" s="75"/>
      <c r="V136" s="75"/>
      <c r="W136" s="75"/>
    </row>
    <row r="137" spans="1:23" ht="12.75" customHeight="1">
      <c r="A137" s="93" t="s">
        <v>450</v>
      </c>
      <c r="B137" s="156" t="s">
        <v>451</v>
      </c>
      <c r="C137" s="93" t="s">
        <v>217</v>
      </c>
      <c r="D137" s="172">
        <v>32.340000000000003</v>
      </c>
      <c r="E137" s="173">
        <v>24082</v>
      </c>
      <c r="F137" s="173">
        <f t="shared" si="0"/>
        <v>778812</v>
      </c>
      <c r="G137" s="173">
        <v>23962</v>
      </c>
      <c r="H137" s="173">
        <f t="shared" si="1"/>
        <v>774931</v>
      </c>
      <c r="I137" s="82" t="str">
        <f t="shared" si="2"/>
        <v>OK</v>
      </c>
      <c r="J137" s="173">
        <v>24082</v>
      </c>
      <c r="K137" s="173">
        <f t="shared" si="3"/>
        <v>778812</v>
      </c>
      <c r="L137" s="82" t="str">
        <f t="shared" si="4"/>
        <v>OK</v>
      </c>
      <c r="M137" s="173">
        <v>23941</v>
      </c>
      <c r="N137" s="173">
        <f t="shared" si="5"/>
        <v>774252</v>
      </c>
      <c r="O137" s="82" t="str">
        <f t="shared" si="6"/>
        <v>OK</v>
      </c>
      <c r="P137" s="173">
        <v>23948</v>
      </c>
      <c r="Q137" s="173">
        <f t="shared" si="7"/>
        <v>774478</v>
      </c>
      <c r="R137" s="82" t="str">
        <f t="shared" si="8"/>
        <v>OK</v>
      </c>
      <c r="S137" s="75"/>
      <c r="T137" s="75"/>
      <c r="U137" s="75"/>
      <c r="V137" s="75"/>
      <c r="W137" s="75"/>
    </row>
    <row r="138" spans="1:23" ht="12.75" customHeight="1">
      <c r="A138" s="93" t="s">
        <v>452</v>
      </c>
      <c r="B138" s="156" t="s">
        <v>346</v>
      </c>
      <c r="C138" s="93" t="s">
        <v>217</v>
      </c>
      <c r="D138" s="172">
        <v>87.96</v>
      </c>
      <c r="E138" s="173">
        <v>56708</v>
      </c>
      <c r="F138" s="173">
        <f t="shared" si="0"/>
        <v>4988036</v>
      </c>
      <c r="G138" s="173">
        <v>56424</v>
      </c>
      <c r="H138" s="173">
        <f t="shared" si="1"/>
        <v>4963055</v>
      </c>
      <c r="I138" s="82" t="str">
        <f t="shared" si="2"/>
        <v>OK</v>
      </c>
      <c r="J138" s="173">
        <v>56708</v>
      </c>
      <c r="K138" s="173">
        <f t="shared" si="3"/>
        <v>4988036</v>
      </c>
      <c r="L138" s="82" t="str">
        <f t="shared" si="4"/>
        <v>OK</v>
      </c>
      <c r="M138" s="173">
        <v>56376</v>
      </c>
      <c r="N138" s="173">
        <f t="shared" si="5"/>
        <v>4958833</v>
      </c>
      <c r="O138" s="82" t="str">
        <f t="shared" si="6"/>
        <v>OK</v>
      </c>
      <c r="P138" s="173">
        <v>56392</v>
      </c>
      <c r="Q138" s="173">
        <f t="shared" si="7"/>
        <v>4960240</v>
      </c>
      <c r="R138" s="82" t="str">
        <f t="shared" si="8"/>
        <v>OK</v>
      </c>
      <c r="S138" s="75"/>
      <c r="T138" s="75"/>
      <c r="U138" s="75"/>
      <c r="V138" s="75"/>
      <c r="W138" s="75"/>
    </row>
    <row r="139" spans="1:23" ht="12.75" customHeight="1">
      <c r="A139" s="93" t="s">
        <v>453</v>
      </c>
      <c r="B139" s="156" t="s">
        <v>454</v>
      </c>
      <c r="C139" s="93" t="s">
        <v>217</v>
      </c>
      <c r="D139" s="172">
        <v>33.99</v>
      </c>
      <c r="E139" s="173">
        <v>10435</v>
      </c>
      <c r="F139" s="173">
        <f t="shared" si="0"/>
        <v>354686</v>
      </c>
      <c r="G139" s="173">
        <v>10383</v>
      </c>
      <c r="H139" s="173">
        <f t="shared" si="1"/>
        <v>352918</v>
      </c>
      <c r="I139" s="82" t="str">
        <f t="shared" si="2"/>
        <v>OK</v>
      </c>
      <c r="J139" s="173">
        <v>10435</v>
      </c>
      <c r="K139" s="173">
        <f t="shared" si="3"/>
        <v>354686</v>
      </c>
      <c r="L139" s="82" t="str">
        <f t="shared" si="4"/>
        <v>OK</v>
      </c>
      <c r="M139" s="173">
        <v>10374</v>
      </c>
      <c r="N139" s="173">
        <f t="shared" si="5"/>
        <v>352612</v>
      </c>
      <c r="O139" s="82" t="str">
        <f t="shared" si="6"/>
        <v>OK</v>
      </c>
      <c r="P139" s="173">
        <v>10377</v>
      </c>
      <c r="Q139" s="173">
        <f t="shared" si="7"/>
        <v>352714</v>
      </c>
      <c r="R139" s="82" t="str">
        <f t="shared" si="8"/>
        <v>OK</v>
      </c>
      <c r="S139" s="75"/>
      <c r="T139" s="75"/>
      <c r="U139" s="75"/>
      <c r="V139" s="75"/>
      <c r="W139" s="75"/>
    </row>
    <row r="140" spans="1:23" ht="12.75" customHeight="1">
      <c r="A140" s="93" t="s">
        <v>455</v>
      </c>
      <c r="B140" s="156" t="s">
        <v>456</v>
      </c>
      <c r="C140" s="93" t="s">
        <v>225</v>
      </c>
      <c r="D140" s="172">
        <v>10</v>
      </c>
      <c r="E140" s="173">
        <v>1545500</v>
      </c>
      <c r="F140" s="173">
        <f t="shared" si="0"/>
        <v>15455000</v>
      </c>
      <c r="G140" s="173">
        <v>1537773</v>
      </c>
      <c r="H140" s="173">
        <f t="shared" si="1"/>
        <v>15377730</v>
      </c>
      <c r="I140" s="82" t="str">
        <f t="shared" si="2"/>
        <v>OK</v>
      </c>
      <c r="J140" s="173">
        <v>1545500</v>
      </c>
      <c r="K140" s="173">
        <f t="shared" si="3"/>
        <v>15455000</v>
      </c>
      <c r="L140" s="82" t="str">
        <f t="shared" si="4"/>
        <v>OK</v>
      </c>
      <c r="M140" s="173">
        <v>1536443</v>
      </c>
      <c r="N140" s="173">
        <f t="shared" si="5"/>
        <v>15364430</v>
      </c>
      <c r="O140" s="82" t="str">
        <f t="shared" si="6"/>
        <v>OK</v>
      </c>
      <c r="P140" s="173">
        <v>1536876</v>
      </c>
      <c r="Q140" s="173">
        <f t="shared" si="7"/>
        <v>15368760</v>
      </c>
      <c r="R140" s="82" t="str">
        <f t="shared" si="8"/>
        <v>OK</v>
      </c>
      <c r="S140" s="75"/>
      <c r="T140" s="75"/>
      <c r="U140" s="75"/>
      <c r="V140" s="75"/>
      <c r="W140" s="75"/>
    </row>
    <row r="141" spans="1:23" ht="12.75" customHeight="1">
      <c r="A141" s="93" t="s">
        <v>457</v>
      </c>
      <c r="B141" s="156" t="s">
        <v>458</v>
      </c>
      <c r="C141" s="93"/>
      <c r="D141" s="172"/>
      <c r="E141" s="173"/>
      <c r="F141" s="173">
        <f t="shared" si="0"/>
        <v>0</v>
      </c>
      <c r="G141" s="173"/>
      <c r="H141" s="173">
        <f t="shared" si="1"/>
        <v>0</v>
      </c>
      <c r="I141" s="82" t="str">
        <f t="shared" si="2"/>
        <v>OK</v>
      </c>
      <c r="J141" s="173"/>
      <c r="K141" s="173">
        <f t="shared" si="3"/>
        <v>0</v>
      </c>
      <c r="L141" s="82" t="str">
        <f t="shared" si="4"/>
        <v>OK</v>
      </c>
      <c r="M141" s="173"/>
      <c r="N141" s="173">
        <f t="shared" si="5"/>
        <v>0</v>
      </c>
      <c r="O141" s="82" t="str">
        <f t="shared" si="6"/>
        <v>OK</v>
      </c>
      <c r="P141" s="173"/>
      <c r="Q141" s="173">
        <f t="shared" si="7"/>
        <v>0</v>
      </c>
      <c r="R141" s="82" t="str">
        <f t="shared" si="8"/>
        <v>OK</v>
      </c>
      <c r="S141" s="75"/>
      <c r="T141" s="75"/>
      <c r="U141" s="75"/>
      <c r="V141" s="75"/>
      <c r="W141" s="75"/>
    </row>
    <row r="142" spans="1:23" ht="12.75" customHeight="1">
      <c r="A142" s="93" t="s">
        <v>459</v>
      </c>
      <c r="B142" s="156" t="s">
        <v>460</v>
      </c>
      <c r="C142" s="93" t="s">
        <v>220</v>
      </c>
      <c r="D142" s="172">
        <v>60</v>
      </c>
      <c r="E142" s="173">
        <v>73812</v>
      </c>
      <c r="F142" s="173">
        <f t="shared" si="0"/>
        <v>4428720</v>
      </c>
      <c r="G142" s="173">
        <v>73443</v>
      </c>
      <c r="H142" s="173">
        <f t="shared" si="1"/>
        <v>4406580</v>
      </c>
      <c r="I142" s="82" t="str">
        <f t="shared" si="2"/>
        <v>OK</v>
      </c>
      <c r="J142" s="173">
        <v>73812</v>
      </c>
      <c r="K142" s="173">
        <f t="shared" si="3"/>
        <v>4428720</v>
      </c>
      <c r="L142" s="82" t="str">
        <f t="shared" si="4"/>
        <v>OK</v>
      </c>
      <c r="M142" s="173">
        <v>73379</v>
      </c>
      <c r="N142" s="173">
        <f t="shared" si="5"/>
        <v>4402740</v>
      </c>
      <c r="O142" s="82" t="str">
        <f t="shared" si="6"/>
        <v>OK</v>
      </c>
      <c r="P142" s="173">
        <v>73400</v>
      </c>
      <c r="Q142" s="173">
        <f t="shared" si="7"/>
        <v>4404000</v>
      </c>
      <c r="R142" s="82" t="str">
        <f t="shared" si="8"/>
        <v>OK</v>
      </c>
      <c r="S142" s="75"/>
      <c r="T142" s="75"/>
      <c r="U142" s="75"/>
      <c r="V142" s="75"/>
      <c r="W142" s="75"/>
    </row>
    <row r="143" spans="1:23" ht="12.75" customHeight="1">
      <c r="A143" s="93" t="s">
        <v>178</v>
      </c>
      <c r="B143" s="156" t="s">
        <v>461</v>
      </c>
      <c r="C143" s="93" t="s">
        <v>217</v>
      </c>
      <c r="D143" s="172">
        <v>40</v>
      </c>
      <c r="E143" s="173">
        <v>68066</v>
      </c>
      <c r="F143" s="173">
        <f t="shared" si="0"/>
        <v>2722640</v>
      </c>
      <c r="G143" s="173">
        <v>67726</v>
      </c>
      <c r="H143" s="173">
        <f t="shared" si="1"/>
        <v>2709040</v>
      </c>
      <c r="I143" s="82" t="str">
        <f t="shared" si="2"/>
        <v>OK</v>
      </c>
      <c r="J143" s="173">
        <v>68066</v>
      </c>
      <c r="K143" s="173">
        <f t="shared" si="3"/>
        <v>2722640</v>
      </c>
      <c r="L143" s="82" t="str">
        <f t="shared" si="4"/>
        <v>OK</v>
      </c>
      <c r="M143" s="173">
        <v>67667</v>
      </c>
      <c r="N143" s="173">
        <f t="shared" si="5"/>
        <v>2706680</v>
      </c>
      <c r="O143" s="82" t="str">
        <f t="shared" si="6"/>
        <v>OK</v>
      </c>
      <c r="P143" s="173">
        <v>67686</v>
      </c>
      <c r="Q143" s="173">
        <f t="shared" si="7"/>
        <v>2707440</v>
      </c>
      <c r="R143" s="82" t="str">
        <f t="shared" si="8"/>
        <v>OK</v>
      </c>
      <c r="S143" s="75"/>
      <c r="T143" s="75"/>
      <c r="U143" s="75"/>
      <c r="V143" s="75"/>
      <c r="W143" s="75"/>
    </row>
    <row r="144" spans="1:23" ht="12.75" customHeight="1">
      <c r="A144" s="93" t="s">
        <v>462</v>
      </c>
      <c r="B144" s="156" t="s">
        <v>463</v>
      </c>
      <c r="C144" s="93"/>
      <c r="D144" s="172"/>
      <c r="E144" s="173"/>
      <c r="F144" s="173">
        <f t="shared" si="0"/>
        <v>0</v>
      </c>
      <c r="G144" s="173"/>
      <c r="H144" s="173">
        <f t="shared" si="1"/>
        <v>0</v>
      </c>
      <c r="I144" s="82" t="str">
        <f t="shared" si="2"/>
        <v>OK</v>
      </c>
      <c r="J144" s="173"/>
      <c r="K144" s="173">
        <f t="shared" si="3"/>
        <v>0</v>
      </c>
      <c r="L144" s="82" t="str">
        <f t="shared" si="4"/>
        <v>OK</v>
      </c>
      <c r="M144" s="173"/>
      <c r="N144" s="173">
        <f t="shared" si="5"/>
        <v>0</v>
      </c>
      <c r="O144" s="82" t="str">
        <f t="shared" si="6"/>
        <v>OK</v>
      </c>
      <c r="P144" s="173">
        <v>0</v>
      </c>
      <c r="Q144" s="173">
        <f t="shared" si="7"/>
        <v>0</v>
      </c>
      <c r="R144" s="82" t="str">
        <f t="shared" si="8"/>
        <v>OK</v>
      </c>
      <c r="S144" s="75"/>
      <c r="T144" s="75"/>
      <c r="U144" s="75"/>
      <c r="V144" s="75"/>
      <c r="W144" s="75"/>
    </row>
    <row r="145" spans="1:23" ht="12.75" customHeight="1">
      <c r="A145" s="93" t="s">
        <v>464</v>
      </c>
      <c r="B145" s="156" t="s">
        <v>465</v>
      </c>
      <c r="C145" s="93" t="s">
        <v>217</v>
      </c>
      <c r="D145" s="172">
        <v>101</v>
      </c>
      <c r="E145" s="173">
        <v>20265</v>
      </c>
      <c r="F145" s="173">
        <f t="shared" si="0"/>
        <v>2046765</v>
      </c>
      <c r="G145" s="173">
        <v>20164</v>
      </c>
      <c r="H145" s="173">
        <f t="shared" si="1"/>
        <v>2036564</v>
      </c>
      <c r="I145" s="82" t="str">
        <f t="shared" si="2"/>
        <v>OK</v>
      </c>
      <c r="J145" s="173">
        <v>20265</v>
      </c>
      <c r="K145" s="173">
        <f t="shared" si="3"/>
        <v>2046765</v>
      </c>
      <c r="L145" s="82" t="str">
        <f t="shared" si="4"/>
        <v>OK</v>
      </c>
      <c r="M145" s="173">
        <v>20146</v>
      </c>
      <c r="N145" s="173">
        <f t="shared" si="5"/>
        <v>2034746</v>
      </c>
      <c r="O145" s="82" t="str">
        <f t="shared" si="6"/>
        <v>OK</v>
      </c>
      <c r="P145" s="173">
        <v>20152</v>
      </c>
      <c r="Q145" s="173">
        <f t="shared" si="7"/>
        <v>2035352</v>
      </c>
      <c r="R145" s="82" t="str">
        <f t="shared" si="8"/>
        <v>OK</v>
      </c>
      <c r="S145" s="75"/>
      <c r="T145" s="75"/>
      <c r="U145" s="75"/>
      <c r="V145" s="75"/>
      <c r="W145" s="75"/>
    </row>
    <row r="146" spans="1:23" ht="12.75" customHeight="1">
      <c r="A146" s="93" t="s">
        <v>466</v>
      </c>
      <c r="B146" s="156" t="s">
        <v>449</v>
      </c>
      <c r="C146" s="93" t="s">
        <v>217</v>
      </c>
      <c r="D146" s="172">
        <v>101</v>
      </c>
      <c r="E146" s="173">
        <v>45500</v>
      </c>
      <c r="F146" s="173">
        <f t="shared" si="0"/>
        <v>4595500</v>
      </c>
      <c r="G146" s="173">
        <v>45273</v>
      </c>
      <c r="H146" s="173">
        <f t="shared" si="1"/>
        <v>4572573</v>
      </c>
      <c r="I146" s="82" t="str">
        <f t="shared" si="2"/>
        <v>OK</v>
      </c>
      <c r="J146" s="173">
        <v>45500</v>
      </c>
      <c r="K146" s="173">
        <f t="shared" si="3"/>
        <v>4595500</v>
      </c>
      <c r="L146" s="82" t="str">
        <f t="shared" si="4"/>
        <v>OK</v>
      </c>
      <c r="M146" s="173">
        <v>45233</v>
      </c>
      <c r="N146" s="173">
        <f t="shared" si="5"/>
        <v>4568533</v>
      </c>
      <c r="O146" s="82" t="str">
        <f t="shared" si="6"/>
        <v>OK</v>
      </c>
      <c r="P146" s="173">
        <v>45246</v>
      </c>
      <c r="Q146" s="173">
        <f t="shared" si="7"/>
        <v>4569846</v>
      </c>
      <c r="R146" s="82" t="str">
        <f t="shared" si="8"/>
        <v>OK</v>
      </c>
      <c r="S146" s="75"/>
      <c r="T146" s="75"/>
      <c r="U146" s="75"/>
      <c r="V146" s="75"/>
      <c r="W146" s="75"/>
    </row>
    <row r="147" spans="1:23" ht="12.75" customHeight="1">
      <c r="A147" s="93" t="s">
        <v>467</v>
      </c>
      <c r="B147" s="156" t="s">
        <v>468</v>
      </c>
      <c r="C147" s="93" t="s">
        <v>217</v>
      </c>
      <c r="D147" s="172">
        <v>101</v>
      </c>
      <c r="E147" s="173">
        <v>14019</v>
      </c>
      <c r="F147" s="173">
        <f t="shared" si="0"/>
        <v>1415919</v>
      </c>
      <c r="G147" s="173">
        <v>13949</v>
      </c>
      <c r="H147" s="173">
        <f t="shared" si="1"/>
        <v>1408849</v>
      </c>
      <c r="I147" s="82" t="str">
        <f t="shared" si="2"/>
        <v>OK</v>
      </c>
      <c r="J147" s="173">
        <v>14019</v>
      </c>
      <c r="K147" s="173">
        <f t="shared" si="3"/>
        <v>1415919</v>
      </c>
      <c r="L147" s="82" t="str">
        <f t="shared" si="4"/>
        <v>OK</v>
      </c>
      <c r="M147" s="173">
        <v>13937</v>
      </c>
      <c r="N147" s="173">
        <f t="shared" si="5"/>
        <v>1407637</v>
      </c>
      <c r="O147" s="82" t="str">
        <f t="shared" si="6"/>
        <v>OK</v>
      </c>
      <c r="P147" s="173">
        <v>13941</v>
      </c>
      <c r="Q147" s="173">
        <f t="shared" si="7"/>
        <v>1408041</v>
      </c>
      <c r="R147" s="82" t="str">
        <f t="shared" si="8"/>
        <v>OK</v>
      </c>
      <c r="S147" s="75"/>
      <c r="T147" s="75"/>
      <c r="U147" s="75"/>
      <c r="V147" s="75"/>
      <c r="W147" s="75"/>
    </row>
    <row r="148" spans="1:23" ht="12.75" customHeight="1">
      <c r="A148" s="93" t="s">
        <v>469</v>
      </c>
      <c r="B148" s="156" t="s">
        <v>470</v>
      </c>
      <c r="C148" s="93" t="s">
        <v>217</v>
      </c>
      <c r="D148" s="172">
        <v>40</v>
      </c>
      <c r="E148" s="173">
        <v>4418</v>
      </c>
      <c r="F148" s="173">
        <f t="shared" si="0"/>
        <v>176720</v>
      </c>
      <c r="G148" s="173">
        <v>4396</v>
      </c>
      <c r="H148" s="173">
        <f t="shared" si="1"/>
        <v>175840</v>
      </c>
      <c r="I148" s="82" t="str">
        <f t="shared" si="2"/>
        <v>OK</v>
      </c>
      <c r="J148" s="173">
        <v>4418</v>
      </c>
      <c r="K148" s="173">
        <f t="shared" si="3"/>
        <v>176720</v>
      </c>
      <c r="L148" s="82" t="str">
        <f t="shared" si="4"/>
        <v>OK</v>
      </c>
      <c r="M148" s="173">
        <v>4392</v>
      </c>
      <c r="N148" s="173">
        <f t="shared" si="5"/>
        <v>175680</v>
      </c>
      <c r="O148" s="82" t="str">
        <f t="shared" si="6"/>
        <v>OK</v>
      </c>
      <c r="P148" s="173">
        <v>4393</v>
      </c>
      <c r="Q148" s="173">
        <f t="shared" si="7"/>
        <v>175720</v>
      </c>
      <c r="R148" s="82" t="str">
        <f t="shared" si="8"/>
        <v>OK</v>
      </c>
      <c r="S148" s="75"/>
      <c r="T148" s="75"/>
      <c r="U148" s="75"/>
      <c r="V148" s="75"/>
      <c r="W148" s="75"/>
    </row>
    <row r="149" spans="1:23" ht="12.75" customHeight="1">
      <c r="A149" s="93" t="s">
        <v>471</v>
      </c>
      <c r="B149" s="156" t="s">
        <v>451</v>
      </c>
      <c r="C149" s="93" t="s">
        <v>217</v>
      </c>
      <c r="D149" s="172">
        <v>101</v>
      </c>
      <c r="E149" s="173">
        <v>24082</v>
      </c>
      <c r="F149" s="173">
        <f t="shared" si="0"/>
        <v>2432282</v>
      </c>
      <c r="G149" s="173">
        <v>23962</v>
      </c>
      <c r="H149" s="173">
        <f t="shared" si="1"/>
        <v>2420162</v>
      </c>
      <c r="I149" s="82" t="str">
        <f t="shared" si="2"/>
        <v>OK</v>
      </c>
      <c r="J149" s="173">
        <v>24082</v>
      </c>
      <c r="K149" s="173">
        <f t="shared" si="3"/>
        <v>2432282</v>
      </c>
      <c r="L149" s="82" t="str">
        <f t="shared" si="4"/>
        <v>OK</v>
      </c>
      <c r="M149" s="173">
        <v>23941</v>
      </c>
      <c r="N149" s="173">
        <f t="shared" si="5"/>
        <v>2418041</v>
      </c>
      <c r="O149" s="82" t="str">
        <f t="shared" si="6"/>
        <v>OK</v>
      </c>
      <c r="P149" s="173">
        <v>23948</v>
      </c>
      <c r="Q149" s="173">
        <f t="shared" si="7"/>
        <v>2418748</v>
      </c>
      <c r="R149" s="82" t="str">
        <f t="shared" si="8"/>
        <v>OK</v>
      </c>
      <c r="S149" s="75"/>
      <c r="T149" s="75"/>
      <c r="U149" s="75"/>
      <c r="V149" s="75"/>
      <c r="W149" s="75"/>
    </row>
    <row r="150" spans="1:23" ht="12.75" customHeight="1">
      <c r="A150" s="93" t="s">
        <v>472</v>
      </c>
      <c r="B150" s="156" t="s">
        <v>473</v>
      </c>
      <c r="C150" s="93" t="s">
        <v>217</v>
      </c>
      <c r="D150" s="172">
        <v>101</v>
      </c>
      <c r="E150" s="173">
        <v>91229</v>
      </c>
      <c r="F150" s="173">
        <f t="shared" si="0"/>
        <v>9214129</v>
      </c>
      <c r="G150" s="173">
        <v>90773</v>
      </c>
      <c r="H150" s="173">
        <f t="shared" si="1"/>
        <v>9168073</v>
      </c>
      <c r="I150" s="82" t="str">
        <f t="shared" si="2"/>
        <v>OK</v>
      </c>
      <c r="J150" s="173">
        <v>91229</v>
      </c>
      <c r="K150" s="173">
        <f t="shared" si="3"/>
        <v>9214129</v>
      </c>
      <c r="L150" s="82" t="str">
        <f t="shared" si="4"/>
        <v>OK</v>
      </c>
      <c r="M150" s="173">
        <v>90694</v>
      </c>
      <c r="N150" s="173">
        <f t="shared" si="5"/>
        <v>9160094</v>
      </c>
      <c r="O150" s="82" t="str">
        <f t="shared" si="6"/>
        <v>OK</v>
      </c>
      <c r="P150" s="173">
        <v>90720</v>
      </c>
      <c r="Q150" s="173">
        <f t="shared" si="7"/>
        <v>9162720</v>
      </c>
      <c r="R150" s="82" t="str">
        <f t="shared" si="8"/>
        <v>OK</v>
      </c>
      <c r="S150" s="75"/>
      <c r="T150" s="75"/>
      <c r="U150" s="75"/>
      <c r="V150" s="75"/>
      <c r="W150" s="75"/>
    </row>
    <row r="151" spans="1:23" ht="12.75" customHeight="1">
      <c r="A151" s="93" t="s">
        <v>474</v>
      </c>
      <c r="B151" s="156" t="s">
        <v>475</v>
      </c>
      <c r="C151" s="93" t="s">
        <v>217</v>
      </c>
      <c r="D151" s="172">
        <v>40</v>
      </c>
      <c r="E151" s="173">
        <v>17685</v>
      </c>
      <c r="F151" s="173">
        <f t="shared" si="0"/>
        <v>707400</v>
      </c>
      <c r="G151" s="173">
        <v>17597</v>
      </c>
      <c r="H151" s="173">
        <f t="shared" si="1"/>
        <v>703880</v>
      </c>
      <c r="I151" s="82" t="str">
        <f t="shared" si="2"/>
        <v>OK</v>
      </c>
      <c r="J151" s="173">
        <v>17685</v>
      </c>
      <c r="K151" s="173">
        <f t="shared" si="3"/>
        <v>707400</v>
      </c>
      <c r="L151" s="82" t="str">
        <f t="shared" si="4"/>
        <v>OK</v>
      </c>
      <c r="M151" s="173">
        <v>17581</v>
      </c>
      <c r="N151" s="173">
        <f t="shared" si="5"/>
        <v>703240</v>
      </c>
      <c r="O151" s="82" t="str">
        <f t="shared" si="6"/>
        <v>OK</v>
      </c>
      <c r="P151" s="173">
        <v>17586</v>
      </c>
      <c r="Q151" s="173">
        <f t="shared" si="7"/>
        <v>703440</v>
      </c>
      <c r="R151" s="82" t="str">
        <f t="shared" si="8"/>
        <v>OK</v>
      </c>
      <c r="S151" s="75"/>
      <c r="T151" s="75"/>
      <c r="U151" s="75"/>
      <c r="V151" s="75"/>
      <c r="W151" s="75"/>
    </row>
    <row r="152" spans="1:23" ht="12.75" customHeight="1">
      <c r="A152" s="93" t="s">
        <v>476</v>
      </c>
      <c r="B152" s="156" t="s">
        <v>477</v>
      </c>
      <c r="C152" s="93" t="s">
        <v>225</v>
      </c>
      <c r="D152" s="172">
        <v>20</v>
      </c>
      <c r="E152" s="173">
        <v>1739</v>
      </c>
      <c r="F152" s="173">
        <f t="shared" si="0"/>
        <v>34780</v>
      </c>
      <c r="G152" s="173">
        <v>1730</v>
      </c>
      <c r="H152" s="173">
        <f t="shared" si="1"/>
        <v>34600</v>
      </c>
      <c r="I152" s="82" t="str">
        <f t="shared" si="2"/>
        <v>OK</v>
      </c>
      <c r="J152" s="173">
        <v>1739</v>
      </c>
      <c r="K152" s="173">
        <f t="shared" si="3"/>
        <v>34780</v>
      </c>
      <c r="L152" s="82" t="str">
        <f t="shared" si="4"/>
        <v>OK</v>
      </c>
      <c r="M152" s="173">
        <v>1729</v>
      </c>
      <c r="N152" s="173">
        <f t="shared" si="5"/>
        <v>34580</v>
      </c>
      <c r="O152" s="82" t="str">
        <f t="shared" si="6"/>
        <v>OK</v>
      </c>
      <c r="P152" s="173">
        <v>1729</v>
      </c>
      <c r="Q152" s="173">
        <f t="shared" si="7"/>
        <v>34580</v>
      </c>
      <c r="R152" s="82" t="str">
        <f t="shared" si="8"/>
        <v>OK</v>
      </c>
      <c r="S152" s="75"/>
      <c r="T152" s="75"/>
      <c r="U152" s="75"/>
      <c r="V152" s="75"/>
      <c r="W152" s="75"/>
    </row>
    <row r="153" spans="1:23" ht="12.75" customHeight="1">
      <c r="A153" s="93" t="s">
        <v>478</v>
      </c>
      <c r="B153" s="156" t="s">
        <v>479</v>
      </c>
      <c r="C153" s="93" t="s">
        <v>220</v>
      </c>
      <c r="D153" s="172">
        <v>80</v>
      </c>
      <c r="E153" s="173">
        <v>314</v>
      </c>
      <c r="F153" s="173">
        <f t="shared" si="0"/>
        <v>25120</v>
      </c>
      <c r="G153" s="173">
        <v>312</v>
      </c>
      <c r="H153" s="173">
        <f t="shared" si="1"/>
        <v>24960</v>
      </c>
      <c r="I153" s="82" t="str">
        <f t="shared" si="2"/>
        <v>OK</v>
      </c>
      <c r="J153" s="173">
        <v>314</v>
      </c>
      <c r="K153" s="173">
        <f t="shared" si="3"/>
        <v>25120</v>
      </c>
      <c r="L153" s="82" t="str">
        <f t="shared" si="4"/>
        <v>OK</v>
      </c>
      <c r="M153" s="173">
        <v>312</v>
      </c>
      <c r="N153" s="173">
        <f t="shared" si="5"/>
        <v>24960</v>
      </c>
      <c r="O153" s="82" t="str">
        <f t="shared" si="6"/>
        <v>OK</v>
      </c>
      <c r="P153" s="173">
        <v>312</v>
      </c>
      <c r="Q153" s="173">
        <f t="shared" si="7"/>
        <v>24960</v>
      </c>
      <c r="R153" s="82" t="str">
        <f t="shared" si="8"/>
        <v>OK</v>
      </c>
      <c r="S153" s="75"/>
      <c r="T153" s="75"/>
      <c r="U153" s="75"/>
      <c r="V153" s="75"/>
      <c r="W153" s="75"/>
    </row>
    <row r="154" spans="1:23" ht="12.75" customHeight="1">
      <c r="A154" s="93" t="s">
        <v>480</v>
      </c>
      <c r="B154" s="156" t="s">
        <v>481</v>
      </c>
      <c r="C154" s="93" t="s">
        <v>220</v>
      </c>
      <c r="D154" s="172">
        <v>40</v>
      </c>
      <c r="E154" s="173">
        <v>1763</v>
      </c>
      <c r="F154" s="173">
        <f t="shared" si="0"/>
        <v>70520</v>
      </c>
      <c r="G154" s="173">
        <v>1754</v>
      </c>
      <c r="H154" s="173">
        <f t="shared" si="1"/>
        <v>70160</v>
      </c>
      <c r="I154" s="82" t="str">
        <f t="shared" si="2"/>
        <v>OK</v>
      </c>
      <c r="J154" s="173">
        <v>1763</v>
      </c>
      <c r="K154" s="173">
        <f t="shared" si="3"/>
        <v>70520</v>
      </c>
      <c r="L154" s="82" t="str">
        <f t="shared" si="4"/>
        <v>OK</v>
      </c>
      <c r="M154" s="173">
        <v>1753</v>
      </c>
      <c r="N154" s="173">
        <f t="shared" si="5"/>
        <v>70120</v>
      </c>
      <c r="O154" s="82" t="str">
        <f t="shared" si="6"/>
        <v>OK</v>
      </c>
      <c r="P154" s="173">
        <v>1753</v>
      </c>
      <c r="Q154" s="173">
        <f t="shared" si="7"/>
        <v>70120</v>
      </c>
      <c r="R154" s="82" t="str">
        <f t="shared" si="8"/>
        <v>OK</v>
      </c>
      <c r="S154" s="75"/>
      <c r="T154" s="75"/>
      <c r="U154" s="75"/>
      <c r="V154" s="75"/>
      <c r="W154" s="75"/>
    </row>
    <row r="155" spans="1:23" ht="12.75" customHeight="1">
      <c r="A155" s="93" t="s">
        <v>482</v>
      </c>
      <c r="B155" s="156" t="s">
        <v>483</v>
      </c>
      <c r="C155" s="93" t="s">
        <v>220</v>
      </c>
      <c r="D155" s="172">
        <v>40</v>
      </c>
      <c r="E155" s="173">
        <v>3833</v>
      </c>
      <c r="F155" s="173">
        <f t="shared" si="0"/>
        <v>153320</v>
      </c>
      <c r="G155" s="173">
        <v>3814</v>
      </c>
      <c r="H155" s="173">
        <f t="shared" si="1"/>
        <v>152560</v>
      </c>
      <c r="I155" s="82" t="str">
        <f t="shared" si="2"/>
        <v>OK</v>
      </c>
      <c r="J155" s="173">
        <v>3833</v>
      </c>
      <c r="K155" s="173">
        <f t="shared" si="3"/>
        <v>153320</v>
      </c>
      <c r="L155" s="82" t="str">
        <f t="shared" si="4"/>
        <v>OK</v>
      </c>
      <c r="M155" s="173">
        <v>3811</v>
      </c>
      <c r="N155" s="173">
        <f t="shared" si="5"/>
        <v>152440</v>
      </c>
      <c r="O155" s="82" t="str">
        <f t="shared" si="6"/>
        <v>OK</v>
      </c>
      <c r="P155" s="173">
        <v>3812</v>
      </c>
      <c r="Q155" s="173">
        <f t="shared" si="7"/>
        <v>152480</v>
      </c>
      <c r="R155" s="82" t="str">
        <f t="shared" si="8"/>
        <v>OK</v>
      </c>
      <c r="S155" s="75"/>
      <c r="T155" s="75"/>
      <c r="U155" s="75"/>
      <c r="V155" s="75"/>
      <c r="W155" s="75"/>
    </row>
    <row r="156" spans="1:23" ht="12.75" customHeight="1">
      <c r="A156" s="93" t="s">
        <v>484</v>
      </c>
      <c r="B156" s="156" t="s">
        <v>485</v>
      </c>
      <c r="C156" s="93" t="s">
        <v>225</v>
      </c>
      <c r="D156" s="172">
        <v>18</v>
      </c>
      <c r="E156" s="173">
        <v>76413</v>
      </c>
      <c r="F156" s="173">
        <f t="shared" si="0"/>
        <v>1375434</v>
      </c>
      <c r="G156" s="173">
        <v>76031</v>
      </c>
      <c r="H156" s="173">
        <f t="shared" si="1"/>
        <v>1368558</v>
      </c>
      <c r="I156" s="82" t="str">
        <f t="shared" si="2"/>
        <v>OK</v>
      </c>
      <c r="J156" s="173">
        <v>76413</v>
      </c>
      <c r="K156" s="173">
        <f t="shared" si="3"/>
        <v>1375434</v>
      </c>
      <c r="L156" s="82" t="str">
        <f t="shared" si="4"/>
        <v>OK</v>
      </c>
      <c r="M156" s="173">
        <v>75965</v>
      </c>
      <c r="N156" s="173">
        <f t="shared" si="5"/>
        <v>1367370</v>
      </c>
      <c r="O156" s="82" t="str">
        <f t="shared" si="6"/>
        <v>OK</v>
      </c>
      <c r="P156" s="173">
        <v>75987</v>
      </c>
      <c r="Q156" s="173">
        <f t="shared" si="7"/>
        <v>1367766</v>
      </c>
      <c r="R156" s="82" t="str">
        <f t="shared" si="8"/>
        <v>OK</v>
      </c>
      <c r="S156" s="75"/>
      <c r="T156" s="75"/>
      <c r="U156" s="75"/>
      <c r="V156" s="75"/>
      <c r="W156" s="75"/>
    </row>
    <row r="157" spans="1:23" ht="12.75" customHeight="1">
      <c r="A157" s="93" t="s">
        <v>486</v>
      </c>
      <c r="B157" s="156" t="s">
        <v>487</v>
      </c>
      <c r="C157" s="93" t="s">
        <v>217</v>
      </c>
      <c r="D157" s="172">
        <v>76</v>
      </c>
      <c r="E157" s="173">
        <v>10435</v>
      </c>
      <c r="F157" s="173">
        <f t="shared" si="0"/>
        <v>793060</v>
      </c>
      <c r="G157" s="173">
        <v>10383</v>
      </c>
      <c r="H157" s="173">
        <f t="shared" si="1"/>
        <v>789108</v>
      </c>
      <c r="I157" s="82" t="str">
        <f t="shared" si="2"/>
        <v>OK</v>
      </c>
      <c r="J157" s="173">
        <v>10435</v>
      </c>
      <c r="K157" s="173">
        <f t="shared" si="3"/>
        <v>793060</v>
      </c>
      <c r="L157" s="82" t="str">
        <f t="shared" si="4"/>
        <v>OK</v>
      </c>
      <c r="M157" s="173">
        <v>10374</v>
      </c>
      <c r="N157" s="173">
        <f t="shared" si="5"/>
        <v>788424</v>
      </c>
      <c r="O157" s="82" t="str">
        <f t="shared" si="6"/>
        <v>OK</v>
      </c>
      <c r="P157" s="173">
        <v>10377</v>
      </c>
      <c r="Q157" s="173">
        <f t="shared" si="7"/>
        <v>788652</v>
      </c>
      <c r="R157" s="82" t="str">
        <f t="shared" si="8"/>
        <v>OK</v>
      </c>
      <c r="S157" s="75"/>
      <c r="T157" s="75"/>
      <c r="U157" s="75"/>
      <c r="V157" s="75"/>
      <c r="W157" s="75"/>
    </row>
    <row r="158" spans="1:23" ht="12.75" customHeight="1">
      <c r="A158" s="93" t="s">
        <v>488</v>
      </c>
      <c r="B158" s="156" t="s">
        <v>489</v>
      </c>
      <c r="C158" s="93" t="s">
        <v>490</v>
      </c>
      <c r="D158" s="172">
        <v>1</v>
      </c>
      <c r="E158" s="173">
        <v>120000</v>
      </c>
      <c r="F158" s="173">
        <f t="shared" si="0"/>
        <v>120000</v>
      </c>
      <c r="G158" s="173">
        <v>119400</v>
      </c>
      <c r="H158" s="173">
        <f t="shared" si="1"/>
        <v>119400</v>
      </c>
      <c r="I158" s="82" t="str">
        <f t="shared" si="2"/>
        <v>OK</v>
      </c>
      <c r="J158" s="173">
        <v>120000</v>
      </c>
      <c r="K158" s="173">
        <f t="shared" si="3"/>
        <v>120000</v>
      </c>
      <c r="L158" s="82" t="str">
        <f t="shared" si="4"/>
        <v>OK</v>
      </c>
      <c r="M158" s="173">
        <v>119297</v>
      </c>
      <c r="N158" s="173">
        <f t="shared" si="5"/>
        <v>119297</v>
      </c>
      <c r="O158" s="82" t="str">
        <f t="shared" si="6"/>
        <v>OK</v>
      </c>
      <c r="P158" s="173">
        <v>119330</v>
      </c>
      <c r="Q158" s="173">
        <f t="shared" si="7"/>
        <v>119330</v>
      </c>
      <c r="R158" s="82" t="str">
        <f t="shared" si="8"/>
        <v>OK</v>
      </c>
      <c r="S158" s="75"/>
      <c r="T158" s="75"/>
      <c r="U158" s="75"/>
      <c r="V158" s="75"/>
      <c r="W158" s="75"/>
    </row>
    <row r="159" spans="1:23" ht="12.75" customHeight="1">
      <c r="A159" s="93" t="s">
        <v>491</v>
      </c>
      <c r="B159" s="156" t="s">
        <v>492</v>
      </c>
      <c r="C159" s="93"/>
      <c r="D159" s="172"/>
      <c r="E159" s="173"/>
      <c r="F159" s="173">
        <f t="shared" si="0"/>
        <v>0</v>
      </c>
      <c r="G159" s="173"/>
      <c r="H159" s="173">
        <f t="shared" si="1"/>
        <v>0</v>
      </c>
      <c r="I159" s="82" t="str">
        <f t="shared" si="2"/>
        <v>OK</v>
      </c>
      <c r="J159" s="173"/>
      <c r="K159" s="173">
        <f t="shared" si="3"/>
        <v>0</v>
      </c>
      <c r="L159" s="82" t="str">
        <f t="shared" si="4"/>
        <v>OK</v>
      </c>
      <c r="M159" s="173"/>
      <c r="N159" s="173">
        <f t="shared" si="5"/>
        <v>0</v>
      </c>
      <c r="O159" s="82" t="str">
        <f t="shared" si="6"/>
        <v>OK</v>
      </c>
      <c r="P159" s="173">
        <v>0</v>
      </c>
      <c r="Q159" s="173">
        <f t="shared" si="7"/>
        <v>0</v>
      </c>
      <c r="R159" s="82" t="str">
        <f t="shared" si="8"/>
        <v>OK</v>
      </c>
      <c r="S159" s="75"/>
      <c r="T159" s="75"/>
      <c r="U159" s="75"/>
      <c r="V159" s="75"/>
      <c r="W159" s="75"/>
    </row>
    <row r="160" spans="1:23" ht="12.75" customHeight="1">
      <c r="A160" s="93" t="s">
        <v>493</v>
      </c>
      <c r="B160" s="156" t="s">
        <v>465</v>
      </c>
      <c r="C160" s="93" t="s">
        <v>217</v>
      </c>
      <c r="D160" s="172">
        <v>23</v>
      </c>
      <c r="E160" s="173">
        <v>20265</v>
      </c>
      <c r="F160" s="173">
        <f t="shared" si="0"/>
        <v>466095</v>
      </c>
      <c r="G160" s="173">
        <v>20164</v>
      </c>
      <c r="H160" s="173">
        <f t="shared" si="1"/>
        <v>463772</v>
      </c>
      <c r="I160" s="82" t="str">
        <f t="shared" si="2"/>
        <v>OK</v>
      </c>
      <c r="J160" s="173">
        <v>20265</v>
      </c>
      <c r="K160" s="173">
        <f t="shared" si="3"/>
        <v>466095</v>
      </c>
      <c r="L160" s="82" t="str">
        <f t="shared" si="4"/>
        <v>OK</v>
      </c>
      <c r="M160" s="173">
        <v>20146</v>
      </c>
      <c r="N160" s="173">
        <f t="shared" si="5"/>
        <v>463358</v>
      </c>
      <c r="O160" s="82" t="str">
        <f t="shared" si="6"/>
        <v>OK</v>
      </c>
      <c r="P160" s="173">
        <v>20152</v>
      </c>
      <c r="Q160" s="173">
        <f t="shared" si="7"/>
        <v>463496</v>
      </c>
      <c r="R160" s="82" t="str">
        <f t="shared" si="8"/>
        <v>OK</v>
      </c>
      <c r="S160" s="75"/>
      <c r="T160" s="75"/>
      <c r="U160" s="75"/>
      <c r="V160" s="75"/>
      <c r="W160" s="75"/>
    </row>
    <row r="161" spans="1:23" ht="12.75" customHeight="1">
      <c r="A161" s="93" t="s">
        <v>494</v>
      </c>
      <c r="B161" s="156" t="s">
        <v>449</v>
      </c>
      <c r="C161" s="93" t="s">
        <v>217</v>
      </c>
      <c r="D161" s="172">
        <v>23</v>
      </c>
      <c r="E161" s="173">
        <v>45500</v>
      </c>
      <c r="F161" s="173">
        <f t="shared" si="0"/>
        <v>1046500</v>
      </c>
      <c r="G161" s="173">
        <v>45273</v>
      </c>
      <c r="H161" s="173">
        <f t="shared" si="1"/>
        <v>1041279</v>
      </c>
      <c r="I161" s="82" t="str">
        <f t="shared" si="2"/>
        <v>OK</v>
      </c>
      <c r="J161" s="173">
        <v>45500</v>
      </c>
      <c r="K161" s="173">
        <f t="shared" si="3"/>
        <v>1046500</v>
      </c>
      <c r="L161" s="82" t="str">
        <f t="shared" si="4"/>
        <v>OK</v>
      </c>
      <c r="M161" s="173">
        <v>45233</v>
      </c>
      <c r="N161" s="173">
        <f t="shared" si="5"/>
        <v>1040359</v>
      </c>
      <c r="O161" s="82" t="str">
        <f t="shared" si="6"/>
        <v>OK</v>
      </c>
      <c r="P161" s="173">
        <v>45246</v>
      </c>
      <c r="Q161" s="173">
        <f t="shared" si="7"/>
        <v>1040658</v>
      </c>
      <c r="R161" s="82" t="str">
        <f t="shared" si="8"/>
        <v>OK</v>
      </c>
      <c r="S161" s="75"/>
      <c r="T161" s="75"/>
      <c r="U161" s="75"/>
      <c r="V161" s="75"/>
      <c r="W161" s="75"/>
    </row>
    <row r="162" spans="1:23" ht="12.75" customHeight="1">
      <c r="A162" s="93" t="s">
        <v>495</v>
      </c>
      <c r="B162" s="156" t="s">
        <v>468</v>
      </c>
      <c r="C162" s="93" t="s">
        <v>217</v>
      </c>
      <c r="D162" s="172">
        <v>23</v>
      </c>
      <c r="E162" s="173">
        <v>14019</v>
      </c>
      <c r="F162" s="173">
        <f t="shared" si="0"/>
        <v>322437</v>
      </c>
      <c r="G162" s="173">
        <v>13949</v>
      </c>
      <c r="H162" s="173">
        <f t="shared" si="1"/>
        <v>320827</v>
      </c>
      <c r="I162" s="82" t="str">
        <f t="shared" si="2"/>
        <v>OK</v>
      </c>
      <c r="J162" s="173">
        <v>14019</v>
      </c>
      <c r="K162" s="173">
        <f t="shared" si="3"/>
        <v>322437</v>
      </c>
      <c r="L162" s="82" t="str">
        <f t="shared" si="4"/>
        <v>OK</v>
      </c>
      <c r="M162" s="173">
        <v>13937</v>
      </c>
      <c r="N162" s="173">
        <f t="shared" si="5"/>
        <v>320551</v>
      </c>
      <c r="O162" s="82" t="str">
        <f t="shared" si="6"/>
        <v>OK</v>
      </c>
      <c r="P162" s="173">
        <v>13941</v>
      </c>
      <c r="Q162" s="173">
        <f t="shared" si="7"/>
        <v>320643</v>
      </c>
      <c r="R162" s="82" t="str">
        <f t="shared" si="8"/>
        <v>OK</v>
      </c>
      <c r="S162" s="75"/>
      <c r="T162" s="75"/>
      <c r="U162" s="75"/>
      <c r="V162" s="75"/>
      <c r="W162" s="75"/>
    </row>
    <row r="163" spans="1:23" ht="12.75" customHeight="1">
      <c r="A163" s="93" t="s">
        <v>496</v>
      </c>
      <c r="B163" s="156" t="s">
        <v>470</v>
      </c>
      <c r="C163" s="93" t="s">
        <v>217</v>
      </c>
      <c r="D163" s="172">
        <v>20</v>
      </c>
      <c r="E163" s="173">
        <v>4418</v>
      </c>
      <c r="F163" s="173">
        <f t="shared" si="0"/>
        <v>88360</v>
      </c>
      <c r="G163" s="173">
        <v>4396</v>
      </c>
      <c r="H163" s="173">
        <f t="shared" si="1"/>
        <v>87920</v>
      </c>
      <c r="I163" s="82" t="str">
        <f t="shared" si="2"/>
        <v>OK</v>
      </c>
      <c r="J163" s="173">
        <v>4418</v>
      </c>
      <c r="K163" s="173">
        <f t="shared" si="3"/>
        <v>88360</v>
      </c>
      <c r="L163" s="82" t="str">
        <f t="shared" si="4"/>
        <v>OK</v>
      </c>
      <c r="M163" s="173">
        <v>4392</v>
      </c>
      <c r="N163" s="173">
        <f t="shared" si="5"/>
        <v>87840</v>
      </c>
      <c r="O163" s="82" t="str">
        <f t="shared" si="6"/>
        <v>OK</v>
      </c>
      <c r="P163" s="173">
        <v>4393</v>
      </c>
      <c r="Q163" s="173">
        <f t="shared" si="7"/>
        <v>87860</v>
      </c>
      <c r="R163" s="82" t="str">
        <f t="shared" si="8"/>
        <v>OK</v>
      </c>
      <c r="S163" s="75"/>
      <c r="T163" s="75"/>
      <c r="U163" s="75"/>
      <c r="V163" s="75"/>
      <c r="W163" s="75"/>
    </row>
    <row r="164" spans="1:23" ht="12.75" customHeight="1">
      <c r="A164" s="93" t="s">
        <v>497</v>
      </c>
      <c r="B164" s="156" t="s">
        <v>451</v>
      </c>
      <c r="C164" s="93" t="s">
        <v>217</v>
      </c>
      <c r="D164" s="172">
        <v>23</v>
      </c>
      <c r="E164" s="173">
        <v>24082</v>
      </c>
      <c r="F164" s="173">
        <f t="shared" si="0"/>
        <v>553886</v>
      </c>
      <c r="G164" s="173">
        <v>23962</v>
      </c>
      <c r="H164" s="173">
        <f t="shared" si="1"/>
        <v>551126</v>
      </c>
      <c r="I164" s="82" t="str">
        <f t="shared" si="2"/>
        <v>OK</v>
      </c>
      <c r="J164" s="173">
        <v>24082</v>
      </c>
      <c r="K164" s="173">
        <f t="shared" si="3"/>
        <v>553886</v>
      </c>
      <c r="L164" s="82" t="str">
        <f t="shared" si="4"/>
        <v>OK</v>
      </c>
      <c r="M164" s="173">
        <v>23941</v>
      </c>
      <c r="N164" s="173">
        <f t="shared" si="5"/>
        <v>550643</v>
      </c>
      <c r="O164" s="82" t="str">
        <f t="shared" si="6"/>
        <v>OK</v>
      </c>
      <c r="P164" s="173">
        <v>23948</v>
      </c>
      <c r="Q164" s="173">
        <f t="shared" si="7"/>
        <v>550804</v>
      </c>
      <c r="R164" s="82" t="str">
        <f t="shared" si="8"/>
        <v>OK</v>
      </c>
      <c r="S164" s="75"/>
      <c r="T164" s="75"/>
      <c r="U164" s="75"/>
      <c r="V164" s="75"/>
      <c r="W164" s="75"/>
    </row>
    <row r="165" spans="1:23" ht="12.75" customHeight="1">
      <c r="A165" s="93" t="s">
        <v>498</v>
      </c>
      <c r="B165" s="156" t="s">
        <v>473</v>
      </c>
      <c r="C165" s="93" t="s">
        <v>217</v>
      </c>
      <c r="D165" s="172">
        <v>23</v>
      </c>
      <c r="E165" s="173">
        <v>91229</v>
      </c>
      <c r="F165" s="173">
        <f t="shared" si="0"/>
        <v>2098267</v>
      </c>
      <c r="G165" s="173">
        <v>90773</v>
      </c>
      <c r="H165" s="173">
        <f t="shared" si="1"/>
        <v>2087779</v>
      </c>
      <c r="I165" s="82" t="str">
        <f t="shared" si="2"/>
        <v>OK</v>
      </c>
      <c r="J165" s="173">
        <v>91229</v>
      </c>
      <c r="K165" s="173">
        <f t="shared" si="3"/>
        <v>2098267</v>
      </c>
      <c r="L165" s="82" t="str">
        <f t="shared" si="4"/>
        <v>OK</v>
      </c>
      <c r="M165" s="173">
        <v>90694</v>
      </c>
      <c r="N165" s="173">
        <f t="shared" si="5"/>
        <v>2085962</v>
      </c>
      <c r="O165" s="82" t="str">
        <f t="shared" si="6"/>
        <v>OK</v>
      </c>
      <c r="P165" s="173">
        <v>90720</v>
      </c>
      <c r="Q165" s="173">
        <f t="shared" si="7"/>
        <v>2086560</v>
      </c>
      <c r="R165" s="82" t="str">
        <f t="shared" si="8"/>
        <v>OK</v>
      </c>
      <c r="S165" s="75"/>
      <c r="T165" s="75"/>
      <c r="U165" s="75"/>
      <c r="V165" s="75"/>
      <c r="W165" s="75"/>
    </row>
    <row r="166" spans="1:23" ht="12.75" customHeight="1">
      <c r="A166" s="93" t="s">
        <v>499</v>
      </c>
      <c r="B166" s="156" t="s">
        <v>475</v>
      </c>
      <c r="C166" s="93" t="s">
        <v>217</v>
      </c>
      <c r="D166" s="172">
        <v>20</v>
      </c>
      <c r="E166" s="173">
        <v>17685</v>
      </c>
      <c r="F166" s="173">
        <f t="shared" si="0"/>
        <v>353700</v>
      </c>
      <c r="G166" s="173">
        <v>17597</v>
      </c>
      <c r="H166" s="173">
        <f t="shared" si="1"/>
        <v>351940</v>
      </c>
      <c r="I166" s="82" t="str">
        <f t="shared" si="2"/>
        <v>OK</v>
      </c>
      <c r="J166" s="173">
        <v>17685</v>
      </c>
      <c r="K166" s="173">
        <f t="shared" si="3"/>
        <v>353700</v>
      </c>
      <c r="L166" s="82" t="str">
        <f t="shared" si="4"/>
        <v>OK</v>
      </c>
      <c r="M166" s="173">
        <v>17581</v>
      </c>
      <c r="N166" s="173">
        <f t="shared" si="5"/>
        <v>351620</v>
      </c>
      <c r="O166" s="82" t="str">
        <f t="shared" si="6"/>
        <v>OK</v>
      </c>
      <c r="P166" s="173">
        <v>17586</v>
      </c>
      <c r="Q166" s="173">
        <f t="shared" si="7"/>
        <v>351720</v>
      </c>
      <c r="R166" s="82" t="str">
        <f t="shared" si="8"/>
        <v>OK</v>
      </c>
      <c r="S166" s="75"/>
      <c r="T166" s="75"/>
      <c r="U166" s="75"/>
      <c r="V166" s="75"/>
      <c r="W166" s="75"/>
    </row>
    <row r="167" spans="1:23" ht="12.75" customHeight="1">
      <c r="A167" s="93" t="s">
        <v>500</v>
      </c>
      <c r="B167" s="156" t="s">
        <v>501</v>
      </c>
      <c r="C167" s="93" t="s">
        <v>225</v>
      </c>
      <c r="D167" s="172">
        <v>2</v>
      </c>
      <c r="E167" s="173">
        <v>3261</v>
      </c>
      <c r="F167" s="173">
        <f t="shared" si="0"/>
        <v>6522</v>
      </c>
      <c r="G167" s="173">
        <v>3245</v>
      </c>
      <c r="H167" s="173">
        <f t="shared" si="1"/>
        <v>6490</v>
      </c>
      <c r="I167" s="82" t="str">
        <f t="shared" si="2"/>
        <v>OK</v>
      </c>
      <c r="J167" s="173">
        <v>3261</v>
      </c>
      <c r="K167" s="173">
        <f t="shared" si="3"/>
        <v>6522</v>
      </c>
      <c r="L167" s="82" t="str">
        <f t="shared" si="4"/>
        <v>OK</v>
      </c>
      <c r="M167" s="173">
        <v>3242</v>
      </c>
      <c r="N167" s="173">
        <f t="shared" si="5"/>
        <v>6484</v>
      </c>
      <c r="O167" s="82" t="str">
        <f t="shared" si="6"/>
        <v>OK</v>
      </c>
      <c r="P167" s="173">
        <v>3243</v>
      </c>
      <c r="Q167" s="173">
        <f t="shared" si="7"/>
        <v>6486</v>
      </c>
      <c r="R167" s="82" t="str">
        <f t="shared" si="8"/>
        <v>OK</v>
      </c>
      <c r="S167" s="75"/>
      <c r="T167" s="75"/>
      <c r="U167" s="75"/>
      <c r="V167" s="75"/>
      <c r="W167" s="75"/>
    </row>
    <row r="168" spans="1:23" ht="12.75" customHeight="1">
      <c r="A168" s="93" t="s">
        <v>502</v>
      </c>
      <c r="B168" s="156" t="s">
        <v>477</v>
      </c>
      <c r="C168" s="93" t="s">
        <v>225</v>
      </c>
      <c r="D168" s="172">
        <v>5</v>
      </c>
      <c r="E168" s="173">
        <v>1739</v>
      </c>
      <c r="F168" s="173">
        <f t="shared" si="0"/>
        <v>8695</v>
      </c>
      <c r="G168" s="173">
        <v>1730</v>
      </c>
      <c r="H168" s="173">
        <f t="shared" si="1"/>
        <v>8650</v>
      </c>
      <c r="I168" s="82" t="str">
        <f t="shared" si="2"/>
        <v>OK</v>
      </c>
      <c r="J168" s="173">
        <v>1739</v>
      </c>
      <c r="K168" s="173">
        <f t="shared" si="3"/>
        <v>8695</v>
      </c>
      <c r="L168" s="82" t="str">
        <f t="shared" si="4"/>
        <v>OK</v>
      </c>
      <c r="M168" s="173">
        <v>1729</v>
      </c>
      <c r="N168" s="173">
        <f t="shared" si="5"/>
        <v>8645</v>
      </c>
      <c r="O168" s="82" t="str">
        <f t="shared" si="6"/>
        <v>OK</v>
      </c>
      <c r="P168" s="173">
        <v>1729</v>
      </c>
      <c r="Q168" s="173">
        <f t="shared" si="7"/>
        <v>8645</v>
      </c>
      <c r="R168" s="82" t="str">
        <f t="shared" si="8"/>
        <v>OK</v>
      </c>
      <c r="S168" s="75"/>
      <c r="T168" s="75"/>
      <c r="U168" s="75"/>
      <c r="V168" s="75"/>
      <c r="W168" s="75"/>
    </row>
    <row r="169" spans="1:23" ht="12.75" customHeight="1">
      <c r="A169" s="93" t="s">
        <v>503</v>
      </c>
      <c r="B169" s="156" t="s">
        <v>479</v>
      </c>
      <c r="C169" s="93" t="s">
        <v>220</v>
      </c>
      <c r="D169" s="172">
        <v>40</v>
      </c>
      <c r="E169" s="173">
        <v>314</v>
      </c>
      <c r="F169" s="173">
        <f t="shared" si="0"/>
        <v>12560</v>
      </c>
      <c r="G169" s="173">
        <v>312</v>
      </c>
      <c r="H169" s="173">
        <f t="shared" si="1"/>
        <v>12480</v>
      </c>
      <c r="I169" s="82" t="str">
        <f t="shared" si="2"/>
        <v>OK</v>
      </c>
      <c r="J169" s="173">
        <v>314</v>
      </c>
      <c r="K169" s="173">
        <f t="shared" si="3"/>
        <v>12560</v>
      </c>
      <c r="L169" s="82" t="str">
        <f t="shared" si="4"/>
        <v>OK</v>
      </c>
      <c r="M169" s="173">
        <v>312</v>
      </c>
      <c r="N169" s="173">
        <f t="shared" si="5"/>
        <v>12480</v>
      </c>
      <c r="O169" s="82" t="str">
        <f t="shared" si="6"/>
        <v>OK</v>
      </c>
      <c r="P169" s="173">
        <v>312</v>
      </c>
      <c r="Q169" s="173">
        <f t="shared" si="7"/>
        <v>12480</v>
      </c>
      <c r="R169" s="82" t="str">
        <f t="shared" si="8"/>
        <v>OK</v>
      </c>
      <c r="S169" s="75"/>
      <c r="T169" s="75"/>
      <c r="U169" s="75"/>
      <c r="V169" s="75"/>
      <c r="W169" s="75"/>
    </row>
    <row r="170" spans="1:23" ht="12.75" customHeight="1">
      <c r="A170" s="93" t="s">
        <v>504</v>
      </c>
      <c r="B170" s="156" t="s">
        <v>481</v>
      </c>
      <c r="C170" s="93" t="s">
        <v>220</v>
      </c>
      <c r="D170" s="172">
        <v>20</v>
      </c>
      <c r="E170" s="173">
        <v>1763</v>
      </c>
      <c r="F170" s="173">
        <f t="shared" si="0"/>
        <v>35260</v>
      </c>
      <c r="G170" s="173">
        <v>1754</v>
      </c>
      <c r="H170" s="173">
        <f t="shared" si="1"/>
        <v>35080</v>
      </c>
      <c r="I170" s="82" t="str">
        <f t="shared" si="2"/>
        <v>OK</v>
      </c>
      <c r="J170" s="173">
        <v>1763</v>
      </c>
      <c r="K170" s="173">
        <f t="shared" si="3"/>
        <v>35260</v>
      </c>
      <c r="L170" s="82" t="str">
        <f t="shared" si="4"/>
        <v>OK</v>
      </c>
      <c r="M170" s="173">
        <v>1753</v>
      </c>
      <c r="N170" s="173">
        <f t="shared" si="5"/>
        <v>35060</v>
      </c>
      <c r="O170" s="82" t="str">
        <f t="shared" si="6"/>
        <v>OK</v>
      </c>
      <c r="P170" s="173">
        <v>1753</v>
      </c>
      <c r="Q170" s="173">
        <f t="shared" si="7"/>
        <v>35060</v>
      </c>
      <c r="R170" s="82" t="str">
        <f t="shared" si="8"/>
        <v>OK</v>
      </c>
      <c r="S170" s="75"/>
      <c r="T170" s="75"/>
      <c r="U170" s="75"/>
      <c r="V170" s="75"/>
      <c r="W170" s="75"/>
    </row>
    <row r="171" spans="1:23" ht="12.75" customHeight="1">
      <c r="A171" s="93" t="s">
        <v>505</v>
      </c>
      <c r="B171" s="156" t="s">
        <v>483</v>
      </c>
      <c r="C171" s="93" t="s">
        <v>220</v>
      </c>
      <c r="D171" s="172">
        <v>20</v>
      </c>
      <c r="E171" s="173">
        <v>3833</v>
      </c>
      <c r="F171" s="173">
        <f t="shared" si="0"/>
        <v>76660</v>
      </c>
      <c r="G171" s="173">
        <v>3814</v>
      </c>
      <c r="H171" s="173">
        <f t="shared" si="1"/>
        <v>76280</v>
      </c>
      <c r="I171" s="82" t="str">
        <f t="shared" si="2"/>
        <v>OK</v>
      </c>
      <c r="J171" s="173">
        <v>3833</v>
      </c>
      <c r="K171" s="173">
        <f t="shared" si="3"/>
        <v>76660</v>
      </c>
      <c r="L171" s="82" t="str">
        <f t="shared" si="4"/>
        <v>OK</v>
      </c>
      <c r="M171" s="173">
        <v>3811</v>
      </c>
      <c r="N171" s="173">
        <f t="shared" si="5"/>
        <v>76220</v>
      </c>
      <c r="O171" s="82" t="str">
        <f t="shared" si="6"/>
        <v>OK</v>
      </c>
      <c r="P171" s="173">
        <v>3812</v>
      </c>
      <c r="Q171" s="173">
        <f t="shared" si="7"/>
        <v>76240</v>
      </c>
      <c r="R171" s="82" t="str">
        <f t="shared" si="8"/>
        <v>OK</v>
      </c>
      <c r="S171" s="75"/>
      <c r="T171" s="75"/>
      <c r="U171" s="75"/>
      <c r="V171" s="75"/>
      <c r="W171" s="75"/>
    </row>
    <row r="172" spans="1:23" ht="12.75" customHeight="1">
      <c r="A172" s="93" t="s">
        <v>506</v>
      </c>
      <c r="B172" s="156" t="s">
        <v>507</v>
      </c>
      <c r="C172" s="93" t="s">
        <v>225</v>
      </c>
      <c r="D172" s="172">
        <v>6</v>
      </c>
      <c r="E172" s="173">
        <v>76413</v>
      </c>
      <c r="F172" s="173">
        <f t="shared" si="0"/>
        <v>458478</v>
      </c>
      <c r="G172" s="173">
        <v>76031</v>
      </c>
      <c r="H172" s="173">
        <f t="shared" si="1"/>
        <v>456186</v>
      </c>
      <c r="I172" s="82" t="str">
        <f t="shared" si="2"/>
        <v>OK</v>
      </c>
      <c r="J172" s="173">
        <v>76413</v>
      </c>
      <c r="K172" s="173">
        <f t="shared" si="3"/>
        <v>458478</v>
      </c>
      <c r="L172" s="82" t="str">
        <f t="shared" si="4"/>
        <v>OK</v>
      </c>
      <c r="M172" s="173">
        <v>75965</v>
      </c>
      <c r="N172" s="173">
        <f t="shared" si="5"/>
        <v>455790</v>
      </c>
      <c r="O172" s="82" t="str">
        <f t="shared" si="6"/>
        <v>OK</v>
      </c>
      <c r="P172" s="173">
        <v>75987</v>
      </c>
      <c r="Q172" s="173">
        <f t="shared" si="7"/>
        <v>455922</v>
      </c>
      <c r="R172" s="82" t="str">
        <f t="shared" si="8"/>
        <v>OK</v>
      </c>
      <c r="S172" s="75"/>
      <c r="T172" s="75"/>
      <c r="U172" s="75"/>
      <c r="V172" s="75"/>
      <c r="W172" s="75"/>
    </row>
    <row r="173" spans="1:23" ht="12.75" customHeight="1">
      <c r="A173" s="93" t="s">
        <v>506</v>
      </c>
      <c r="B173" s="156" t="s">
        <v>508</v>
      </c>
      <c r="C173" s="93" t="s">
        <v>225</v>
      </c>
      <c r="D173" s="172">
        <v>2</v>
      </c>
      <c r="E173" s="173">
        <v>85655</v>
      </c>
      <c r="F173" s="173">
        <f t="shared" si="0"/>
        <v>171310</v>
      </c>
      <c r="G173" s="173">
        <v>85227</v>
      </c>
      <c r="H173" s="173">
        <f t="shared" si="1"/>
        <v>170454</v>
      </c>
      <c r="I173" s="82" t="str">
        <f t="shared" si="2"/>
        <v>OK</v>
      </c>
      <c r="J173" s="173">
        <v>85655</v>
      </c>
      <c r="K173" s="173">
        <f t="shared" si="3"/>
        <v>171310</v>
      </c>
      <c r="L173" s="82" t="str">
        <f t="shared" si="4"/>
        <v>OK</v>
      </c>
      <c r="M173" s="173">
        <v>85153</v>
      </c>
      <c r="N173" s="173">
        <f t="shared" si="5"/>
        <v>170306</v>
      </c>
      <c r="O173" s="82" t="str">
        <f t="shared" si="6"/>
        <v>OK</v>
      </c>
      <c r="P173" s="173">
        <v>85177</v>
      </c>
      <c r="Q173" s="173">
        <f t="shared" si="7"/>
        <v>170354</v>
      </c>
      <c r="R173" s="82" t="str">
        <f t="shared" si="8"/>
        <v>OK</v>
      </c>
      <c r="S173" s="75"/>
      <c r="T173" s="75"/>
      <c r="U173" s="75"/>
      <c r="V173" s="75"/>
      <c r="W173" s="75"/>
    </row>
    <row r="174" spans="1:23" ht="12.75" customHeight="1">
      <c r="A174" s="93" t="s">
        <v>509</v>
      </c>
      <c r="B174" s="156" t="s">
        <v>447</v>
      </c>
      <c r="C174" s="93" t="s">
        <v>225</v>
      </c>
      <c r="D174" s="172">
        <v>2</v>
      </c>
      <c r="E174" s="173">
        <v>160724</v>
      </c>
      <c r="F174" s="173">
        <f t="shared" si="0"/>
        <v>321448</v>
      </c>
      <c r="G174" s="173">
        <v>159920</v>
      </c>
      <c r="H174" s="173">
        <f t="shared" si="1"/>
        <v>319840</v>
      </c>
      <c r="I174" s="82" t="str">
        <f t="shared" si="2"/>
        <v>OK</v>
      </c>
      <c r="J174" s="173">
        <v>160724</v>
      </c>
      <c r="K174" s="173">
        <f t="shared" si="3"/>
        <v>321448</v>
      </c>
      <c r="L174" s="82" t="str">
        <f t="shared" si="4"/>
        <v>OK</v>
      </c>
      <c r="M174" s="173">
        <v>159782</v>
      </c>
      <c r="N174" s="173">
        <f t="shared" si="5"/>
        <v>319564</v>
      </c>
      <c r="O174" s="82" t="str">
        <f t="shared" si="6"/>
        <v>OK</v>
      </c>
      <c r="P174" s="173">
        <v>159827</v>
      </c>
      <c r="Q174" s="173">
        <f t="shared" si="7"/>
        <v>319654</v>
      </c>
      <c r="R174" s="82" t="str">
        <f t="shared" si="8"/>
        <v>OK</v>
      </c>
      <c r="S174" s="75"/>
      <c r="T174" s="75"/>
      <c r="U174" s="75"/>
      <c r="V174" s="75"/>
      <c r="W174" s="75"/>
    </row>
    <row r="175" spans="1:23" ht="12.75" customHeight="1">
      <c r="A175" s="93" t="s">
        <v>510</v>
      </c>
      <c r="B175" s="156" t="s">
        <v>487</v>
      </c>
      <c r="C175" s="93" t="s">
        <v>217</v>
      </c>
      <c r="D175" s="172">
        <v>41</v>
      </c>
      <c r="E175" s="173">
        <v>10435</v>
      </c>
      <c r="F175" s="173">
        <f t="shared" si="0"/>
        <v>427835</v>
      </c>
      <c r="G175" s="173">
        <v>10383</v>
      </c>
      <c r="H175" s="173">
        <f t="shared" si="1"/>
        <v>425703</v>
      </c>
      <c r="I175" s="82" t="str">
        <f t="shared" si="2"/>
        <v>OK</v>
      </c>
      <c r="J175" s="173">
        <v>10435</v>
      </c>
      <c r="K175" s="173">
        <f t="shared" si="3"/>
        <v>427835</v>
      </c>
      <c r="L175" s="82" t="str">
        <f t="shared" si="4"/>
        <v>OK</v>
      </c>
      <c r="M175" s="173">
        <v>10374</v>
      </c>
      <c r="N175" s="173">
        <f t="shared" si="5"/>
        <v>425334</v>
      </c>
      <c r="O175" s="82" t="str">
        <f t="shared" si="6"/>
        <v>OK</v>
      </c>
      <c r="P175" s="173">
        <v>10377</v>
      </c>
      <c r="Q175" s="173">
        <f t="shared" si="7"/>
        <v>425457</v>
      </c>
      <c r="R175" s="82" t="str">
        <f t="shared" si="8"/>
        <v>OK</v>
      </c>
      <c r="S175" s="75"/>
      <c r="T175" s="75"/>
      <c r="U175" s="75"/>
      <c r="V175" s="75"/>
      <c r="W175" s="75"/>
    </row>
    <row r="176" spans="1:23" ht="12.75" customHeight="1">
      <c r="A176" s="93" t="s">
        <v>511</v>
      </c>
      <c r="B176" s="156" t="s">
        <v>489</v>
      </c>
      <c r="C176" s="93" t="s">
        <v>490</v>
      </c>
      <c r="D176" s="172">
        <v>1</v>
      </c>
      <c r="E176" s="173">
        <v>120000</v>
      </c>
      <c r="F176" s="173">
        <f t="shared" si="0"/>
        <v>120000</v>
      </c>
      <c r="G176" s="173">
        <v>119400</v>
      </c>
      <c r="H176" s="173">
        <f t="shared" si="1"/>
        <v>119400</v>
      </c>
      <c r="I176" s="82" t="str">
        <f t="shared" si="2"/>
        <v>OK</v>
      </c>
      <c r="J176" s="173">
        <v>120000</v>
      </c>
      <c r="K176" s="173">
        <f t="shared" si="3"/>
        <v>120000</v>
      </c>
      <c r="L176" s="82" t="str">
        <f t="shared" si="4"/>
        <v>OK</v>
      </c>
      <c r="M176" s="173">
        <v>119297</v>
      </c>
      <c r="N176" s="173">
        <f t="shared" si="5"/>
        <v>119297</v>
      </c>
      <c r="O176" s="82" t="str">
        <f t="shared" si="6"/>
        <v>OK</v>
      </c>
      <c r="P176" s="173">
        <v>119330</v>
      </c>
      <c r="Q176" s="173">
        <f t="shared" si="7"/>
        <v>119330</v>
      </c>
      <c r="R176" s="82" t="str">
        <f t="shared" si="8"/>
        <v>OK</v>
      </c>
      <c r="S176" s="75"/>
      <c r="T176" s="75"/>
      <c r="U176" s="75"/>
      <c r="V176" s="75"/>
      <c r="W176" s="75"/>
    </row>
    <row r="177" spans="1:23" ht="12.75" customHeight="1">
      <c r="A177" s="93" t="s">
        <v>512</v>
      </c>
      <c r="B177" s="156" t="s">
        <v>513</v>
      </c>
      <c r="C177" s="93"/>
      <c r="D177" s="172"/>
      <c r="E177" s="173"/>
      <c r="F177" s="173">
        <f t="shared" si="0"/>
        <v>0</v>
      </c>
      <c r="G177" s="173"/>
      <c r="H177" s="173">
        <f t="shared" si="1"/>
        <v>0</v>
      </c>
      <c r="I177" s="82" t="str">
        <f t="shared" si="2"/>
        <v>OK</v>
      </c>
      <c r="J177" s="173"/>
      <c r="K177" s="173">
        <f t="shared" si="3"/>
        <v>0</v>
      </c>
      <c r="L177" s="82" t="str">
        <f t="shared" si="4"/>
        <v>OK</v>
      </c>
      <c r="M177" s="173"/>
      <c r="N177" s="173">
        <f t="shared" si="5"/>
        <v>0</v>
      </c>
      <c r="O177" s="82" t="str">
        <f t="shared" si="6"/>
        <v>OK</v>
      </c>
      <c r="P177" s="173">
        <v>0</v>
      </c>
      <c r="Q177" s="173">
        <f t="shared" si="7"/>
        <v>0</v>
      </c>
      <c r="R177" s="82" t="str">
        <f t="shared" si="8"/>
        <v>OK</v>
      </c>
      <c r="S177" s="75"/>
      <c r="T177" s="75"/>
      <c r="U177" s="75"/>
      <c r="V177" s="75"/>
      <c r="W177" s="75"/>
    </row>
    <row r="178" spans="1:23" ht="12.75" customHeight="1">
      <c r="A178" s="93" t="s">
        <v>514</v>
      </c>
      <c r="B178" s="156" t="s">
        <v>465</v>
      </c>
      <c r="C178" s="93" t="s">
        <v>217</v>
      </c>
      <c r="D178" s="172">
        <v>23</v>
      </c>
      <c r="E178" s="173">
        <v>20265</v>
      </c>
      <c r="F178" s="173">
        <f t="shared" si="0"/>
        <v>466095</v>
      </c>
      <c r="G178" s="173">
        <v>20164</v>
      </c>
      <c r="H178" s="173">
        <f t="shared" si="1"/>
        <v>463772</v>
      </c>
      <c r="I178" s="82" t="str">
        <f t="shared" si="2"/>
        <v>OK</v>
      </c>
      <c r="J178" s="173">
        <v>20265</v>
      </c>
      <c r="K178" s="173">
        <f t="shared" si="3"/>
        <v>466095</v>
      </c>
      <c r="L178" s="82" t="str">
        <f t="shared" si="4"/>
        <v>OK</v>
      </c>
      <c r="M178" s="173">
        <v>20146</v>
      </c>
      <c r="N178" s="173">
        <f t="shared" si="5"/>
        <v>463358</v>
      </c>
      <c r="O178" s="82" t="str">
        <f t="shared" si="6"/>
        <v>OK</v>
      </c>
      <c r="P178" s="173">
        <v>20152</v>
      </c>
      <c r="Q178" s="173">
        <f t="shared" si="7"/>
        <v>463496</v>
      </c>
      <c r="R178" s="82" t="str">
        <f t="shared" si="8"/>
        <v>OK</v>
      </c>
      <c r="S178" s="75"/>
      <c r="T178" s="75"/>
      <c r="U178" s="75"/>
      <c r="V178" s="75"/>
      <c r="W178" s="75"/>
    </row>
    <row r="179" spans="1:23" ht="12.75" customHeight="1">
      <c r="A179" s="93" t="s">
        <v>515</v>
      </c>
      <c r="B179" s="156" t="s">
        <v>449</v>
      </c>
      <c r="C179" s="93" t="s">
        <v>217</v>
      </c>
      <c r="D179" s="172">
        <v>23</v>
      </c>
      <c r="E179" s="173">
        <v>45500</v>
      </c>
      <c r="F179" s="173">
        <f t="shared" si="0"/>
        <v>1046500</v>
      </c>
      <c r="G179" s="173">
        <v>45273</v>
      </c>
      <c r="H179" s="173">
        <f t="shared" si="1"/>
        <v>1041279</v>
      </c>
      <c r="I179" s="82" t="str">
        <f t="shared" si="2"/>
        <v>OK</v>
      </c>
      <c r="J179" s="173">
        <v>45500</v>
      </c>
      <c r="K179" s="173">
        <f t="shared" si="3"/>
        <v>1046500</v>
      </c>
      <c r="L179" s="82" t="str">
        <f t="shared" si="4"/>
        <v>OK</v>
      </c>
      <c r="M179" s="173">
        <v>45233</v>
      </c>
      <c r="N179" s="173">
        <f t="shared" si="5"/>
        <v>1040359</v>
      </c>
      <c r="O179" s="82" t="str">
        <f t="shared" si="6"/>
        <v>OK</v>
      </c>
      <c r="P179" s="173">
        <v>45246</v>
      </c>
      <c r="Q179" s="173">
        <f t="shared" si="7"/>
        <v>1040658</v>
      </c>
      <c r="R179" s="82" t="str">
        <f t="shared" si="8"/>
        <v>OK</v>
      </c>
      <c r="S179" s="75"/>
      <c r="T179" s="75"/>
      <c r="U179" s="75"/>
      <c r="V179" s="75"/>
      <c r="W179" s="75"/>
    </row>
    <row r="180" spans="1:23" ht="12.75" customHeight="1">
      <c r="A180" s="93" t="s">
        <v>516</v>
      </c>
      <c r="B180" s="156" t="s">
        <v>468</v>
      </c>
      <c r="C180" s="93" t="s">
        <v>217</v>
      </c>
      <c r="D180" s="172">
        <v>23</v>
      </c>
      <c r="E180" s="173">
        <v>14019</v>
      </c>
      <c r="F180" s="173">
        <f t="shared" si="0"/>
        <v>322437</v>
      </c>
      <c r="G180" s="173">
        <v>13949</v>
      </c>
      <c r="H180" s="173">
        <f t="shared" si="1"/>
        <v>320827</v>
      </c>
      <c r="I180" s="82" t="str">
        <f t="shared" si="2"/>
        <v>OK</v>
      </c>
      <c r="J180" s="173">
        <v>14019</v>
      </c>
      <c r="K180" s="173">
        <f t="shared" si="3"/>
        <v>322437</v>
      </c>
      <c r="L180" s="82" t="str">
        <f t="shared" si="4"/>
        <v>OK</v>
      </c>
      <c r="M180" s="173">
        <v>13937</v>
      </c>
      <c r="N180" s="173">
        <f t="shared" si="5"/>
        <v>320551</v>
      </c>
      <c r="O180" s="82" t="str">
        <f t="shared" si="6"/>
        <v>OK</v>
      </c>
      <c r="P180" s="173">
        <v>13941</v>
      </c>
      <c r="Q180" s="173">
        <f t="shared" si="7"/>
        <v>320643</v>
      </c>
      <c r="R180" s="82" t="str">
        <f t="shared" si="8"/>
        <v>OK</v>
      </c>
      <c r="S180" s="75"/>
      <c r="T180" s="75"/>
      <c r="U180" s="75"/>
      <c r="V180" s="75"/>
      <c r="W180" s="75"/>
    </row>
    <row r="181" spans="1:23" ht="12.75" customHeight="1">
      <c r="A181" s="93" t="s">
        <v>517</v>
      </c>
      <c r="B181" s="156" t="s">
        <v>470</v>
      </c>
      <c r="C181" s="93" t="s">
        <v>217</v>
      </c>
      <c r="D181" s="172">
        <v>20</v>
      </c>
      <c r="E181" s="173">
        <v>4418</v>
      </c>
      <c r="F181" s="173">
        <f t="shared" si="0"/>
        <v>88360</v>
      </c>
      <c r="G181" s="173">
        <v>4396</v>
      </c>
      <c r="H181" s="173">
        <f t="shared" si="1"/>
        <v>87920</v>
      </c>
      <c r="I181" s="82" t="str">
        <f t="shared" si="2"/>
        <v>OK</v>
      </c>
      <c r="J181" s="173">
        <v>4418</v>
      </c>
      <c r="K181" s="173">
        <f t="shared" si="3"/>
        <v>88360</v>
      </c>
      <c r="L181" s="82" t="str">
        <f t="shared" si="4"/>
        <v>OK</v>
      </c>
      <c r="M181" s="173">
        <v>4392</v>
      </c>
      <c r="N181" s="173">
        <f t="shared" si="5"/>
        <v>87840</v>
      </c>
      <c r="O181" s="82" t="str">
        <f t="shared" si="6"/>
        <v>OK</v>
      </c>
      <c r="P181" s="173">
        <v>4393</v>
      </c>
      <c r="Q181" s="173">
        <f t="shared" si="7"/>
        <v>87860</v>
      </c>
      <c r="R181" s="82" t="str">
        <f t="shared" si="8"/>
        <v>OK</v>
      </c>
      <c r="S181" s="75"/>
      <c r="T181" s="75"/>
      <c r="U181" s="75"/>
      <c r="V181" s="75"/>
      <c r="W181" s="75"/>
    </row>
    <row r="182" spans="1:23" ht="12.75" customHeight="1">
      <c r="A182" s="93" t="s">
        <v>518</v>
      </c>
      <c r="B182" s="156" t="s">
        <v>451</v>
      </c>
      <c r="C182" s="93" t="s">
        <v>217</v>
      </c>
      <c r="D182" s="172">
        <v>23</v>
      </c>
      <c r="E182" s="173">
        <v>24082</v>
      </c>
      <c r="F182" s="173">
        <f t="shared" si="0"/>
        <v>553886</v>
      </c>
      <c r="G182" s="173">
        <v>23962</v>
      </c>
      <c r="H182" s="173">
        <f t="shared" si="1"/>
        <v>551126</v>
      </c>
      <c r="I182" s="82" t="str">
        <f t="shared" si="2"/>
        <v>OK</v>
      </c>
      <c r="J182" s="173">
        <v>24082</v>
      </c>
      <c r="K182" s="173">
        <f t="shared" si="3"/>
        <v>553886</v>
      </c>
      <c r="L182" s="82" t="str">
        <f t="shared" si="4"/>
        <v>OK</v>
      </c>
      <c r="M182" s="173">
        <v>23941</v>
      </c>
      <c r="N182" s="173">
        <f t="shared" si="5"/>
        <v>550643</v>
      </c>
      <c r="O182" s="82" t="str">
        <f t="shared" si="6"/>
        <v>OK</v>
      </c>
      <c r="P182" s="173">
        <v>23948</v>
      </c>
      <c r="Q182" s="173">
        <f t="shared" si="7"/>
        <v>550804</v>
      </c>
      <c r="R182" s="82" t="str">
        <f t="shared" si="8"/>
        <v>OK</v>
      </c>
      <c r="S182" s="75"/>
      <c r="T182" s="75"/>
      <c r="U182" s="75"/>
      <c r="V182" s="75"/>
      <c r="W182" s="75"/>
    </row>
    <row r="183" spans="1:23" ht="12.75" customHeight="1">
      <c r="A183" s="93" t="s">
        <v>519</v>
      </c>
      <c r="B183" s="156" t="s">
        <v>473</v>
      </c>
      <c r="C183" s="93" t="s">
        <v>217</v>
      </c>
      <c r="D183" s="172">
        <v>23</v>
      </c>
      <c r="E183" s="173">
        <v>91229</v>
      </c>
      <c r="F183" s="173">
        <f t="shared" si="0"/>
        <v>2098267</v>
      </c>
      <c r="G183" s="173">
        <v>90773</v>
      </c>
      <c r="H183" s="173">
        <f t="shared" si="1"/>
        <v>2087779</v>
      </c>
      <c r="I183" s="82" t="str">
        <f t="shared" si="2"/>
        <v>OK</v>
      </c>
      <c r="J183" s="173">
        <v>91229</v>
      </c>
      <c r="K183" s="173">
        <f t="shared" si="3"/>
        <v>2098267</v>
      </c>
      <c r="L183" s="82" t="str">
        <f t="shared" si="4"/>
        <v>OK</v>
      </c>
      <c r="M183" s="173">
        <v>90694</v>
      </c>
      <c r="N183" s="173">
        <f t="shared" si="5"/>
        <v>2085962</v>
      </c>
      <c r="O183" s="82" t="str">
        <f t="shared" si="6"/>
        <v>OK</v>
      </c>
      <c r="P183" s="173">
        <v>90720</v>
      </c>
      <c r="Q183" s="173">
        <f t="shared" si="7"/>
        <v>2086560</v>
      </c>
      <c r="R183" s="82" t="str">
        <f t="shared" si="8"/>
        <v>OK</v>
      </c>
      <c r="S183" s="75"/>
      <c r="T183" s="75"/>
      <c r="U183" s="75"/>
      <c r="V183" s="75"/>
      <c r="W183" s="75"/>
    </row>
    <row r="184" spans="1:23" ht="12.75" customHeight="1">
      <c r="A184" s="93" t="s">
        <v>520</v>
      </c>
      <c r="B184" s="156" t="s">
        <v>475</v>
      </c>
      <c r="C184" s="93" t="s">
        <v>217</v>
      </c>
      <c r="D184" s="172">
        <v>20</v>
      </c>
      <c r="E184" s="173">
        <v>17685</v>
      </c>
      <c r="F184" s="173">
        <f t="shared" si="0"/>
        <v>353700</v>
      </c>
      <c r="G184" s="173">
        <v>17597</v>
      </c>
      <c r="H184" s="173">
        <f t="shared" si="1"/>
        <v>351940</v>
      </c>
      <c r="I184" s="82" t="str">
        <f t="shared" si="2"/>
        <v>OK</v>
      </c>
      <c r="J184" s="173">
        <v>17685</v>
      </c>
      <c r="K184" s="173">
        <f t="shared" si="3"/>
        <v>353700</v>
      </c>
      <c r="L184" s="82" t="str">
        <f t="shared" si="4"/>
        <v>OK</v>
      </c>
      <c r="M184" s="173">
        <v>17581</v>
      </c>
      <c r="N184" s="173">
        <f t="shared" si="5"/>
        <v>351620</v>
      </c>
      <c r="O184" s="82" t="str">
        <f t="shared" si="6"/>
        <v>OK</v>
      </c>
      <c r="P184" s="173">
        <v>17586</v>
      </c>
      <c r="Q184" s="173">
        <f t="shared" si="7"/>
        <v>351720</v>
      </c>
      <c r="R184" s="82" t="str">
        <f t="shared" si="8"/>
        <v>OK</v>
      </c>
      <c r="S184" s="75"/>
      <c r="T184" s="75"/>
      <c r="U184" s="75"/>
      <c r="V184" s="75"/>
      <c r="W184" s="75"/>
    </row>
    <row r="185" spans="1:23" ht="12.75" customHeight="1">
      <c r="A185" s="93" t="s">
        <v>521</v>
      </c>
      <c r="B185" s="156" t="s">
        <v>501</v>
      </c>
      <c r="C185" s="93" t="s">
        <v>225</v>
      </c>
      <c r="D185" s="172">
        <v>2</v>
      </c>
      <c r="E185" s="173">
        <v>3261</v>
      </c>
      <c r="F185" s="173">
        <f t="shared" si="0"/>
        <v>6522</v>
      </c>
      <c r="G185" s="173">
        <v>3245</v>
      </c>
      <c r="H185" s="173">
        <f t="shared" si="1"/>
        <v>6490</v>
      </c>
      <c r="I185" s="82" t="str">
        <f t="shared" si="2"/>
        <v>OK</v>
      </c>
      <c r="J185" s="173">
        <v>3261</v>
      </c>
      <c r="K185" s="173">
        <f t="shared" si="3"/>
        <v>6522</v>
      </c>
      <c r="L185" s="82" t="str">
        <f t="shared" si="4"/>
        <v>OK</v>
      </c>
      <c r="M185" s="173">
        <v>3242</v>
      </c>
      <c r="N185" s="173">
        <f t="shared" si="5"/>
        <v>6484</v>
      </c>
      <c r="O185" s="82" t="str">
        <f t="shared" si="6"/>
        <v>OK</v>
      </c>
      <c r="P185" s="173">
        <v>3243</v>
      </c>
      <c r="Q185" s="173">
        <f t="shared" si="7"/>
        <v>6486</v>
      </c>
      <c r="R185" s="82" t="str">
        <f t="shared" si="8"/>
        <v>OK</v>
      </c>
      <c r="S185" s="75"/>
      <c r="T185" s="75"/>
      <c r="U185" s="75"/>
      <c r="V185" s="75"/>
      <c r="W185" s="75"/>
    </row>
    <row r="186" spans="1:23" ht="12.75" customHeight="1">
      <c r="A186" s="93" t="s">
        <v>522</v>
      </c>
      <c r="B186" s="156" t="s">
        <v>477</v>
      </c>
      <c r="C186" s="93" t="s">
        <v>225</v>
      </c>
      <c r="D186" s="172">
        <v>5</v>
      </c>
      <c r="E186" s="173">
        <v>1739</v>
      </c>
      <c r="F186" s="173">
        <f t="shared" si="0"/>
        <v>8695</v>
      </c>
      <c r="G186" s="173">
        <v>1730</v>
      </c>
      <c r="H186" s="173">
        <f t="shared" si="1"/>
        <v>8650</v>
      </c>
      <c r="I186" s="82" t="str">
        <f t="shared" si="2"/>
        <v>OK</v>
      </c>
      <c r="J186" s="173">
        <v>1739</v>
      </c>
      <c r="K186" s="173">
        <f t="shared" si="3"/>
        <v>8695</v>
      </c>
      <c r="L186" s="82" t="str">
        <f t="shared" si="4"/>
        <v>OK</v>
      </c>
      <c r="M186" s="173">
        <v>1729</v>
      </c>
      <c r="N186" s="173">
        <f t="shared" si="5"/>
        <v>8645</v>
      </c>
      <c r="O186" s="82" t="str">
        <f t="shared" si="6"/>
        <v>OK</v>
      </c>
      <c r="P186" s="173">
        <v>1729</v>
      </c>
      <c r="Q186" s="173">
        <f t="shared" si="7"/>
        <v>8645</v>
      </c>
      <c r="R186" s="82" t="str">
        <f t="shared" si="8"/>
        <v>OK</v>
      </c>
      <c r="S186" s="75"/>
      <c r="T186" s="75"/>
      <c r="U186" s="75"/>
      <c r="V186" s="75"/>
      <c r="W186" s="75"/>
    </row>
    <row r="187" spans="1:23" ht="12.75" customHeight="1">
      <c r="A187" s="93" t="s">
        <v>523</v>
      </c>
      <c r="B187" s="156" t="s">
        <v>479</v>
      </c>
      <c r="C187" s="93" t="s">
        <v>220</v>
      </c>
      <c r="D187" s="172">
        <v>40</v>
      </c>
      <c r="E187" s="173">
        <v>314</v>
      </c>
      <c r="F187" s="173">
        <f t="shared" si="0"/>
        <v>12560</v>
      </c>
      <c r="G187" s="173">
        <v>312</v>
      </c>
      <c r="H187" s="173">
        <f t="shared" si="1"/>
        <v>12480</v>
      </c>
      <c r="I187" s="82" t="str">
        <f t="shared" si="2"/>
        <v>OK</v>
      </c>
      <c r="J187" s="173">
        <v>314</v>
      </c>
      <c r="K187" s="173">
        <f t="shared" si="3"/>
        <v>12560</v>
      </c>
      <c r="L187" s="82" t="str">
        <f t="shared" si="4"/>
        <v>OK</v>
      </c>
      <c r="M187" s="173">
        <v>312</v>
      </c>
      <c r="N187" s="173">
        <f t="shared" si="5"/>
        <v>12480</v>
      </c>
      <c r="O187" s="82" t="str">
        <f t="shared" si="6"/>
        <v>OK</v>
      </c>
      <c r="P187" s="173">
        <v>312</v>
      </c>
      <c r="Q187" s="173">
        <f t="shared" si="7"/>
        <v>12480</v>
      </c>
      <c r="R187" s="82" t="str">
        <f t="shared" si="8"/>
        <v>OK</v>
      </c>
      <c r="S187" s="75"/>
      <c r="T187" s="75"/>
      <c r="U187" s="75"/>
      <c r="V187" s="75"/>
      <c r="W187" s="75"/>
    </row>
    <row r="188" spans="1:23" ht="12.75" customHeight="1">
      <c r="A188" s="93" t="s">
        <v>524</v>
      </c>
      <c r="B188" s="156" t="s">
        <v>481</v>
      </c>
      <c r="C188" s="93" t="s">
        <v>220</v>
      </c>
      <c r="D188" s="172">
        <v>20</v>
      </c>
      <c r="E188" s="173">
        <v>1763</v>
      </c>
      <c r="F188" s="173">
        <f t="shared" si="0"/>
        <v>35260</v>
      </c>
      <c r="G188" s="173">
        <v>1754</v>
      </c>
      <c r="H188" s="173">
        <f t="shared" si="1"/>
        <v>35080</v>
      </c>
      <c r="I188" s="82" t="str">
        <f t="shared" si="2"/>
        <v>OK</v>
      </c>
      <c r="J188" s="173">
        <v>1763</v>
      </c>
      <c r="K188" s="173">
        <f t="shared" si="3"/>
        <v>35260</v>
      </c>
      <c r="L188" s="82" t="str">
        <f t="shared" si="4"/>
        <v>OK</v>
      </c>
      <c r="M188" s="173">
        <v>1753</v>
      </c>
      <c r="N188" s="173">
        <f t="shared" si="5"/>
        <v>35060</v>
      </c>
      <c r="O188" s="82" t="str">
        <f t="shared" si="6"/>
        <v>OK</v>
      </c>
      <c r="P188" s="173">
        <v>1753</v>
      </c>
      <c r="Q188" s="173">
        <f t="shared" si="7"/>
        <v>35060</v>
      </c>
      <c r="R188" s="82" t="str">
        <f t="shared" si="8"/>
        <v>OK</v>
      </c>
      <c r="S188" s="75"/>
      <c r="T188" s="75"/>
      <c r="U188" s="75"/>
      <c r="V188" s="75"/>
      <c r="W188" s="75"/>
    </row>
    <row r="189" spans="1:23" ht="12.75" customHeight="1">
      <c r="A189" s="93" t="s">
        <v>525</v>
      </c>
      <c r="B189" s="156" t="s">
        <v>483</v>
      </c>
      <c r="C189" s="93" t="s">
        <v>220</v>
      </c>
      <c r="D189" s="172">
        <v>20</v>
      </c>
      <c r="E189" s="173">
        <v>3833</v>
      </c>
      <c r="F189" s="173">
        <f t="shared" si="0"/>
        <v>76660</v>
      </c>
      <c r="G189" s="173">
        <v>3814</v>
      </c>
      <c r="H189" s="173">
        <f t="shared" si="1"/>
        <v>76280</v>
      </c>
      <c r="I189" s="82" t="str">
        <f t="shared" si="2"/>
        <v>OK</v>
      </c>
      <c r="J189" s="173">
        <v>3833</v>
      </c>
      <c r="K189" s="173">
        <f t="shared" si="3"/>
        <v>76660</v>
      </c>
      <c r="L189" s="82" t="str">
        <f t="shared" si="4"/>
        <v>OK</v>
      </c>
      <c r="M189" s="173">
        <v>3811</v>
      </c>
      <c r="N189" s="173">
        <f t="shared" si="5"/>
        <v>76220</v>
      </c>
      <c r="O189" s="82" t="str">
        <f t="shared" si="6"/>
        <v>OK</v>
      </c>
      <c r="P189" s="173">
        <v>3812</v>
      </c>
      <c r="Q189" s="173">
        <f t="shared" si="7"/>
        <v>76240</v>
      </c>
      <c r="R189" s="82" t="str">
        <f t="shared" si="8"/>
        <v>OK</v>
      </c>
      <c r="S189" s="75"/>
      <c r="T189" s="75"/>
      <c r="U189" s="75"/>
      <c r="V189" s="75"/>
      <c r="W189" s="75"/>
    </row>
    <row r="190" spans="1:23" ht="12.75" customHeight="1">
      <c r="A190" s="93" t="s">
        <v>526</v>
      </c>
      <c r="B190" s="156" t="s">
        <v>507</v>
      </c>
      <c r="C190" s="93" t="s">
        <v>225</v>
      </c>
      <c r="D190" s="172">
        <v>6</v>
      </c>
      <c r="E190" s="173">
        <v>76413</v>
      </c>
      <c r="F190" s="173">
        <f t="shared" si="0"/>
        <v>458478</v>
      </c>
      <c r="G190" s="173">
        <v>76031</v>
      </c>
      <c r="H190" s="173">
        <f t="shared" si="1"/>
        <v>456186</v>
      </c>
      <c r="I190" s="82" t="str">
        <f t="shared" si="2"/>
        <v>OK</v>
      </c>
      <c r="J190" s="173">
        <v>76413</v>
      </c>
      <c r="K190" s="173">
        <f t="shared" si="3"/>
        <v>458478</v>
      </c>
      <c r="L190" s="82" t="str">
        <f t="shared" si="4"/>
        <v>OK</v>
      </c>
      <c r="M190" s="173">
        <v>75965</v>
      </c>
      <c r="N190" s="173">
        <f t="shared" si="5"/>
        <v>455790</v>
      </c>
      <c r="O190" s="82" t="str">
        <f t="shared" si="6"/>
        <v>OK</v>
      </c>
      <c r="P190" s="173">
        <v>75987</v>
      </c>
      <c r="Q190" s="173">
        <f t="shared" si="7"/>
        <v>455922</v>
      </c>
      <c r="R190" s="82" t="str">
        <f t="shared" si="8"/>
        <v>OK</v>
      </c>
      <c r="S190" s="75"/>
      <c r="T190" s="75"/>
      <c r="U190" s="75"/>
      <c r="V190" s="75"/>
      <c r="W190" s="75"/>
    </row>
    <row r="191" spans="1:23" ht="12.75" customHeight="1">
      <c r="A191" s="93" t="s">
        <v>527</v>
      </c>
      <c r="B191" s="156" t="s">
        <v>508</v>
      </c>
      <c r="C191" s="93" t="s">
        <v>225</v>
      </c>
      <c r="D191" s="172">
        <v>2</v>
      </c>
      <c r="E191" s="173">
        <v>85655</v>
      </c>
      <c r="F191" s="173">
        <f t="shared" si="0"/>
        <v>171310</v>
      </c>
      <c r="G191" s="173">
        <v>85227</v>
      </c>
      <c r="H191" s="173">
        <f t="shared" si="1"/>
        <v>170454</v>
      </c>
      <c r="I191" s="82" t="str">
        <f t="shared" si="2"/>
        <v>OK</v>
      </c>
      <c r="J191" s="173">
        <v>85655</v>
      </c>
      <c r="K191" s="173">
        <f t="shared" si="3"/>
        <v>171310</v>
      </c>
      <c r="L191" s="82" t="str">
        <f t="shared" si="4"/>
        <v>OK</v>
      </c>
      <c r="M191" s="173">
        <v>85153</v>
      </c>
      <c r="N191" s="173">
        <f t="shared" si="5"/>
        <v>170306</v>
      </c>
      <c r="O191" s="82" t="str">
        <f t="shared" si="6"/>
        <v>OK</v>
      </c>
      <c r="P191" s="173">
        <v>85177</v>
      </c>
      <c r="Q191" s="173">
        <f t="shared" si="7"/>
        <v>170354</v>
      </c>
      <c r="R191" s="82" t="str">
        <f t="shared" si="8"/>
        <v>OK</v>
      </c>
      <c r="S191" s="75"/>
      <c r="T191" s="75"/>
      <c r="U191" s="75"/>
      <c r="V191" s="75"/>
      <c r="W191" s="75"/>
    </row>
    <row r="192" spans="1:23" ht="12.75" customHeight="1">
      <c r="A192" s="93" t="s">
        <v>528</v>
      </c>
      <c r="B192" s="156" t="s">
        <v>447</v>
      </c>
      <c r="C192" s="93" t="s">
        <v>225</v>
      </c>
      <c r="D192" s="172">
        <v>2</v>
      </c>
      <c r="E192" s="173">
        <v>160724</v>
      </c>
      <c r="F192" s="173">
        <f t="shared" si="0"/>
        <v>321448</v>
      </c>
      <c r="G192" s="173">
        <v>159920</v>
      </c>
      <c r="H192" s="173">
        <f t="shared" si="1"/>
        <v>319840</v>
      </c>
      <c r="I192" s="82" t="str">
        <f t="shared" si="2"/>
        <v>OK</v>
      </c>
      <c r="J192" s="173">
        <v>160724</v>
      </c>
      <c r="K192" s="173">
        <f t="shared" si="3"/>
        <v>321448</v>
      </c>
      <c r="L192" s="82" t="str">
        <f t="shared" si="4"/>
        <v>OK</v>
      </c>
      <c r="M192" s="173">
        <v>159782</v>
      </c>
      <c r="N192" s="173">
        <f t="shared" si="5"/>
        <v>319564</v>
      </c>
      <c r="O192" s="82" t="str">
        <f t="shared" si="6"/>
        <v>OK</v>
      </c>
      <c r="P192" s="173">
        <v>159827</v>
      </c>
      <c r="Q192" s="173">
        <f t="shared" si="7"/>
        <v>319654</v>
      </c>
      <c r="R192" s="82" t="str">
        <f t="shared" si="8"/>
        <v>OK</v>
      </c>
      <c r="S192" s="75"/>
      <c r="T192" s="75"/>
      <c r="U192" s="75"/>
      <c r="V192" s="75"/>
      <c r="W192" s="75"/>
    </row>
    <row r="193" spans="1:23" ht="12.75" customHeight="1">
      <c r="A193" s="93" t="s">
        <v>529</v>
      </c>
      <c r="B193" s="156" t="s">
        <v>487</v>
      </c>
      <c r="C193" s="93" t="s">
        <v>217</v>
      </c>
      <c r="D193" s="172">
        <v>41</v>
      </c>
      <c r="E193" s="173">
        <v>10435</v>
      </c>
      <c r="F193" s="173">
        <f t="shared" si="0"/>
        <v>427835</v>
      </c>
      <c r="G193" s="173">
        <v>10383</v>
      </c>
      <c r="H193" s="173">
        <f t="shared" si="1"/>
        <v>425703</v>
      </c>
      <c r="I193" s="82" t="str">
        <f t="shared" si="2"/>
        <v>OK</v>
      </c>
      <c r="J193" s="173">
        <v>10435</v>
      </c>
      <c r="K193" s="173">
        <f t="shared" si="3"/>
        <v>427835</v>
      </c>
      <c r="L193" s="82" t="str">
        <f t="shared" si="4"/>
        <v>OK</v>
      </c>
      <c r="M193" s="173">
        <v>10374</v>
      </c>
      <c r="N193" s="173">
        <f t="shared" si="5"/>
        <v>425334</v>
      </c>
      <c r="O193" s="82" t="str">
        <f t="shared" si="6"/>
        <v>OK</v>
      </c>
      <c r="P193" s="173">
        <v>10377</v>
      </c>
      <c r="Q193" s="173">
        <f t="shared" si="7"/>
        <v>425457</v>
      </c>
      <c r="R193" s="82" t="str">
        <f t="shared" si="8"/>
        <v>OK</v>
      </c>
      <c r="S193" s="75"/>
      <c r="T193" s="75"/>
      <c r="U193" s="75"/>
      <c r="V193" s="75"/>
      <c r="W193" s="75"/>
    </row>
    <row r="194" spans="1:23" ht="12.75" customHeight="1">
      <c r="A194" s="93" t="s">
        <v>530</v>
      </c>
      <c r="B194" s="156" t="s">
        <v>489</v>
      </c>
      <c r="C194" s="93" t="s">
        <v>490</v>
      </c>
      <c r="D194" s="172">
        <v>1</v>
      </c>
      <c r="E194" s="173">
        <v>120000</v>
      </c>
      <c r="F194" s="173">
        <f t="shared" si="0"/>
        <v>120000</v>
      </c>
      <c r="G194" s="173">
        <v>119400</v>
      </c>
      <c r="H194" s="173">
        <f t="shared" si="1"/>
        <v>119400</v>
      </c>
      <c r="I194" s="82" t="str">
        <f t="shared" si="2"/>
        <v>OK</v>
      </c>
      <c r="J194" s="173">
        <v>120000</v>
      </c>
      <c r="K194" s="173">
        <f t="shared" si="3"/>
        <v>120000</v>
      </c>
      <c r="L194" s="82" t="str">
        <f t="shared" si="4"/>
        <v>OK</v>
      </c>
      <c r="M194" s="173">
        <v>119297</v>
      </c>
      <c r="N194" s="173">
        <f t="shared" si="5"/>
        <v>119297</v>
      </c>
      <c r="O194" s="82" t="str">
        <f t="shared" si="6"/>
        <v>OK</v>
      </c>
      <c r="P194" s="173">
        <v>119330</v>
      </c>
      <c r="Q194" s="173">
        <f t="shared" si="7"/>
        <v>119330</v>
      </c>
      <c r="R194" s="82" t="str">
        <f t="shared" si="8"/>
        <v>OK</v>
      </c>
      <c r="S194" s="75"/>
      <c r="T194" s="75"/>
      <c r="U194" s="75"/>
      <c r="V194" s="75"/>
      <c r="W194" s="75"/>
    </row>
    <row r="195" spans="1:23" ht="12.75" customHeight="1">
      <c r="A195" s="93" t="s">
        <v>531</v>
      </c>
      <c r="B195" s="156" t="s">
        <v>532</v>
      </c>
      <c r="C195" s="93"/>
      <c r="D195" s="172"/>
      <c r="E195" s="173"/>
      <c r="F195" s="173">
        <f t="shared" si="0"/>
        <v>0</v>
      </c>
      <c r="G195" s="173"/>
      <c r="H195" s="173">
        <f t="shared" si="1"/>
        <v>0</v>
      </c>
      <c r="I195" s="82" t="str">
        <f t="shared" si="2"/>
        <v>OK</v>
      </c>
      <c r="J195" s="173"/>
      <c r="K195" s="173">
        <f t="shared" si="3"/>
        <v>0</v>
      </c>
      <c r="L195" s="82" t="str">
        <f t="shared" si="4"/>
        <v>OK</v>
      </c>
      <c r="M195" s="173"/>
      <c r="N195" s="173">
        <f t="shared" si="5"/>
        <v>0</v>
      </c>
      <c r="O195" s="82" t="str">
        <f t="shared" si="6"/>
        <v>OK</v>
      </c>
      <c r="P195" s="173">
        <v>0</v>
      </c>
      <c r="Q195" s="173">
        <f t="shared" si="7"/>
        <v>0</v>
      </c>
      <c r="R195" s="82" t="str">
        <f t="shared" si="8"/>
        <v>OK</v>
      </c>
      <c r="S195" s="75"/>
      <c r="T195" s="75"/>
      <c r="U195" s="75"/>
      <c r="V195" s="75"/>
      <c r="W195" s="75"/>
    </row>
    <row r="196" spans="1:23" ht="12.75" customHeight="1">
      <c r="A196" s="93" t="s">
        <v>533</v>
      </c>
      <c r="B196" s="156" t="s">
        <v>465</v>
      </c>
      <c r="C196" s="93" t="s">
        <v>217</v>
      </c>
      <c r="D196" s="172">
        <v>23</v>
      </c>
      <c r="E196" s="173">
        <v>20265</v>
      </c>
      <c r="F196" s="173">
        <f t="shared" si="0"/>
        <v>466095</v>
      </c>
      <c r="G196" s="173">
        <v>20164</v>
      </c>
      <c r="H196" s="173">
        <f t="shared" si="1"/>
        <v>463772</v>
      </c>
      <c r="I196" s="82" t="str">
        <f t="shared" si="2"/>
        <v>OK</v>
      </c>
      <c r="J196" s="173">
        <v>20265</v>
      </c>
      <c r="K196" s="173">
        <f t="shared" si="3"/>
        <v>466095</v>
      </c>
      <c r="L196" s="82" t="str">
        <f t="shared" si="4"/>
        <v>OK</v>
      </c>
      <c r="M196" s="173">
        <v>20146</v>
      </c>
      <c r="N196" s="173">
        <f t="shared" si="5"/>
        <v>463358</v>
      </c>
      <c r="O196" s="82" t="str">
        <f t="shared" si="6"/>
        <v>OK</v>
      </c>
      <c r="P196" s="173">
        <v>20152</v>
      </c>
      <c r="Q196" s="173">
        <f t="shared" si="7"/>
        <v>463496</v>
      </c>
      <c r="R196" s="82" t="str">
        <f t="shared" si="8"/>
        <v>OK</v>
      </c>
      <c r="S196" s="75"/>
      <c r="T196" s="75"/>
      <c r="U196" s="75"/>
      <c r="V196" s="75"/>
      <c r="W196" s="75"/>
    </row>
    <row r="197" spans="1:23" ht="12.75" customHeight="1">
      <c r="A197" s="93" t="s">
        <v>534</v>
      </c>
      <c r="B197" s="156" t="s">
        <v>449</v>
      </c>
      <c r="C197" s="93" t="s">
        <v>217</v>
      </c>
      <c r="D197" s="172">
        <v>23</v>
      </c>
      <c r="E197" s="173">
        <v>45500</v>
      </c>
      <c r="F197" s="173">
        <f t="shared" si="0"/>
        <v>1046500</v>
      </c>
      <c r="G197" s="173">
        <v>45273</v>
      </c>
      <c r="H197" s="173">
        <f t="shared" si="1"/>
        <v>1041279</v>
      </c>
      <c r="I197" s="82" t="str">
        <f t="shared" si="2"/>
        <v>OK</v>
      </c>
      <c r="J197" s="173">
        <v>45500</v>
      </c>
      <c r="K197" s="173">
        <f t="shared" si="3"/>
        <v>1046500</v>
      </c>
      <c r="L197" s="82" t="str">
        <f t="shared" si="4"/>
        <v>OK</v>
      </c>
      <c r="M197" s="173">
        <v>45233</v>
      </c>
      <c r="N197" s="173">
        <f t="shared" si="5"/>
        <v>1040359</v>
      </c>
      <c r="O197" s="82" t="str">
        <f t="shared" si="6"/>
        <v>OK</v>
      </c>
      <c r="P197" s="173">
        <v>45246</v>
      </c>
      <c r="Q197" s="173">
        <f t="shared" si="7"/>
        <v>1040658</v>
      </c>
      <c r="R197" s="82" t="str">
        <f t="shared" si="8"/>
        <v>OK</v>
      </c>
      <c r="S197" s="75"/>
      <c r="T197" s="75"/>
      <c r="U197" s="75"/>
      <c r="V197" s="75"/>
      <c r="W197" s="75"/>
    </row>
    <row r="198" spans="1:23" ht="12.75" customHeight="1">
      <c r="A198" s="93" t="s">
        <v>535</v>
      </c>
      <c r="B198" s="156" t="s">
        <v>468</v>
      </c>
      <c r="C198" s="93" t="s">
        <v>217</v>
      </c>
      <c r="D198" s="172">
        <v>23</v>
      </c>
      <c r="E198" s="173">
        <v>14019</v>
      </c>
      <c r="F198" s="173">
        <f t="shared" si="0"/>
        <v>322437</v>
      </c>
      <c r="G198" s="173">
        <v>13949</v>
      </c>
      <c r="H198" s="173">
        <f t="shared" si="1"/>
        <v>320827</v>
      </c>
      <c r="I198" s="82" t="str">
        <f t="shared" si="2"/>
        <v>OK</v>
      </c>
      <c r="J198" s="173">
        <v>14019</v>
      </c>
      <c r="K198" s="173">
        <f t="shared" si="3"/>
        <v>322437</v>
      </c>
      <c r="L198" s="82" t="str">
        <f t="shared" si="4"/>
        <v>OK</v>
      </c>
      <c r="M198" s="173">
        <v>13937</v>
      </c>
      <c r="N198" s="173">
        <f t="shared" si="5"/>
        <v>320551</v>
      </c>
      <c r="O198" s="82" t="str">
        <f t="shared" si="6"/>
        <v>OK</v>
      </c>
      <c r="P198" s="173">
        <v>13941</v>
      </c>
      <c r="Q198" s="173">
        <f t="shared" si="7"/>
        <v>320643</v>
      </c>
      <c r="R198" s="82" t="str">
        <f t="shared" si="8"/>
        <v>OK</v>
      </c>
      <c r="S198" s="75"/>
      <c r="T198" s="75"/>
      <c r="U198" s="75"/>
      <c r="V198" s="75"/>
      <c r="W198" s="75"/>
    </row>
    <row r="199" spans="1:23" ht="12.75" customHeight="1">
      <c r="A199" s="93" t="s">
        <v>536</v>
      </c>
      <c r="B199" s="156" t="s">
        <v>470</v>
      </c>
      <c r="C199" s="93" t="s">
        <v>217</v>
      </c>
      <c r="D199" s="172">
        <v>20</v>
      </c>
      <c r="E199" s="173">
        <v>4418</v>
      </c>
      <c r="F199" s="173">
        <f t="shared" si="0"/>
        <v>88360</v>
      </c>
      <c r="G199" s="173">
        <v>4396</v>
      </c>
      <c r="H199" s="173">
        <f t="shared" si="1"/>
        <v>87920</v>
      </c>
      <c r="I199" s="82" t="str">
        <f t="shared" si="2"/>
        <v>OK</v>
      </c>
      <c r="J199" s="173">
        <v>4418</v>
      </c>
      <c r="K199" s="173">
        <f t="shared" si="3"/>
        <v>88360</v>
      </c>
      <c r="L199" s="82" t="str">
        <f t="shared" si="4"/>
        <v>OK</v>
      </c>
      <c r="M199" s="173">
        <v>4392</v>
      </c>
      <c r="N199" s="173">
        <f t="shared" si="5"/>
        <v>87840</v>
      </c>
      <c r="O199" s="82" t="str">
        <f t="shared" si="6"/>
        <v>OK</v>
      </c>
      <c r="P199" s="173">
        <v>4393</v>
      </c>
      <c r="Q199" s="173">
        <f t="shared" si="7"/>
        <v>87860</v>
      </c>
      <c r="R199" s="82" t="str">
        <f t="shared" si="8"/>
        <v>OK</v>
      </c>
      <c r="S199" s="75"/>
      <c r="T199" s="75"/>
      <c r="U199" s="75"/>
      <c r="V199" s="75"/>
      <c r="W199" s="75"/>
    </row>
    <row r="200" spans="1:23" ht="12.75" customHeight="1">
      <c r="A200" s="93" t="s">
        <v>537</v>
      </c>
      <c r="B200" s="156" t="s">
        <v>451</v>
      </c>
      <c r="C200" s="93" t="s">
        <v>217</v>
      </c>
      <c r="D200" s="172">
        <v>23</v>
      </c>
      <c r="E200" s="173">
        <v>24082</v>
      </c>
      <c r="F200" s="173">
        <f t="shared" si="0"/>
        <v>553886</v>
      </c>
      <c r="G200" s="173">
        <v>23962</v>
      </c>
      <c r="H200" s="173">
        <f t="shared" si="1"/>
        <v>551126</v>
      </c>
      <c r="I200" s="82" t="str">
        <f t="shared" si="2"/>
        <v>OK</v>
      </c>
      <c r="J200" s="173">
        <v>24082</v>
      </c>
      <c r="K200" s="173">
        <f t="shared" si="3"/>
        <v>553886</v>
      </c>
      <c r="L200" s="82" t="str">
        <f t="shared" si="4"/>
        <v>OK</v>
      </c>
      <c r="M200" s="173">
        <v>23941</v>
      </c>
      <c r="N200" s="173">
        <f t="shared" si="5"/>
        <v>550643</v>
      </c>
      <c r="O200" s="82" t="str">
        <f t="shared" si="6"/>
        <v>OK</v>
      </c>
      <c r="P200" s="173">
        <v>23948</v>
      </c>
      <c r="Q200" s="173">
        <f t="shared" si="7"/>
        <v>550804</v>
      </c>
      <c r="R200" s="82" t="str">
        <f t="shared" si="8"/>
        <v>OK</v>
      </c>
      <c r="S200" s="75"/>
      <c r="T200" s="75"/>
      <c r="U200" s="75"/>
      <c r="V200" s="75"/>
      <c r="W200" s="75"/>
    </row>
    <row r="201" spans="1:23" ht="12.75" customHeight="1">
      <c r="A201" s="93" t="s">
        <v>538</v>
      </c>
      <c r="B201" s="156" t="s">
        <v>473</v>
      </c>
      <c r="C201" s="93" t="s">
        <v>217</v>
      </c>
      <c r="D201" s="172">
        <v>23</v>
      </c>
      <c r="E201" s="173">
        <v>91229</v>
      </c>
      <c r="F201" s="173">
        <f t="shared" si="0"/>
        <v>2098267</v>
      </c>
      <c r="G201" s="173">
        <v>90773</v>
      </c>
      <c r="H201" s="173">
        <f t="shared" si="1"/>
        <v>2087779</v>
      </c>
      <c r="I201" s="82" t="str">
        <f t="shared" si="2"/>
        <v>OK</v>
      </c>
      <c r="J201" s="173">
        <v>91229</v>
      </c>
      <c r="K201" s="173">
        <f t="shared" si="3"/>
        <v>2098267</v>
      </c>
      <c r="L201" s="82" t="str">
        <f t="shared" si="4"/>
        <v>OK</v>
      </c>
      <c r="M201" s="173">
        <v>90694</v>
      </c>
      <c r="N201" s="173">
        <f t="shared" si="5"/>
        <v>2085962</v>
      </c>
      <c r="O201" s="82" t="str">
        <f t="shared" si="6"/>
        <v>OK</v>
      </c>
      <c r="P201" s="173">
        <v>90720</v>
      </c>
      <c r="Q201" s="173">
        <f t="shared" si="7"/>
        <v>2086560</v>
      </c>
      <c r="R201" s="82" t="str">
        <f t="shared" si="8"/>
        <v>OK</v>
      </c>
      <c r="S201" s="75"/>
      <c r="T201" s="75"/>
      <c r="U201" s="75"/>
      <c r="V201" s="75"/>
      <c r="W201" s="75"/>
    </row>
    <row r="202" spans="1:23" ht="12.75" customHeight="1">
      <c r="A202" s="93" t="s">
        <v>539</v>
      </c>
      <c r="B202" s="156" t="s">
        <v>475</v>
      </c>
      <c r="C202" s="93" t="s">
        <v>217</v>
      </c>
      <c r="D202" s="172">
        <v>20</v>
      </c>
      <c r="E202" s="173">
        <v>17685</v>
      </c>
      <c r="F202" s="173">
        <f t="shared" si="0"/>
        <v>353700</v>
      </c>
      <c r="G202" s="173">
        <v>17597</v>
      </c>
      <c r="H202" s="173">
        <f t="shared" si="1"/>
        <v>351940</v>
      </c>
      <c r="I202" s="82" t="str">
        <f t="shared" si="2"/>
        <v>OK</v>
      </c>
      <c r="J202" s="173">
        <v>17685</v>
      </c>
      <c r="K202" s="173">
        <f t="shared" si="3"/>
        <v>353700</v>
      </c>
      <c r="L202" s="82" t="str">
        <f t="shared" si="4"/>
        <v>OK</v>
      </c>
      <c r="M202" s="173">
        <v>17581</v>
      </c>
      <c r="N202" s="173">
        <f t="shared" si="5"/>
        <v>351620</v>
      </c>
      <c r="O202" s="82" t="str">
        <f t="shared" si="6"/>
        <v>OK</v>
      </c>
      <c r="P202" s="173">
        <v>17586</v>
      </c>
      <c r="Q202" s="173">
        <f t="shared" si="7"/>
        <v>351720</v>
      </c>
      <c r="R202" s="82" t="str">
        <f t="shared" si="8"/>
        <v>OK</v>
      </c>
      <c r="S202" s="75"/>
      <c r="T202" s="75"/>
      <c r="U202" s="75"/>
      <c r="V202" s="75"/>
      <c r="W202" s="75"/>
    </row>
    <row r="203" spans="1:23" ht="12.75" customHeight="1">
      <c r="A203" s="93" t="s">
        <v>540</v>
      </c>
      <c r="B203" s="156" t="s">
        <v>501</v>
      </c>
      <c r="C203" s="93" t="s">
        <v>225</v>
      </c>
      <c r="D203" s="172">
        <v>2</v>
      </c>
      <c r="E203" s="173">
        <v>3261</v>
      </c>
      <c r="F203" s="173">
        <f t="shared" si="0"/>
        <v>6522</v>
      </c>
      <c r="G203" s="173">
        <v>3245</v>
      </c>
      <c r="H203" s="173">
        <f t="shared" si="1"/>
        <v>6490</v>
      </c>
      <c r="I203" s="82" t="str">
        <f t="shared" si="2"/>
        <v>OK</v>
      </c>
      <c r="J203" s="173">
        <v>3261</v>
      </c>
      <c r="K203" s="173">
        <f t="shared" si="3"/>
        <v>6522</v>
      </c>
      <c r="L203" s="82" t="str">
        <f t="shared" si="4"/>
        <v>OK</v>
      </c>
      <c r="M203" s="173">
        <v>3242</v>
      </c>
      <c r="N203" s="173">
        <f t="shared" si="5"/>
        <v>6484</v>
      </c>
      <c r="O203" s="82" t="str">
        <f t="shared" si="6"/>
        <v>OK</v>
      </c>
      <c r="P203" s="173">
        <v>3243</v>
      </c>
      <c r="Q203" s="173">
        <f t="shared" si="7"/>
        <v>6486</v>
      </c>
      <c r="R203" s="82" t="str">
        <f t="shared" si="8"/>
        <v>OK</v>
      </c>
      <c r="S203" s="75"/>
      <c r="T203" s="75"/>
      <c r="U203" s="75"/>
      <c r="V203" s="75"/>
      <c r="W203" s="75"/>
    </row>
    <row r="204" spans="1:23" ht="12.75" customHeight="1">
      <c r="A204" s="93" t="s">
        <v>541</v>
      </c>
      <c r="B204" s="156" t="s">
        <v>477</v>
      </c>
      <c r="C204" s="93" t="s">
        <v>225</v>
      </c>
      <c r="D204" s="172">
        <v>5</v>
      </c>
      <c r="E204" s="173">
        <v>1739</v>
      </c>
      <c r="F204" s="173">
        <f t="shared" si="0"/>
        <v>8695</v>
      </c>
      <c r="G204" s="173">
        <v>1730</v>
      </c>
      <c r="H204" s="173">
        <f t="shared" si="1"/>
        <v>8650</v>
      </c>
      <c r="I204" s="82" t="str">
        <f t="shared" si="2"/>
        <v>OK</v>
      </c>
      <c r="J204" s="173">
        <v>1739</v>
      </c>
      <c r="K204" s="173">
        <f t="shared" si="3"/>
        <v>8695</v>
      </c>
      <c r="L204" s="82" t="str">
        <f t="shared" si="4"/>
        <v>OK</v>
      </c>
      <c r="M204" s="173">
        <v>1729</v>
      </c>
      <c r="N204" s="173">
        <f t="shared" si="5"/>
        <v>8645</v>
      </c>
      <c r="O204" s="82" t="str">
        <f t="shared" si="6"/>
        <v>OK</v>
      </c>
      <c r="P204" s="173">
        <v>1729</v>
      </c>
      <c r="Q204" s="173">
        <f t="shared" si="7"/>
        <v>8645</v>
      </c>
      <c r="R204" s="82" t="str">
        <f t="shared" si="8"/>
        <v>OK</v>
      </c>
      <c r="S204" s="75"/>
      <c r="T204" s="75"/>
      <c r="U204" s="75"/>
      <c r="V204" s="75"/>
      <c r="W204" s="75"/>
    </row>
    <row r="205" spans="1:23" ht="12.75" customHeight="1">
      <c r="A205" s="93" t="s">
        <v>542</v>
      </c>
      <c r="B205" s="156" t="s">
        <v>479</v>
      </c>
      <c r="C205" s="93" t="s">
        <v>220</v>
      </c>
      <c r="D205" s="172">
        <v>40</v>
      </c>
      <c r="E205" s="173">
        <v>314</v>
      </c>
      <c r="F205" s="173">
        <f t="shared" si="0"/>
        <v>12560</v>
      </c>
      <c r="G205" s="173">
        <v>312</v>
      </c>
      <c r="H205" s="173">
        <f t="shared" si="1"/>
        <v>12480</v>
      </c>
      <c r="I205" s="82" t="str">
        <f t="shared" si="2"/>
        <v>OK</v>
      </c>
      <c r="J205" s="173">
        <v>314</v>
      </c>
      <c r="K205" s="173">
        <f t="shared" si="3"/>
        <v>12560</v>
      </c>
      <c r="L205" s="82" t="str">
        <f t="shared" si="4"/>
        <v>OK</v>
      </c>
      <c r="M205" s="173">
        <v>312</v>
      </c>
      <c r="N205" s="173">
        <f t="shared" si="5"/>
        <v>12480</v>
      </c>
      <c r="O205" s="82" t="str">
        <f t="shared" si="6"/>
        <v>OK</v>
      </c>
      <c r="P205" s="173">
        <v>312</v>
      </c>
      <c r="Q205" s="173">
        <f t="shared" si="7"/>
        <v>12480</v>
      </c>
      <c r="R205" s="82" t="str">
        <f t="shared" si="8"/>
        <v>OK</v>
      </c>
      <c r="S205" s="75"/>
      <c r="T205" s="75"/>
      <c r="U205" s="75"/>
      <c r="V205" s="75"/>
      <c r="W205" s="75"/>
    </row>
    <row r="206" spans="1:23" ht="12.75" customHeight="1">
      <c r="A206" s="93" t="s">
        <v>543</v>
      </c>
      <c r="B206" s="156" t="s">
        <v>481</v>
      </c>
      <c r="C206" s="93" t="s">
        <v>220</v>
      </c>
      <c r="D206" s="172">
        <v>20</v>
      </c>
      <c r="E206" s="173">
        <v>1763</v>
      </c>
      <c r="F206" s="173">
        <f t="shared" si="0"/>
        <v>35260</v>
      </c>
      <c r="G206" s="173">
        <v>1754</v>
      </c>
      <c r="H206" s="173">
        <f t="shared" si="1"/>
        <v>35080</v>
      </c>
      <c r="I206" s="82" t="str">
        <f t="shared" si="2"/>
        <v>OK</v>
      </c>
      <c r="J206" s="173">
        <v>1763</v>
      </c>
      <c r="K206" s="173">
        <f t="shared" si="3"/>
        <v>35260</v>
      </c>
      <c r="L206" s="82" t="str">
        <f t="shared" si="4"/>
        <v>OK</v>
      </c>
      <c r="M206" s="173">
        <v>1753</v>
      </c>
      <c r="N206" s="173">
        <f t="shared" si="5"/>
        <v>35060</v>
      </c>
      <c r="O206" s="82" t="str">
        <f t="shared" si="6"/>
        <v>OK</v>
      </c>
      <c r="P206" s="173">
        <v>1753</v>
      </c>
      <c r="Q206" s="173">
        <f t="shared" si="7"/>
        <v>35060</v>
      </c>
      <c r="R206" s="82" t="str">
        <f t="shared" si="8"/>
        <v>OK</v>
      </c>
      <c r="S206" s="75"/>
      <c r="T206" s="75"/>
      <c r="U206" s="75"/>
      <c r="V206" s="75"/>
      <c r="W206" s="75"/>
    </row>
    <row r="207" spans="1:23" ht="12.75" customHeight="1">
      <c r="A207" s="93" t="s">
        <v>544</v>
      </c>
      <c r="B207" s="156" t="s">
        <v>483</v>
      </c>
      <c r="C207" s="93" t="s">
        <v>220</v>
      </c>
      <c r="D207" s="172">
        <v>20</v>
      </c>
      <c r="E207" s="173">
        <v>3833</v>
      </c>
      <c r="F207" s="173">
        <f t="shared" si="0"/>
        <v>76660</v>
      </c>
      <c r="G207" s="173">
        <v>3814</v>
      </c>
      <c r="H207" s="173">
        <f t="shared" si="1"/>
        <v>76280</v>
      </c>
      <c r="I207" s="82" t="str">
        <f t="shared" si="2"/>
        <v>OK</v>
      </c>
      <c r="J207" s="173">
        <v>3833</v>
      </c>
      <c r="K207" s="173">
        <f t="shared" si="3"/>
        <v>76660</v>
      </c>
      <c r="L207" s="82" t="str">
        <f t="shared" si="4"/>
        <v>OK</v>
      </c>
      <c r="M207" s="173">
        <v>3811</v>
      </c>
      <c r="N207" s="173">
        <f t="shared" si="5"/>
        <v>76220</v>
      </c>
      <c r="O207" s="82" t="str">
        <f t="shared" si="6"/>
        <v>OK</v>
      </c>
      <c r="P207" s="173">
        <v>3812</v>
      </c>
      <c r="Q207" s="173">
        <f t="shared" si="7"/>
        <v>76240</v>
      </c>
      <c r="R207" s="82" t="str">
        <f t="shared" si="8"/>
        <v>OK</v>
      </c>
      <c r="S207" s="75"/>
      <c r="T207" s="75"/>
      <c r="U207" s="75"/>
      <c r="V207" s="75"/>
      <c r="W207" s="75"/>
    </row>
    <row r="208" spans="1:23" ht="12.75" customHeight="1">
      <c r="A208" s="93" t="s">
        <v>545</v>
      </c>
      <c r="B208" s="156" t="s">
        <v>507</v>
      </c>
      <c r="C208" s="93" t="s">
        <v>225</v>
      </c>
      <c r="D208" s="172">
        <v>6</v>
      </c>
      <c r="E208" s="173">
        <v>76413</v>
      </c>
      <c r="F208" s="173">
        <f t="shared" si="0"/>
        <v>458478</v>
      </c>
      <c r="G208" s="173">
        <v>76031</v>
      </c>
      <c r="H208" s="173">
        <f t="shared" si="1"/>
        <v>456186</v>
      </c>
      <c r="I208" s="82" t="str">
        <f t="shared" si="2"/>
        <v>OK</v>
      </c>
      <c r="J208" s="173">
        <v>76413</v>
      </c>
      <c r="K208" s="173">
        <f t="shared" si="3"/>
        <v>458478</v>
      </c>
      <c r="L208" s="82" t="str">
        <f t="shared" si="4"/>
        <v>OK</v>
      </c>
      <c r="M208" s="173">
        <v>75965</v>
      </c>
      <c r="N208" s="173">
        <f t="shared" si="5"/>
        <v>455790</v>
      </c>
      <c r="O208" s="82" t="str">
        <f t="shared" si="6"/>
        <v>OK</v>
      </c>
      <c r="P208" s="173">
        <v>75987</v>
      </c>
      <c r="Q208" s="173">
        <f t="shared" si="7"/>
        <v>455922</v>
      </c>
      <c r="R208" s="82" t="str">
        <f t="shared" si="8"/>
        <v>OK</v>
      </c>
      <c r="S208" s="75"/>
      <c r="T208" s="75"/>
      <c r="U208" s="75"/>
      <c r="V208" s="75"/>
      <c r="W208" s="75"/>
    </row>
    <row r="209" spans="1:23" ht="12.75" customHeight="1">
      <c r="A209" s="93" t="s">
        <v>546</v>
      </c>
      <c r="B209" s="156" t="s">
        <v>508</v>
      </c>
      <c r="C209" s="93" t="s">
        <v>225</v>
      </c>
      <c r="D209" s="172">
        <v>2</v>
      </c>
      <c r="E209" s="173">
        <v>85655</v>
      </c>
      <c r="F209" s="173">
        <f t="shared" si="0"/>
        <v>171310</v>
      </c>
      <c r="G209" s="173">
        <v>85227</v>
      </c>
      <c r="H209" s="173">
        <f t="shared" si="1"/>
        <v>170454</v>
      </c>
      <c r="I209" s="82" t="str">
        <f t="shared" si="2"/>
        <v>OK</v>
      </c>
      <c r="J209" s="173">
        <v>85655</v>
      </c>
      <c r="K209" s="173">
        <f t="shared" si="3"/>
        <v>171310</v>
      </c>
      <c r="L209" s="82" t="str">
        <f t="shared" si="4"/>
        <v>OK</v>
      </c>
      <c r="M209" s="173">
        <v>85153</v>
      </c>
      <c r="N209" s="173">
        <f t="shared" si="5"/>
        <v>170306</v>
      </c>
      <c r="O209" s="82" t="str">
        <f t="shared" si="6"/>
        <v>OK</v>
      </c>
      <c r="P209" s="173">
        <v>85177</v>
      </c>
      <c r="Q209" s="173">
        <f t="shared" si="7"/>
        <v>170354</v>
      </c>
      <c r="R209" s="82" t="str">
        <f t="shared" si="8"/>
        <v>OK</v>
      </c>
      <c r="S209" s="75"/>
      <c r="T209" s="75"/>
      <c r="U209" s="75"/>
      <c r="V209" s="75"/>
      <c r="W209" s="75"/>
    </row>
    <row r="210" spans="1:23" ht="12.75" customHeight="1">
      <c r="A210" s="93" t="s">
        <v>547</v>
      </c>
      <c r="B210" s="156" t="s">
        <v>447</v>
      </c>
      <c r="C210" s="93" t="s">
        <v>225</v>
      </c>
      <c r="D210" s="172">
        <v>2</v>
      </c>
      <c r="E210" s="173">
        <v>160724</v>
      </c>
      <c r="F210" s="173">
        <f t="shared" si="0"/>
        <v>321448</v>
      </c>
      <c r="G210" s="173">
        <v>159920</v>
      </c>
      <c r="H210" s="173">
        <f t="shared" si="1"/>
        <v>319840</v>
      </c>
      <c r="I210" s="82" t="str">
        <f t="shared" si="2"/>
        <v>OK</v>
      </c>
      <c r="J210" s="173">
        <v>160724</v>
      </c>
      <c r="K210" s="173">
        <f t="shared" si="3"/>
        <v>321448</v>
      </c>
      <c r="L210" s="82" t="str">
        <f t="shared" si="4"/>
        <v>OK</v>
      </c>
      <c r="M210" s="173">
        <v>159782</v>
      </c>
      <c r="N210" s="173">
        <f t="shared" si="5"/>
        <v>319564</v>
      </c>
      <c r="O210" s="82" t="str">
        <f t="shared" si="6"/>
        <v>OK</v>
      </c>
      <c r="P210" s="173">
        <v>159827</v>
      </c>
      <c r="Q210" s="173">
        <f t="shared" si="7"/>
        <v>319654</v>
      </c>
      <c r="R210" s="82" t="str">
        <f t="shared" si="8"/>
        <v>OK</v>
      </c>
      <c r="S210" s="75"/>
      <c r="T210" s="75"/>
      <c r="U210" s="75"/>
      <c r="V210" s="75"/>
      <c r="W210" s="75"/>
    </row>
    <row r="211" spans="1:23" ht="12.75" customHeight="1">
      <c r="A211" s="93" t="s">
        <v>548</v>
      </c>
      <c r="B211" s="156" t="s">
        <v>487</v>
      </c>
      <c r="C211" s="93" t="s">
        <v>217</v>
      </c>
      <c r="D211" s="172">
        <v>41</v>
      </c>
      <c r="E211" s="173">
        <v>10435</v>
      </c>
      <c r="F211" s="173">
        <f t="shared" si="0"/>
        <v>427835</v>
      </c>
      <c r="G211" s="173">
        <v>10383</v>
      </c>
      <c r="H211" s="173">
        <f t="shared" si="1"/>
        <v>425703</v>
      </c>
      <c r="I211" s="82" t="str">
        <f t="shared" si="2"/>
        <v>OK</v>
      </c>
      <c r="J211" s="173">
        <v>10435</v>
      </c>
      <c r="K211" s="173">
        <f t="shared" si="3"/>
        <v>427835</v>
      </c>
      <c r="L211" s="82" t="str">
        <f t="shared" si="4"/>
        <v>OK</v>
      </c>
      <c r="M211" s="173">
        <v>10374</v>
      </c>
      <c r="N211" s="173">
        <f t="shared" si="5"/>
        <v>425334</v>
      </c>
      <c r="O211" s="82" t="str">
        <f t="shared" si="6"/>
        <v>OK</v>
      </c>
      <c r="P211" s="173">
        <v>10377</v>
      </c>
      <c r="Q211" s="173">
        <f t="shared" si="7"/>
        <v>425457</v>
      </c>
      <c r="R211" s="82" t="str">
        <f t="shared" si="8"/>
        <v>OK</v>
      </c>
      <c r="S211" s="75"/>
      <c r="T211" s="75"/>
      <c r="U211" s="75"/>
      <c r="V211" s="75"/>
      <c r="W211" s="75"/>
    </row>
    <row r="212" spans="1:23" ht="12.75" customHeight="1">
      <c r="A212" s="93" t="s">
        <v>549</v>
      </c>
      <c r="B212" s="156" t="s">
        <v>489</v>
      </c>
      <c r="C212" s="93" t="s">
        <v>490</v>
      </c>
      <c r="D212" s="172">
        <v>1</v>
      </c>
      <c r="E212" s="173">
        <v>120000</v>
      </c>
      <c r="F212" s="173">
        <f t="shared" si="0"/>
        <v>120000</v>
      </c>
      <c r="G212" s="173">
        <v>119400</v>
      </c>
      <c r="H212" s="173">
        <f t="shared" si="1"/>
        <v>119400</v>
      </c>
      <c r="I212" s="82" t="str">
        <f t="shared" si="2"/>
        <v>OK</v>
      </c>
      <c r="J212" s="173">
        <v>120000</v>
      </c>
      <c r="K212" s="173">
        <f t="shared" si="3"/>
        <v>120000</v>
      </c>
      <c r="L212" s="82" t="str">
        <f t="shared" si="4"/>
        <v>OK</v>
      </c>
      <c r="M212" s="173">
        <v>119297</v>
      </c>
      <c r="N212" s="173">
        <f t="shared" si="5"/>
        <v>119297</v>
      </c>
      <c r="O212" s="82" t="str">
        <f t="shared" si="6"/>
        <v>OK</v>
      </c>
      <c r="P212" s="173">
        <v>119330</v>
      </c>
      <c r="Q212" s="173">
        <f t="shared" si="7"/>
        <v>119330</v>
      </c>
      <c r="R212" s="82" t="str">
        <f t="shared" si="8"/>
        <v>OK</v>
      </c>
      <c r="S212" s="75"/>
      <c r="T212" s="75"/>
      <c r="U212" s="75"/>
      <c r="V212" s="75"/>
      <c r="W212" s="75"/>
    </row>
    <row r="213" spans="1:23" ht="12.75" customHeight="1">
      <c r="A213" s="93" t="s">
        <v>550</v>
      </c>
      <c r="B213" s="156" t="s">
        <v>551</v>
      </c>
      <c r="C213" s="93"/>
      <c r="D213" s="172"/>
      <c r="E213" s="173"/>
      <c r="F213" s="173">
        <f t="shared" si="0"/>
        <v>0</v>
      </c>
      <c r="G213" s="173"/>
      <c r="H213" s="173">
        <f t="shared" si="1"/>
        <v>0</v>
      </c>
      <c r="I213" s="82" t="str">
        <f t="shared" si="2"/>
        <v>OK</v>
      </c>
      <c r="J213" s="173"/>
      <c r="K213" s="173">
        <f t="shared" si="3"/>
        <v>0</v>
      </c>
      <c r="L213" s="82" t="str">
        <f t="shared" si="4"/>
        <v>OK</v>
      </c>
      <c r="M213" s="173"/>
      <c r="N213" s="173">
        <f t="shared" si="5"/>
        <v>0</v>
      </c>
      <c r="O213" s="82" t="str">
        <f t="shared" si="6"/>
        <v>OK</v>
      </c>
      <c r="P213" s="173">
        <v>0</v>
      </c>
      <c r="Q213" s="173">
        <f t="shared" si="7"/>
        <v>0</v>
      </c>
      <c r="R213" s="82" t="str">
        <f t="shared" si="8"/>
        <v>OK</v>
      </c>
      <c r="S213" s="75"/>
      <c r="T213" s="75"/>
      <c r="U213" s="75"/>
      <c r="V213" s="75"/>
      <c r="W213" s="75"/>
    </row>
    <row r="214" spans="1:23" ht="12.75" customHeight="1">
      <c r="A214" s="93" t="s">
        <v>552</v>
      </c>
      <c r="B214" s="156" t="s">
        <v>553</v>
      </c>
      <c r="C214" s="93" t="s">
        <v>217</v>
      </c>
      <c r="D214" s="172">
        <v>17.639999999999997</v>
      </c>
      <c r="E214" s="173">
        <v>15941</v>
      </c>
      <c r="F214" s="173">
        <f t="shared" si="0"/>
        <v>281199</v>
      </c>
      <c r="G214" s="173">
        <v>15861</v>
      </c>
      <c r="H214" s="173">
        <f t="shared" si="1"/>
        <v>279788</v>
      </c>
      <c r="I214" s="82" t="str">
        <f t="shared" si="2"/>
        <v>OK</v>
      </c>
      <c r="J214" s="173">
        <v>15941</v>
      </c>
      <c r="K214" s="173">
        <f t="shared" si="3"/>
        <v>281199</v>
      </c>
      <c r="L214" s="82" t="str">
        <f t="shared" si="4"/>
        <v>OK</v>
      </c>
      <c r="M214" s="173">
        <v>15848</v>
      </c>
      <c r="N214" s="173">
        <f t="shared" si="5"/>
        <v>279559</v>
      </c>
      <c r="O214" s="82" t="str">
        <f t="shared" si="6"/>
        <v>OK</v>
      </c>
      <c r="P214" s="173">
        <v>15852</v>
      </c>
      <c r="Q214" s="173">
        <f t="shared" si="7"/>
        <v>279629</v>
      </c>
      <c r="R214" s="82" t="str">
        <f t="shared" si="8"/>
        <v>OK</v>
      </c>
      <c r="S214" s="75"/>
      <c r="T214" s="75"/>
      <c r="U214" s="75"/>
      <c r="V214" s="75"/>
      <c r="W214" s="75"/>
    </row>
    <row r="215" spans="1:23" ht="12.75" customHeight="1">
      <c r="A215" s="93" t="s">
        <v>554</v>
      </c>
      <c r="B215" s="156" t="s">
        <v>555</v>
      </c>
      <c r="C215" s="93" t="s">
        <v>217</v>
      </c>
      <c r="D215" s="172">
        <v>2.94</v>
      </c>
      <c r="E215" s="173">
        <v>15941</v>
      </c>
      <c r="F215" s="173">
        <f t="shared" si="0"/>
        <v>46867</v>
      </c>
      <c r="G215" s="173">
        <v>15861</v>
      </c>
      <c r="H215" s="173">
        <f t="shared" si="1"/>
        <v>46631</v>
      </c>
      <c r="I215" s="82" t="str">
        <f t="shared" si="2"/>
        <v>OK</v>
      </c>
      <c r="J215" s="173">
        <v>15941</v>
      </c>
      <c r="K215" s="173">
        <f t="shared" si="3"/>
        <v>46867</v>
      </c>
      <c r="L215" s="82" t="str">
        <f t="shared" si="4"/>
        <v>OK</v>
      </c>
      <c r="M215" s="173">
        <v>15848</v>
      </c>
      <c r="N215" s="173">
        <f t="shared" si="5"/>
        <v>46593</v>
      </c>
      <c r="O215" s="82" t="str">
        <f t="shared" si="6"/>
        <v>OK</v>
      </c>
      <c r="P215" s="173">
        <v>15852</v>
      </c>
      <c r="Q215" s="173">
        <f t="shared" si="7"/>
        <v>46605</v>
      </c>
      <c r="R215" s="82" t="str">
        <f t="shared" si="8"/>
        <v>OK</v>
      </c>
      <c r="S215" s="75"/>
      <c r="T215" s="75"/>
      <c r="U215" s="75"/>
      <c r="V215" s="75"/>
      <c r="W215" s="75"/>
    </row>
    <row r="216" spans="1:23" ht="12.75" customHeight="1">
      <c r="A216" s="93" t="s">
        <v>556</v>
      </c>
      <c r="B216" s="156" t="s">
        <v>557</v>
      </c>
      <c r="C216" s="93" t="s">
        <v>225</v>
      </c>
      <c r="D216" s="172">
        <v>3</v>
      </c>
      <c r="E216" s="173">
        <v>770000</v>
      </c>
      <c r="F216" s="173">
        <f t="shared" si="0"/>
        <v>2310000</v>
      </c>
      <c r="G216" s="173">
        <v>766150</v>
      </c>
      <c r="H216" s="173">
        <f t="shared" si="1"/>
        <v>2298450</v>
      </c>
      <c r="I216" s="82" t="str">
        <f t="shared" si="2"/>
        <v>OK</v>
      </c>
      <c r="J216" s="173">
        <v>770000</v>
      </c>
      <c r="K216" s="173">
        <f t="shared" si="3"/>
        <v>2310000</v>
      </c>
      <c r="L216" s="82" t="str">
        <f t="shared" si="4"/>
        <v>OK</v>
      </c>
      <c r="M216" s="173">
        <v>765488</v>
      </c>
      <c r="N216" s="173">
        <f t="shared" si="5"/>
        <v>2296464</v>
      </c>
      <c r="O216" s="82" t="str">
        <f t="shared" si="6"/>
        <v>OK</v>
      </c>
      <c r="P216" s="173">
        <v>765703</v>
      </c>
      <c r="Q216" s="173">
        <f t="shared" si="7"/>
        <v>2297109</v>
      </c>
      <c r="R216" s="82" t="str">
        <f t="shared" si="8"/>
        <v>OK</v>
      </c>
      <c r="S216" s="75"/>
      <c r="T216" s="75"/>
      <c r="U216" s="75"/>
      <c r="V216" s="75"/>
      <c r="W216" s="75"/>
    </row>
    <row r="217" spans="1:23" ht="12.75" customHeight="1">
      <c r="A217" s="93" t="s">
        <v>558</v>
      </c>
      <c r="B217" s="156" t="s">
        <v>559</v>
      </c>
      <c r="C217" s="93" t="s">
        <v>225</v>
      </c>
      <c r="D217" s="172">
        <v>1</v>
      </c>
      <c r="E217" s="173">
        <v>400000</v>
      </c>
      <c r="F217" s="173">
        <f t="shared" si="0"/>
        <v>400000</v>
      </c>
      <c r="G217" s="173">
        <v>398000</v>
      </c>
      <c r="H217" s="173">
        <f t="shared" si="1"/>
        <v>398000</v>
      </c>
      <c r="I217" s="82" t="str">
        <f t="shared" si="2"/>
        <v>OK</v>
      </c>
      <c r="J217" s="173">
        <v>400000</v>
      </c>
      <c r="K217" s="173">
        <f t="shared" si="3"/>
        <v>400000</v>
      </c>
      <c r="L217" s="82" t="str">
        <f t="shared" si="4"/>
        <v>OK</v>
      </c>
      <c r="M217" s="173">
        <v>397656</v>
      </c>
      <c r="N217" s="173">
        <f t="shared" si="5"/>
        <v>397656</v>
      </c>
      <c r="O217" s="82" t="str">
        <f t="shared" si="6"/>
        <v>OK</v>
      </c>
      <c r="P217" s="173">
        <v>397768</v>
      </c>
      <c r="Q217" s="173">
        <f t="shared" si="7"/>
        <v>397768</v>
      </c>
      <c r="R217" s="82" t="str">
        <f t="shared" si="8"/>
        <v>OK</v>
      </c>
      <c r="S217" s="75"/>
      <c r="T217" s="75"/>
      <c r="U217" s="75"/>
      <c r="V217" s="75"/>
      <c r="W217" s="75"/>
    </row>
    <row r="218" spans="1:23" ht="12.75" customHeight="1">
      <c r="A218" s="93"/>
      <c r="B218" s="156" t="s">
        <v>560</v>
      </c>
      <c r="C218" s="93"/>
      <c r="D218" s="172"/>
      <c r="E218" s="173"/>
      <c r="F218" s="173">
        <f t="shared" si="0"/>
        <v>0</v>
      </c>
      <c r="G218" s="173"/>
      <c r="H218" s="173">
        <f t="shared" si="1"/>
        <v>0</v>
      </c>
      <c r="I218" s="82" t="str">
        <f t="shared" si="2"/>
        <v>OK</v>
      </c>
      <c r="J218" s="173"/>
      <c r="K218" s="173">
        <f t="shared" si="3"/>
        <v>0</v>
      </c>
      <c r="L218" s="82" t="str">
        <f t="shared" si="4"/>
        <v>OK</v>
      </c>
      <c r="M218" s="173"/>
      <c r="N218" s="173">
        <f t="shared" si="5"/>
        <v>0</v>
      </c>
      <c r="O218" s="82" t="str">
        <f t="shared" si="6"/>
        <v>OK</v>
      </c>
      <c r="P218" s="173">
        <v>0</v>
      </c>
      <c r="Q218" s="173">
        <f t="shared" si="7"/>
        <v>0</v>
      </c>
      <c r="R218" s="82" t="str">
        <f t="shared" si="8"/>
        <v>OK</v>
      </c>
      <c r="S218" s="75"/>
      <c r="T218" s="75"/>
      <c r="U218" s="75"/>
      <c r="V218" s="75"/>
      <c r="W218" s="75"/>
    </row>
    <row r="219" spans="1:23" ht="12.75" customHeight="1">
      <c r="A219" s="93">
        <v>3.8</v>
      </c>
      <c r="B219" s="156" t="s">
        <v>551</v>
      </c>
      <c r="C219" s="93"/>
      <c r="D219" s="172"/>
      <c r="E219" s="173"/>
      <c r="F219" s="173">
        <f t="shared" si="0"/>
        <v>0</v>
      </c>
      <c r="G219" s="173"/>
      <c r="H219" s="173">
        <f t="shared" si="1"/>
        <v>0</v>
      </c>
      <c r="I219" s="82" t="str">
        <f t="shared" si="2"/>
        <v>OK</v>
      </c>
      <c r="J219" s="173"/>
      <c r="K219" s="173">
        <f t="shared" si="3"/>
        <v>0</v>
      </c>
      <c r="L219" s="82" t="str">
        <f t="shared" si="4"/>
        <v>OK</v>
      </c>
      <c r="M219" s="173"/>
      <c r="N219" s="173">
        <f t="shared" si="5"/>
        <v>0</v>
      </c>
      <c r="O219" s="82" t="str">
        <f t="shared" si="6"/>
        <v>OK</v>
      </c>
      <c r="P219" s="173">
        <v>0</v>
      </c>
      <c r="Q219" s="173">
        <f t="shared" si="7"/>
        <v>0</v>
      </c>
      <c r="R219" s="82" t="str">
        <f t="shared" si="8"/>
        <v>OK</v>
      </c>
      <c r="S219" s="75"/>
      <c r="T219" s="75"/>
      <c r="U219" s="75"/>
      <c r="V219" s="75"/>
      <c r="W219" s="75"/>
    </row>
    <row r="220" spans="1:23" ht="12.75" customHeight="1">
      <c r="A220" s="93" t="s">
        <v>561</v>
      </c>
      <c r="B220" s="156" t="s">
        <v>562</v>
      </c>
      <c r="C220" s="93" t="s">
        <v>225</v>
      </c>
      <c r="D220" s="172">
        <v>27</v>
      </c>
      <c r="E220" s="173">
        <v>22992</v>
      </c>
      <c r="F220" s="173">
        <f t="shared" si="0"/>
        <v>620784</v>
      </c>
      <c r="G220" s="173">
        <v>22877</v>
      </c>
      <c r="H220" s="173">
        <f t="shared" si="1"/>
        <v>617679</v>
      </c>
      <c r="I220" s="82" t="str">
        <f t="shared" si="2"/>
        <v>OK</v>
      </c>
      <c r="J220" s="173">
        <v>22992</v>
      </c>
      <c r="K220" s="173">
        <f t="shared" si="3"/>
        <v>620784</v>
      </c>
      <c r="L220" s="82" t="str">
        <f t="shared" si="4"/>
        <v>OK</v>
      </c>
      <c r="M220" s="173">
        <v>22857</v>
      </c>
      <c r="N220" s="173">
        <f t="shared" si="5"/>
        <v>617139</v>
      </c>
      <c r="O220" s="82" t="str">
        <f t="shared" si="6"/>
        <v>OK</v>
      </c>
      <c r="P220" s="173">
        <v>22864</v>
      </c>
      <c r="Q220" s="173">
        <f t="shared" si="7"/>
        <v>617328</v>
      </c>
      <c r="R220" s="82" t="str">
        <f t="shared" si="8"/>
        <v>OK</v>
      </c>
      <c r="S220" s="75"/>
      <c r="T220" s="75"/>
      <c r="U220" s="75"/>
      <c r="V220" s="75"/>
      <c r="W220" s="75"/>
    </row>
    <row r="221" spans="1:23" ht="12.75" customHeight="1">
      <c r="A221" s="93" t="s">
        <v>563</v>
      </c>
      <c r="B221" s="156" t="s">
        <v>564</v>
      </c>
      <c r="C221" s="93" t="s">
        <v>225</v>
      </c>
      <c r="D221" s="172">
        <v>27</v>
      </c>
      <c r="E221" s="173">
        <v>400000</v>
      </c>
      <c r="F221" s="173">
        <f t="shared" si="0"/>
        <v>10800000</v>
      </c>
      <c r="G221" s="173">
        <v>398000</v>
      </c>
      <c r="H221" s="173">
        <f t="shared" si="1"/>
        <v>10746000</v>
      </c>
      <c r="I221" s="82" t="str">
        <f t="shared" si="2"/>
        <v>OK</v>
      </c>
      <c r="J221" s="173">
        <v>400000</v>
      </c>
      <c r="K221" s="173">
        <f t="shared" si="3"/>
        <v>10800000</v>
      </c>
      <c r="L221" s="82" t="str">
        <f t="shared" si="4"/>
        <v>OK</v>
      </c>
      <c r="M221" s="173">
        <v>397656</v>
      </c>
      <c r="N221" s="173">
        <f t="shared" si="5"/>
        <v>10736712</v>
      </c>
      <c r="O221" s="82" t="str">
        <f t="shared" si="6"/>
        <v>OK</v>
      </c>
      <c r="P221" s="173">
        <v>397768</v>
      </c>
      <c r="Q221" s="173">
        <f t="shared" si="7"/>
        <v>10739736</v>
      </c>
      <c r="R221" s="82" t="str">
        <f t="shared" si="8"/>
        <v>OK</v>
      </c>
      <c r="S221" s="75"/>
      <c r="T221" s="75"/>
      <c r="U221" s="75"/>
      <c r="V221" s="75"/>
      <c r="W221" s="75"/>
    </row>
    <row r="222" spans="1:23" ht="12.75" customHeight="1">
      <c r="A222" s="93" t="s">
        <v>565</v>
      </c>
      <c r="B222" s="156" t="s">
        <v>566</v>
      </c>
      <c r="C222" s="93" t="s">
        <v>225</v>
      </c>
      <c r="D222" s="172">
        <v>6</v>
      </c>
      <c r="E222" s="173">
        <v>30238</v>
      </c>
      <c r="F222" s="173">
        <f t="shared" si="0"/>
        <v>181428</v>
      </c>
      <c r="G222" s="173">
        <v>30087</v>
      </c>
      <c r="H222" s="173">
        <f t="shared" si="1"/>
        <v>180522</v>
      </c>
      <c r="I222" s="82" t="str">
        <f t="shared" si="2"/>
        <v>OK</v>
      </c>
      <c r="J222" s="173">
        <v>30238</v>
      </c>
      <c r="K222" s="173">
        <f t="shared" si="3"/>
        <v>181428</v>
      </c>
      <c r="L222" s="82" t="str">
        <f t="shared" si="4"/>
        <v>OK</v>
      </c>
      <c r="M222" s="173">
        <v>30061</v>
      </c>
      <c r="N222" s="173">
        <f t="shared" si="5"/>
        <v>180366</v>
      </c>
      <c r="O222" s="82" t="str">
        <f t="shared" si="6"/>
        <v>OK</v>
      </c>
      <c r="P222" s="173">
        <v>30069</v>
      </c>
      <c r="Q222" s="173">
        <f t="shared" si="7"/>
        <v>180414</v>
      </c>
      <c r="R222" s="82" t="str">
        <f t="shared" si="8"/>
        <v>OK</v>
      </c>
      <c r="S222" s="75"/>
      <c r="T222" s="75"/>
      <c r="U222" s="75"/>
      <c r="V222" s="75"/>
      <c r="W222" s="75"/>
    </row>
    <row r="223" spans="1:23" ht="12.75" customHeight="1">
      <c r="A223" s="93" t="s">
        <v>567</v>
      </c>
      <c r="B223" s="156" t="s">
        <v>568</v>
      </c>
      <c r="C223" s="93" t="s">
        <v>225</v>
      </c>
      <c r="D223" s="172">
        <v>6</v>
      </c>
      <c r="E223" s="173">
        <v>700000</v>
      </c>
      <c r="F223" s="173">
        <f t="shared" si="0"/>
        <v>4200000</v>
      </c>
      <c r="G223" s="173">
        <v>696500</v>
      </c>
      <c r="H223" s="173">
        <f t="shared" si="1"/>
        <v>4179000</v>
      </c>
      <c r="I223" s="82" t="str">
        <f t="shared" si="2"/>
        <v>OK</v>
      </c>
      <c r="J223" s="173">
        <v>700000</v>
      </c>
      <c r="K223" s="173">
        <f t="shared" si="3"/>
        <v>4200000</v>
      </c>
      <c r="L223" s="82" t="str">
        <f t="shared" si="4"/>
        <v>OK</v>
      </c>
      <c r="M223" s="173">
        <v>695898</v>
      </c>
      <c r="N223" s="173">
        <f t="shared" si="5"/>
        <v>4175388</v>
      </c>
      <c r="O223" s="82" t="str">
        <f t="shared" si="6"/>
        <v>OK</v>
      </c>
      <c r="P223" s="173">
        <v>696094</v>
      </c>
      <c r="Q223" s="173">
        <f t="shared" si="7"/>
        <v>4176564</v>
      </c>
      <c r="R223" s="82" t="str">
        <f t="shared" si="8"/>
        <v>OK</v>
      </c>
      <c r="S223" s="75"/>
      <c r="T223" s="75"/>
      <c r="U223" s="75"/>
      <c r="V223" s="75"/>
      <c r="W223" s="75"/>
    </row>
    <row r="224" spans="1:23" ht="12.75" customHeight="1">
      <c r="A224" s="93">
        <v>3.9</v>
      </c>
      <c r="B224" s="156" t="s">
        <v>569</v>
      </c>
      <c r="C224" s="93"/>
      <c r="D224" s="172"/>
      <c r="E224" s="173"/>
      <c r="F224" s="173">
        <f t="shared" si="0"/>
        <v>0</v>
      </c>
      <c r="G224" s="173"/>
      <c r="H224" s="173">
        <f t="shared" si="1"/>
        <v>0</v>
      </c>
      <c r="I224" s="82" t="str">
        <f t="shared" si="2"/>
        <v>OK</v>
      </c>
      <c r="J224" s="173"/>
      <c r="K224" s="173">
        <f t="shared" si="3"/>
        <v>0</v>
      </c>
      <c r="L224" s="82" t="str">
        <f t="shared" si="4"/>
        <v>OK</v>
      </c>
      <c r="M224" s="173"/>
      <c r="N224" s="173">
        <f t="shared" si="5"/>
        <v>0</v>
      </c>
      <c r="O224" s="82" t="str">
        <f t="shared" si="6"/>
        <v>OK</v>
      </c>
      <c r="P224" s="173">
        <v>0</v>
      </c>
      <c r="Q224" s="173">
        <f t="shared" si="7"/>
        <v>0</v>
      </c>
      <c r="R224" s="82" t="str">
        <f t="shared" si="8"/>
        <v>OK</v>
      </c>
      <c r="S224" s="75"/>
      <c r="T224" s="75"/>
      <c r="U224" s="75"/>
      <c r="V224" s="75"/>
      <c r="W224" s="75"/>
    </row>
    <row r="225" spans="1:23" ht="12.75" customHeight="1">
      <c r="A225" s="93" t="s">
        <v>570</v>
      </c>
      <c r="B225" s="156" t="s">
        <v>465</v>
      </c>
      <c r="C225" s="93" t="s">
        <v>217</v>
      </c>
      <c r="D225" s="172">
        <v>53.52</v>
      </c>
      <c r="E225" s="173">
        <v>20265</v>
      </c>
      <c r="F225" s="173">
        <f t="shared" si="0"/>
        <v>1084583</v>
      </c>
      <c r="G225" s="173">
        <v>20164</v>
      </c>
      <c r="H225" s="173">
        <f t="shared" si="1"/>
        <v>1079177</v>
      </c>
      <c r="I225" s="82" t="str">
        <f t="shared" si="2"/>
        <v>OK</v>
      </c>
      <c r="J225" s="173">
        <v>20265</v>
      </c>
      <c r="K225" s="173">
        <f t="shared" si="3"/>
        <v>1084583</v>
      </c>
      <c r="L225" s="82" t="str">
        <f t="shared" si="4"/>
        <v>OK</v>
      </c>
      <c r="M225" s="173">
        <v>20146</v>
      </c>
      <c r="N225" s="173">
        <f t="shared" si="5"/>
        <v>1078214</v>
      </c>
      <c r="O225" s="82" t="str">
        <f t="shared" si="6"/>
        <v>OK</v>
      </c>
      <c r="P225" s="173">
        <v>20152</v>
      </c>
      <c r="Q225" s="173">
        <f t="shared" si="7"/>
        <v>1078535</v>
      </c>
      <c r="R225" s="82" t="str">
        <f t="shared" si="8"/>
        <v>OK</v>
      </c>
      <c r="S225" s="75"/>
      <c r="T225" s="75"/>
      <c r="U225" s="75"/>
      <c r="V225" s="75"/>
      <c r="W225" s="75"/>
    </row>
    <row r="226" spans="1:23" ht="12.75" customHeight="1">
      <c r="A226" s="93" t="s">
        <v>571</v>
      </c>
      <c r="B226" s="156" t="s">
        <v>449</v>
      </c>
      <c r="C226" s="93" t="s">
        <v>217</v>
      </c>
      <c r="D226" s="172">
        <v>53.52</v>
      </c>
      <c r="E226" s="173">
        <v>45500</v>
      </c>
      <c r="F226" s="173">
        <f t="shared" si="0"/>
        <v>2435160</v>
      </c>
      <c r="G226" s="173">
        <v>45273</v>
      </c>
      <c r="H226" s="173">
        <f t="shared" si="1"/>
        <v>2423011</v>
      </c>
      <c r="I226" s="82" t="str">
        <f t="shared" si="2"/>
        <v>OK</v>
      </c>
      <c r="J226" s="173">
        <v>45500</v>
      </c>
      <c r="K226" s="173">
        <f t="shared" si="3"/>
        <v>2435160</v>
      </c>
      <c r="L226" s="82" t="str">
        <f t="shared" si="4"/>
        <v>OK</v>
      </c>
      <c r="M226" s="173">
        <v>45233</v>
      </c>
      <c r="N226" s="173">
        <f t="shared" si="5"/>
        <v>2420870</v>
      </c>
      <c r="O226" s="82" t="str">
        <f t="shared" si="6"/>
        <v>OK</v>
      </c>
      <c r="P226" s="173">
        <v>45246</v>
      </c>
      <c r="Q226" s="173">
        <f t="shared" si="7"/>
        <v>2421566</v>
      </c>
      <c r="R226" s="82" t="str">
        <f t="shared" si="8"/>
        <v>OK</v>
      </c>
      <c r="S226" s="75"/>
      <c r="T226" s="75"/>
      <c r="U226" s="75"/>
      <c r="V226" s="75"/>
      <c r="W226" s="75"/>
    </row>
    <row r="227" spans="1:23" ht="12.75" customHeight="1">
      <c r="A227" s="93" t="s">
        <v>572</v>
      </c>
      <c r="B227" s="156" t="s">
        <v>468</v>
      </c>
      <c r="C227" s="93" t="s">
        <v>217</v>
      </c>
      <c r="D227" s="172">
        <v>53.52</v>
      </c>
      <c r="E227" s="173">
        <v>14019</v>
      </c>
      <c r="F227" s="173">
        <f t="shared" si="0"/>
        <v>750297</v>
      </c>
      <c r="G227" s="173">
        <v>13949</v>
      </c>
      <c r="H227" s="173">
        <f t="shared" si="1"/>
        <v>746550</v>
      </c>
      <c r="I227" s="82" t="str">
        <f t="shared" si="2"/>
        <v>OK</v>
      </c>
      <c r="J227" s="173">
        <v>14019</v>
      </c>
      <c r="K227" s="173">
        <f t="shared" si="3"/>
        <v>750297</v>
      </c>
      <c r="L227" s="82" t="str">
        <f t="shared" si="4"/>
        <v>OK</v>
      </c>
      <c r="M227" s="173">
        <v>13937</v>
      </c>
      <c r="N227" s="173">
        <f t="shared" si="5"/>
        <v>745908</v>
      </c>
      <c r="O227" s="82" t="str">
        <f t="shared" si="6"/>
        <v>OK</v>
      </c>
      <c r="P227" s="173">
        <v>13941</v>
      </c>
      <c r="Q227" s="173">
        <f t="shared" si="7"/>
        <v>746122</v>
      </c>
      <c r="R227" s="82" t="str">
        <f t="shared" si="8"/>
        <v>OK</v>
      </c>
      <c r="S227" s="75"/>
      <c r="T227" s="75"/>
      <c r="U227" s="75"/>
      <c r="V227" s="75"/>
      <c r="W227" s="75"/>
    </row>
    <row r="228" spans="1:23" ht="12.75" customHeight="1">
      <c r="A228" s="93" t="s">
        <v>573</v>
      </c>
      <c r="B228" s="156" t="s">
        <v>470</v>
      </c>
      <c r="C228" s="93" t="s">
        <v>217</v>
      </c>
      <c r="D228" s="172">
        <v>29.3</v>
      </c>
      <c r="E228" s="173">
        <v>4418</v>
      </c>
      <c r="F228" s="173">
        <f t="shared" si="0"/>
        <v>129447</v>
      </c>
      <c r="G228" s="173">
        <v>4396</v>
      </c>
      <c r="H228" s="173">
        <f t="shared" si="1"/>
        <v>128803</v>
      </c>
      <c r="I228" s="82" t="str">
        <f t="shared" si="2"/>
        <v>OK</v>
      </c>
      <c r="J228" s="173">
        <v>4418</v>
      </c>
      <c r="K228" s="173">
        <f t="shared" si="3"/>
        <v>129447</v>
      </c>
      <c r="L228" s="82" t="str">
        <f t="shared" si="4"/>
        <v>OK</v>
      </c>
      <c r="M228" s="173">
        <v>4392</v>
      </c>
      <c r="N228" s="173">
        <f t="shared" si="5"/>
        <v>128686</v>
      </c>
      <c r="O228" s="82" t="str">
        <f t="shared" si="6"/>
        <v>OK</v>
      </c>
      <c r="P228" s="173">
        <v>4393</v>
      </c>
      <c r="Q228" s="173">
        <f t="shared" si="7"/>
        <v>128715</v>
      </c>
      <c r="R228" s="82" t="str">
        <f t="shared" si="8"/>
        <v>OK</v>
      </c>
      <c r="S228" s="75"/>
      <c r="T228" s="75"/>
      <c r="U228" s="75"/>
      <c r="V228" s="75"/>
      <c r="W228" s="75"/>
    </row>
    <row r="229" spans="1:23" ht="12.75" customHeight="1">
      <c r="A229" s="93" t="s">
        <v>574</v>
      </c>
      <c r="B229" s="156" t="s">
        <v>451</v>
      </c>
      <c r="C229" s="93" t="s">
        <v>217</v>
      </c>
      <c r="D229" s="172">
        <v>53.52</v>
      </c>
      <c r="E229" s="173">
        <v>24082</v>
      </c>
      <c r="F229" s="173">
        <f t="shared" si="0"/>
        <v>1288869</v>
      </c>
      <c r="G229" s="173">
        <v>23962</v>
      </c>
      <c r="H229" s="173">
        <f t="shared" si="1"/>
        <v>1282446</v>
      </c>
      <c r="I229" s="82" t="str">
        <f t="shared" si="2"/>
        <v>OK</v>
      </c>
      <c r="J229" s="173">
        <v>24082</v>
      </c>
      <c r="K229" s="173">
        <f t="shared" si="3"/>
        <v>1288869</v>
      </c>
      <c r="L229" s="82" t="str">
        <f t="shared" si="4"/>
        <v>OK</v>
      </c>
      <c r="M229" s="173">
        <v>23941</v>
      </c>
      <c r="N229" s="173">
        <f t="shared" si="5"/>
        <v>1281322</v>
      </c>
      <c r="O229" s="82" t="str">
        <f t="shared" si="6"/>
        <v>OK</v>
      </c>
      <c r="P229" s="173">
        <v>23948</v>
      </c>
      <c r="Q229" s="173">
        <f t="shared" si="7"/>
        <v>1281697</v>
      </c>
      <c r="R229" s="82" t="str">
        <f t="shared" si="8"/>
        <v>OK</v>
      </c>
      <c r="S229" s="75"/>
      <c r="T229" s="75"/>
      <c r="U229" s="75"/>
      <c r="V229" s="75"/>
      <c r="W229" s="75"/>
    </row>
    <row r="230" spans="1:23" ht="12.75" customHeight="1">
      <c r="A230" s="93" t="s">
        <v>575</v>
      </c>
      <c r="B230" s="156" t="s">
        <v>473</v>
      </c>
      <c r="C230" s="93" t="s">
        <v>217</v>
      </c>
      <c r="D230" s="172">
        <v>53.52</v>
      </c>
      <c r="E230" s="173">
        <v>91229</v>
      </c>
      <c r="F230" s="173">
        <f t="shared" si="0"/>
        <v>4882576</v>
      </c>
      <c r="G230" s="173">
        <v>90773</v>
      </c>
      <c r="H230" s="173">
        <f t="shared" si="1"/>
        <v>4858171</v>
      </c>
      <c r="I230" s="82" t="str">
        <f t="shared" si="2"/>
        <v>OK</v>
      </c>
      <c r="J230" s="173">
        <v>91229</v>
      </c>
      <c r="K230" s="173">
        <f t="shared" si="3"/>
        <v>4882576</v>
      </c>
      <c r="L230" s="82" t="str">
        <f t="shared" si="4"/>
        <v>OK</v>
      </c>
      <c r="M230" s="173">
        <v>90694</v>
      </c>
      <c r="N230" s="173">
        <f t="shared" si="5"/>
        <v>4853943</v>
      </c>
      <c r="O230" s="82" t="str">
        <f t="shared" si="6"/>
        <v>OK</v>
      </c>
      <c r="P230" s="173">
        <v>90720</v>
      </c>
      <c r="Q230" s="173">
        <f t="shared" si="7"/>
        <v>4855334</v>
      </c>
      <c r="R230" s="82" t="str">
        <f t="shared" si="8"/>
        <v>OK</v>
      </c>
      <c r="S230" s="75"/>
      <c r="T230" s="75"/>
      <c r="U230" s="75"/>
      <c r="V230" s="75"/>
      <c r="W230" s="75"/>
    </row>
    <row r="231" spans="1:23" ht="12.75" customHeight="1">
      <c r="A231" s="93" t="s">
        <v>576</v>
      </c>
      <c r="B231" s="156" t="s">
        <v>475</v>
      </c>
      <c r="C231" s="93" t="s">
        <v>217</v>
      </c>
      <c r="D231" s="172">
        <v>29.3</v>
      </c>
      <c r="E231" s="173">
        <v>17685</v>
      </c>
      <c r="F231" s="173">
        <f t="shared" si="0"/>
        <v>518171</v>
      </c>
      <c r="G231" s="173">
        <v>17597</v>
      </c>
      <c r="H231" s="173">
        <f t="shared" si="1"/>
        <v>515592</v>
      </c>
      <c r="I231" s="82" t="str">
        <f t="shared" si="2"/>
        <v>OK</v>
      </c>
      <c r="J231" s="173">
        <v>17685</v>
      </c>
      <c r="K231" s="173">
        <f t="shared" si="3"/>
        <v>518171</v>
      </c>
      <c r="L231" s="82" t="str">
        <f t="shared" si="4"/>
        <v>OK</v>
      </c>
      <c r="M231" s="173">
        <v>17581</v>
      </c>
      <c r="N231" s="173">
        <f t="shared" si="5"/>
        <v>515123</v>
      </c>
      <c r="O231" s="82" t="str">
        <f t="shared" si="6"/>
        <v>OK</v>
      </c>
      <c r="P231" s="173">
        <v>17586</v>
      </c>
      <c r="Q231" s="173">
        <f t="shared" si="7"/>
        <v>515270</v>
      </c>
      <c r="R231" s="82" t="str">
        <f t="shared" si="8"/>
        <v>OK</v>
      </c>
      <c r="S231" s="75"/>
      <c r="T231" s="75"/>
      <c r="U231" s="75"/>
      <c r="V231" s="75"/>
      <c r="W231" s="75"/>
    </row>
    <row r="232" spans="1:23" ht="12.75" customHeight="1">
      <c r="A232" s="93" t="s">
        <v>577</v>
      </c>
      <c r="B232" s="156" t="s">
        <v>501</v>
      </c>
      <c r="C232" s="93" t="s">
        <v>225</v>
      </c>
      <c r="D232" s="172">
        <v>6</v>
      </c>
      <c r="E232" s="173">
        <v>3261</v>
      </c>
      <c r="F232" s="173">
        <f t="shared" si="0"/>
        <v>19566</v>
      </c>
      <c r="G232" s="173">
        <v>3245</v>
      </c>
      <c r="H232" s="173">
        <f t="shared" si="1"/>
        <v>19470</v>
      </c>
      <c r="I232" s="82" t="str">
        <f t="shared" si="2"/>
        <v>OK</v>
      </c>
      <c r="J232" s="173">
        <v>3261</v>
      </c>
      <c r="K232" s="173">
        <f t="shared" si="3"/>
        <v>19566</v>
      </c>
      <c r="L232" s="82" t="str">
        <f t="shared" si="4"/>
        <v>OK</v>
      </c>
      <c r="M232" s="173">
        <v>3242</v>
      </c>
      <c r="N232" s="173">
        <f t="shared" si="5"/>
        <v>19452</v>
      </c>
      <c r="O232" s="82" t="str">
        <f t="shared" si="6"/>
        <v>OK</v>
      </c>
      <c r="P232" s="173">
        <v>3243</v>
      </c>
      <c r="Q232" s="173">
        <f t="shared" si="7"/>
        <v>19458</v>
      </c>
      <c r="R232" s="82" t="str">
        <f t="shared" si="8"/>
        <v>OK</v>
      </c>
      <c r="S232" s="75"/>
      <c r="T232" s="75"/>
      <c r="U232" s="75"/>
      <c r="V232" s="75"/>
      <c r="W232" s="75"/>
    </row>
    <row r="233" spans="1:23" ht="12.75" customHeight="1">
      <c r="A233" s="93" t="s">
        <v>578</v>
      </c>
      <c r="B233" s="156" t="s">
        <v>477</v>
      </c>
      <c r="C233" s="93" t="s">
        <v>225</v>
      </c>
      <c r="D233" s="172">
        <v>2</v>
      </c>
      <c r="E233" s="173">
        <v>1739</v>
      </c>
      <c r="F233" s="173">
        <f t="shared" si="0"/>
        <v>3478</v>
      </c>
      <c r="G233" s="173">
        <v>1730</v>
      </c>
      <c r="H233" s="173">
        <f t="shared" si="1"/>
        <v>3460</v>
      </c>
      <c r="I233" s="82" t="str">
        <f t="shared" si="2"/>
        <v>OK</v>
      </c>
      <c r="J233" s="173">
        <v>1739</v>
      </c>
      <c r="K233" s="173">
        <f t="shared" si="3"/>
        <v>3478</v>
      </c>
      <c r="L233" s="82" t="str">
        <f t="shared" si="4"/>
        <v>OK</v>
      </c>
      <c r="M233" s="173">
        <v>1729</v>
      </c>
      <c r="N233" s="173">
        <f t="shared" si="5"/>
        <v>3458</v>
      </c>
      <c r="O233" s="82" t="str">
        <f t="shared" si="6"/>
        <v>OK</v>
      </c>
      <c r="P233" s="173">
        <v>1729</v>
      </c>
      <c r="Q233" s="173">
        <f t="shared" si="7"/>
        <v>3458</v>
      </c>
      <c r="R233" s="82" t="str">
        <f t="shared" si="8"/>
        <v>OK</v>
      </c>
      <c r="S233" s="75"/>
      <c r="T233" s="75"/>
      <c r="U233" s="75"/>
      <c r="V233" s="75"/>
      <c r="W233" s="75"/>
    </row>
    <row r="234" spans="1:23" ht="12.75" customHeight="1">
      <c r="A234" s="93" t="s">
        <v>579</v>
      </c>
      <c r="B234" s="156" t="s">
        <v>479</v>
      </c>
      <c r="C234" s="93" t="s">
        <v>220</v>
      </c>
      <c r="D234" s="172">
        <v>58.6</v>
      </c>
      <c r="E234" s="173">
        <v>314</v>
      </c>
      <c r="F234" s="173">
        <f t="shared" si="0"/>
        <v>18400</v>
      </c>
      <c r="G234" s="173">
        <v>312</v>
      </c>
      <c r="H234" s="173">
        <f t="shared" si="1"/>
        <v>18283</v>
      </c>
      <c r="I234" s="82" t="str">
        <f t="shared" si="2"/>
        <v>OK</v>
      </c>
      <c r="J234" s="173">
        <v>314</v>
      </c>
      <c r="K234" s="173">
        <f t="shared" si="3"/>
        <v>18400</v>
      </c>
      <c r="L234" s="82" t="str">
        <f t="shared" si="4"/>
        <v>OK</v>
      </c>
      <c r="M234" s="173">
        <v>312</v>
      </c>
      <c r="N234" s="173">
        <f t="shared" si="5"/>
        <v>18283</v>
      </c>
      <c r="O234" s="82" t="str">
        <f t="shared" si="6"/>
        <v>OK</v>
      </c>
      <c r="P234" s="173">
        <v>312</v>
      </c>
      <c r="Q234" s="173">
        <f t="shared" si="7"/>
        <v>18283</v>
      </c>
      <c r="R234" s="82" t="str">
        <f t="shared" si="8"/>
        <v>OK</v>
      </c>
      <c r="S234" s="75"/>
      <c r="T234" s="75"/>
      <c r="U234" s="75"/>
      <c r="V234" s="75"/>
      <c r="W234" s="75"/>
    </row>
    <row r="235" spans="1:23" ht="12.75" customHeight="1">
      <c r="A235" s="93" t="s">
        <v>580</v>
      </c>
      <c r="B235" s="156" t="s">
        <v>481</v>
      </c>
      <c r="C235" s="93" t="s">
        <v>220</v>
      </c>
      <c r="D235" s="172">
        <v>29.3</v>
      </c>
      <c r="E235" s="173">
        <v>1763</v>
      </c>
      <c r="F235" s="173">
        <f t="shared" si="0"/>
        <v>51656</v>
      </c>
      <c r="G235" s="173">
        <v>1754</v>
      </c>
      <c r="H235" s="173">
        <f t="shared" si="1"/>
        <v>51392</v>
      </c>
      <c r="I235" s="82" t="str">
        <f t="shared" si="2"/>
        <v>OK</v>
      </c>
      <c r="J235" s="173">
        <v>1763</v>
      </c>
      <c r="K235" s="173">
        <f t="shared" si="3"/>
        <v>51656</v>
      </c>
      <c r="L235" s="82" t="str">
        <f t="shared" si="4"/>
        <v>OK</v>
      </c>
      <c r="M235" s="173">
        <v>1753</v>
      </c>
      <c r="N235" s="173">
        <f t="shared" si="5"/>
        <v>51363</v>
      </c>
      <c r="O235" s="82" t="str">
        <f t="shared" si="6"/>
        <v>OK</v>
      </c>
      <c r="P235" s="173">
        <v>1753</v>
      </c>
      <c r="Q235" s="173">
        <f t="shared" si="7"/>
        <v>51363</v>
      </c>
      <c r="R235" s="82" t="str">
        <f t="shared" si="8"/>
        <v>OK</v>
      </c>
      <c r="S235" s="75"/>
      <c r="T235" s="75"/>
      <c r="U235" s="75"/>
      <c r="V235" s="75"/>
      <c r="W235" s="75"/>
    </row>
    <row r="236" spans="1:23" ht="12.75" customHeight="1">
      <c r="A236" s="93" t="s">
        <v>581</v>
      </c>
      <c r="B236" s="156" t="s">
        <v>483</v>
      </c>
      <c r="C236" s="93" t="s">
        <v>220</v>
      </c>
      <c r="D236" s="172">
        <v>29.3</v>
      </c>
      <c r="E236" s="173">
        <v>3833</v>
      </c>
      <c r="F236" s="173">
        <f t="shared" si="0"/>
        <v>112307</v>
      </c>
      <c r="G236" s="173">
        <v>3814</v>
      </c>
      <c r="H236" s="173">
        <f t="shared" si="1"/>
        <v>111750</v>
      </c>
      <c r="I236" s="82" t="str">
        <f t="shared" si="2"/>
        <v>OK</v>
      </c>
      <c r="J236" s="173">
        <v>3833</v>
      </c>
      <c r="K236" s="173">
        <f t="shared" si="3"/>
        <v>112307</v>
      </c>
      <c r="L236" s="82" t="str">
        <f t="shared" si="4"/>
        <v>OK</v>
      </c>
      <c r="M236" s="173">
        <v>3811</v>
      </c>
      <c r="N236" s="173">
        <f t="shared" si="5"/>
        <v>111662</v>
      </c>
      <c r="O236" s="82" t="str">
        <f t="shared" si="6"/>
        <v>OK</v>
      </c>
      <c r="P236" s="173">
        <v>3812</v>
      </c>
      <c r="Q236" s="173">
        <f t="shared" si="7"/>
        <v>111692</v>
      </c>
      <c r="R236" s="82" t="str">
        <f t="shared" si="8"/>
        <v>OK</v>
      </c>
      <c r="S236" s="75"/>
      <c r="T236" s="75"/>
      <c r="U236" s="75"/>
      <c r="V236" s="75"/>
      <c r="W236" s="75"/>
    </row>
    <row r="237" spans="1:23" ht="12.75" customHeight="1">
      <c r="A237" s="93" t="s">
        <v>582</v>
      </c>
      <c r="B237" s="156" t="s">
        <v>583</v>
      </c>
      <c r="C237" s="93" t="s">
        <v>225</v>
      </c>
      <c r="D237" s="172">
        <v>8</v>
      </c>
      <c r="E237" s="173">
        <v>76413</v>
      </c>
      <c r="F237" s="173">
        <f t="shared" si="0"/>
        <v>611304</v>
      </c>
      <c r="G237" s="173">
        <v>76031</v>
      </c>
      <c r="H237" s="173">
        <f t="shared" si="1"/>
        <v>608248</v>
      </c>
      <c r="I237" s="82" t="str">
        <f t="shared" si="2"/>
        <v>OK</v>
      </c>
      <c r="J237" s="173">
        <v>76413</v>
      </c>
      <c r="K237" s="173">
        <f t="shared" si="3"/>
        <v>611304</v>
      </c>
      <c r="L237" s="82" t="str">
        <f t="shared" si="4"/>
        <v>OK</v>
      </c>
      <c r="M237" s="173">
        <v>75965</v>
      </c>
      <c r="N237" s="173">
        <f t="shared" si="5"/>
        <v>607720</v>
      </c>
      <c r="O237" s="82" t="str">
        <f t="shared" si="6"/>
        <v>OK</v>
      </c>
      <c r="P237" s="173">
        <v>75987</v>
      </c>
      <c r="Q237" s="173">
        <f t="shared" si="7"/>
        <v>607896</v>
      </c>
      <c r="R237" s="82" t="str">
        <f t="shared" si="8"/>
        <v>OK</v>
      </c>
      <c r="S237" s="75"/>
      <c r="T237" s="75"/>
      <c r="U237" s="75"/>
      <c r="V237" s="75"/>
      <c r="W237" s="75"/>
    </row>
    <row r="238" spans="1:23" ht="12.75" customHeight="1">
      <c r="A238" s="93" t="s">
        <v>584</v>
      </c>
      <c r="B238" s="156" t="s">
        <v>508</v>
      </c>
      <c r="C238" s="93" t="s">
        <v>225</v>
      </c>
      <c r="D238" s="172">
        <v>6</v>
      </c>
      <c r="E238" s="173">
        <v>85655</v>
      </c>
      <c r="F238" s="173">
        <f t="shared" si="0"/>
        <v>513930</v>
      </c>
      <c r="G238" s="173">
        <v>85227</v>
      </c>
      <c r="H238" s="173">
        <f t="shared" si="1"/>
        <v>511362</v>
      </c>
      <c r="I238" s="82" t="str">
        <f t="shared" si="2"/>
        <v>OK</v>
      </c>
      <c r="J238" s="173">
        <v>85655</v>
      </c>
      <c r="K238" s="173">
        <f t="shared" si="3"/>
        <v>513930</v>
      </c>
      <c r="L238" s="82" t="str">
        <f t="shared" si="4"/>
        <v>OK</v>
      </c>
      <c r="M238" s="173">
        <v>85153</v>
      </c>
      <c r="N238" s="173">
        <f t="shared" si="5"/>
        <v>510918</v>
      </c>
      <c r="O238" s="82" t="str">
        <f t="shared" si="6"/>
        <v>OK</v>
      </c>
      <c r="P238" s="173">
        <v>85177</v>
      </c>
      <c r="Q238" s="173">
        <f t="shared" si="7"/>
        <v>511062</v>
      </c>
      <c r="R238" s="82" t="str">
        <f t="shared" si="8"/>
        <v>OK</v>
      </c>
      <c r="S238" s="75"/>
      <c r="T238" s="75"/>
      <c r="U238" s="75"/>
      <c r="V238" s="75"/>
      <c r="W238" s="75"/>
    </row>
    <row r="239" spans="1:23" ht="12.75" customHeight="1">
      <c r="A239" s="93" t="s">
        <v>585</v>
      </c>
      <c r="B239" s="156" t="s">
        <v>447</v>
      </c>
      <c r="C239" s="93" t="s">
        <v>225</v>
      </c>
      <c r="D239" s="172">
        <v>6</v>
      </c>
      <c r="E239" s="173">
        <v>160724</v>
      </c>
      <c r="F239" s="173">
        <f t="shared" si="0"/>
        <v>964344</v>
      </c>
      <c r="G239" s="173">
        <v>159920</v>
      </c>
      <c r="H239" s="173">
        <f t="shared" si="1"/>
        <v>959520</v>
      </c>
      <c r="I239" s="82" t="str">
        <f t="shared" si="2"/>
        <v>OK</v>
      </c>
      <c r="J239" s="173">
        <v>160724</v>
      </c>
      <c r="K239" s="173">
        <f t="shared" si="3"/>
        <v>964344</v>
      </c>
      <c r="L239" s="82" t="str">
        <f t="shared" si="4"/>
        <v>OK</v>
      </c>
      <c r="M239" s="173">
        <v>159782</v>
      </c>
      <c r="N239" s="173">
        <f t="shared" si="5"/>
        <v>958692</v>
      </c>
      <c r="O239" s="82" t="str">
        <f t="shared" si="6"/>
        <v>OK</v>
      </c>
      <c r="P239" s="173">
        <v>159827</v>
      </c>
      <c r="Q239" s="173">
        <f t="shared" si="7"/>
        <v>958962</v>
      </c>
      <c r="R239" s="82" t="str">
        <f t="shared" si="8"/>
        <v>OK</v>
      </c>
      <c r="S239" s="75"/>
      <c r="T239" s="75"/>
      <c r="U239" s="75"/>
      <c r="V239" s="75"/>
      <c r="W239" s="75"/>
    </row>
    <row r="240" spans="1:23" ht="12.75" customHeight="1">
      <c r="A240" s="93" t="s">
        <v>586</v>
      </c>
      <c r="B240" s="156" t="s">
        <v>487</v>
      </c>
      <c r="C240" s="93" t="s">
        <v>217</v>
      </c>
      <c r="D240" s="172">
        <v>65.849999999999994</v>
      </c>
      <c r="E240" s="173">
        <v>10435</v>
      </c>
      <c r="F240" s="173">
        <f t="shared" si="0"/>
        <v>687145</v>
      </c>
      <c r="G240" s="173">
        <v>10383</v>
      </c>
      <c r="H240" s="173">
        <f t="shared" si="1"/>
        <v>683721</v>
      </c>
      <c r="I240" s="82" t="str">
        <f t="shared" si="2"/>
        <v>OK</v>
      </c>
      <c r="J240" s="173">
        <v>10435</v>
      </c>
      <c r="K240" s="173">
        <f t="shared" si="3"/>
        <v>687145</v>
      </c>
      <c r="L240" s="82" t="str">
        <f t="shared" si="4"/>
        <v>OK</v>
      </c>
      <c r="M240" s="173">
        <v>10374</v>
      </c>
      <c r="N240" s="173">
        <f t="shared" si="5"/>
        <v>683128</v>
      </c>
      <c r="O240" s="82" t="str">
        <f t="shared" si="6"/>
        <v>OK</v>
      </c>
      <c r="P240" s="173">
        <v>10377</v>
      </c>
      <c r="Q240" s="173">
        <f t="shared" si="7"/>
        <v>683325</v>
      </c>
      <c r="R240" s="82" t="str">
        <f t="shared" si="8"/>
        <v>OK</v>
      </c>
      <c r="S240" s="75"/>
      <c r="T240" s="75"/>
      <c r="U240" s="75"/>
      <c r="V240" s="75"/>
      <c r="W240" s="75"/>
    </row>
    <row r="241" spans="1:23" ht="12.75" customHeight="1">
      <c r="A241" s="93" t="s">
        <v>587</v>
      </c>
      <c r="B241" s="156" t="s">
        <v>489</v>
      </c>
      <c r="C241" s="93" t="s">
        <v>490</v>
      </c>
      <c r="D241" s="172">
        <v>1</v>
      </c>
      <c r="E241" s="173">
        <v>120000</v>
      </c>
      <c r="F241" s="173">
        <f t="shared" si="0"/>
        <v>120000</v>
      </c>
      <c r="G241" s="173">
        <v>119400</v>
      </c>
      <c r="H241" s="173">
        <f t="shared" si="1"/>
        <v>119400</v>
      </c>
      <c r="I241" s="82" t="str">
        <f t="shared" si="2"/>
        <v>OK</v>
      </c>
      <c r="J241" s="173">
        <v>120000</v>
      </c>
      <c r="K241" s="173">
        <f t="shared" si="3"/>
        <v>120000</v>
      </c>
      <c r="L241" s="82" t="str">
        <f t="shared" si="4"/>
        <v>OK</v>
      </c>
      <c r="M241" s="173">
        <v>119297</v>
      </c>
      <c r="N241" s="173">
        <f t="shared" si="5"/>
        <v>119297</v>
      </c>
      <c r="O241" s="82" t="str">
        <f t="shared" si="6"/>
        <v>OK</v>
      </c>
      <c r="P241" s="173">
        <v>119330</v>
      </c>
      <c r="Q241" s="173">
        <f t="shared" si="7"/>
        <v>119330</v>
      </c>
      <c r="R241" s="82" t="str">
        <f t="shared" si="8"/>
        <v>OK</v>
      </c>
      <c r="S241" s="75"/>
      <c r="T241" s="75"/>
      <c r="U241" s="75"/>
      <c r="V241" s="75"/>
      <c r="W241" s="75"/>
    </row>
    <row r="242" spans="1:23" ht="12.75" customHeight="1">
      <c r="A242" s="93">
        <v>3.1</v>
      </c>
      <c r="B242" s="156" t="s">
        <v>588</v>
      </c>
      <c r="C242" s="93"/>
      <c r="D242" s="172"/>
      <c r="E242" s="173"/>
      <c r="F242" s="173">
        <f t="shared" si="0"/>
        <v>0</v>
      </c>
      <c r="G242" s="173"/>
      <c r="H242" s="173">
        <f t="shared" si="1"/>
        <v>0</v>
      </c>
      <c r="I242" s="82" t="str">
        <f t="shared" si="2"/>
        <v>OK</v>
      </c>
      <c r="J242" s="173"/>
      <c r="K242" s="173">
        <f t="shared" si="3"/>
        <v>0</v>
      </c>
      <c r="L242" s="82" t="str">
        <f t="shared" si="4"/>
        <v>OK</v>
      </c>
      <c r="M242" s="173">
        <v>0</v>
      </c>
      <c r="N242" s="173">
        <f t="shared" si="5"/>
        <v>0</v>
      </c>
      <c r="O242" s="82" t="str">
        <f t="shared" si="6"/>
        <v>OK</v>
      </c>
      <c r="P242" s="173">
        <v>0</v>
      </c>
      <c r="Q242" s="173">
        <f t="shared" si="7"/>
        <v>0</v>
      </c>
      <c r="R242" s="82" t="str">
        <f t="shared" si="8"/>
        <v>OK</v>
      </c>
      <c r="S242" s="75"/>
      <c r="T242" s="75"/>
      <c r="U242" s="75"/>
      <c r="V242" s="75"/>
      <c r="W242" s="75"/>
    </row>
    <row r="243" spans="1:23" ht="12.75" customHeight="1">
      <c r="A243" s="93" t="s">
        <v>589</v>
      </c>
      <c r="B243" s="156" t="s">
        <v>465</v>
      </c>
      <c r="C243" s="93" t="s">
        <v>217</v>
      </c>
      <c r="D243" s="172">
        <v>53.67</v>
      </c>
      <c r="E243" s="173">
        <v>20265</v>
      </c>
      <c r="F243" s="173">
        <f t="shared" si="0"/>
        <v>1087623</v>
      </c>
      <c r="G243" s="173">
        <v>20164</v>
      </c>
      <c r="H243" s="173">
        <f t="shared" si="1"/>
        <v>1082202</v>
      </c>
      <c r="I243" s="82" t="str">
        <f t="shared" si="2"/>
        <v>OK</v>
      </c>
      <c r="J243" s="173">
        <v>20265</v>
      </c>
      <c r="K243" s="173">
        <f t="shared" si="3"/>
        <v>1087623</v>
      </c>
      <c r="L243" s="82" t="str">
        <f t="shared" si="4"/>
        <v>OK</v>
      </c>
      <c r="M243" s="173">
        <v>20146</v>
      </c>
      <c r="N243" s="173">
        <f t="shared" si="5"/>
        <v>1081236</v>
      </c>
      <c r="O243" s="82" t="str">
        <f t="shared" si="6"/>
        <v>OK</v>
      </c>
      <c r="P243" s="173">
        <v>20152</v>
      </c>
      <c r="Q243" s="173">
        <f t="shared" si="7"/>
        <v>1081558</v>
      </c>
      <c r="R243" s="82" t="str">
        <f t="shared" si="8"/>
        <v>OK</v>
      </c>
      <c r="S243" s="75"/>
      <c r="T243" s="75"/>
      <c r="U243" s="75"/>
      <c r="V243" s="75"/>
      <c r="W243" s="75"/>
    </row>
    <row r="244" spans="1:23" ht="12.75" customHeight="1">
      <c r="A244" s="93" t="s">
        <v>590</v>
      </c>
      <c r="B244" s="156" t="s">
        <v>449</v>
      </c>
      <c r="C244" s="93" t="s">
        <v>217</v>
      </c>
      <c r="D244" s="172">
        <v>53.67</v>
      </c>
      <c r="E244" s="173">
        <v>45500</v>
      </c>
      <c r="F244" s="173">
        <f t="shared" si="0"/>
        <v>2441985</v>
      </c>
      <c r="G244" s="173">
        <v>45273</v>
      </c>
      <c r="H244" s="173">
        <f t="shared" si="1"/>
        <v>2429802</v>
      </c>
      <c r="I244" s="82" t="str">
        <f t="shared" si="2"/>
        <v>OK</v>
      </c>
      <c r="J244" s="173">
        <v>45500</v>
      </c>
      <c r="K244" s="173">
        <f t="shared" si="3"/>
        <v>2441985</v>
      </c>
      <c r="L244" s="82" t="str">
        <f t="shared" si="4"/>
        <v>OK</v>
      </c>
      <c r="M244" s="173">
        <v>45233</v>
      </c>
      <c r="N244" s="173">
        <f t="shared" si="5"/>
        <v>2427655</v>
      </c>
      <c r="O244" s="82" t="str">
        <f t="shared" si="6"/>
        <v>OK</v>
      </c>
      <c r="P244" s="173">
        <v>45246</v>
      </c>
      <c r="Q244" s="173">
        <f t="shared" si="7"/>
        <v>2428353</v>
      </c>
      <c r="R244" s="82" t="str">
        <f t="shared" si="8"/>
        <v>OK</v>
      </c>
      <c r="S244" s="75"/>
      <c r="T244" s="75"/>
      <c r="U244" s="75"/>
      <c r="V244" s="75"/>
      <c r="W244" s="75"/>
    </row>
    <row r="245" spans="1:23" ht="12.75" customHeight="1">
      <c r="A245" s="93" t="s">
        <v>591</v>
      </c>
      <c r="B245" s="156" t="s">
        <v>468</v>
      </c>
      <c r="C245" s="93" t="s">
        <v>217</v>
      </c>
      <c r="D245" s="172">
        <v>53.67</v>
      </c>
      <c r="E245" s="173">
        <v>14019</v>
      </c>
      <c r="F245" s="173">
        <f t="shared" si="0"/>
        <v>752400</v>
      </c>
      <c r="G245" s="173">
        <v>13949</v>
      </c>
      <c r="H245" s="173">
        <f t="shared" si="1"/>
        <v>748643</v>
      </c>
      <c r="I245" s="82" t="str">
        <f t="shared" si="2"/>
        <v>OK</v>
      </c>
      <c r="J245" s="173">
        <v>14019</v>
      </c>
      <c r="K245" s="173">
        <f t="shared" si="3"/>
        <v>752400</v>
      </c>
      <c r="L245" s="82" t="str">
        <f t="shared" si="4"/>
        <v>OK</v>
      </c>
      <c r="M245" s="173">
        <v>13937</v>
      </c>
      <c r="N245" s="173">
        <f t="shared" si="5"/>
        <v>747999</v>
      </c>
      <c r="O245" s="82" t="str">
        <f t="shared" si="6"/>
        <v>OK</v>
      </c>
      <c r="P245" s="173">
        <v>13941</v>
      </c>
      <c r="Q245" s="173">
        <f t="shared" si="7"/>
        <v>748213</v>
      </c>
      <c r="R245" s="82" t="str">
        <f t="shared" si="8"/>
        <v>OK</v>
      </c>
      <c r="S245" s="75"/>
      <c r="T245" s="75"/>
      <c r="U245" s="75"/>
      <c r="V245" s="75"/>
      <c r="W245" s="75"/>
    </row>
    <row r="246" spans="1:23" ht="12.75" customHeight="1">
      <c r="A246" s="93" t="s">
        <v>592</v>
      </c>
      <c r="B246" s="156" t="s">
        <v>470</v>
      </c>
      <c r="C246" s="93" t="s">
        <v>217</v>
      </c>
      <c r="D246" s="172">
        <v>29.34</v>
      </c>
      <c r="E246" s="173">
        <v>4418</v>
      </c>
      <c r="F246" s="173">
        <f t="shared" si="0"/>
        <v>129624</v>
      </c>
      <c r="G246" s="173">
        <v>4396</v>
      </c>
      <c r="H246" s="173">
        <f t="shared" si="1"/>
        <v>128979</v>
      </c>
      <c r="I246" s="82" t="str">
        <f t="shared" si="2"/>
        <v>OK</v>
      </c>
      <c r="J246" s="173">
        <v>4418</v>
      </c>
      <c r="K246" s="173">
        <f t="shared" si="3"/>
        <v>129624</v>
      </c>
      <c r="L246" s="82" t="str">
        <f t="shared" si="4"/>
        <v>OK</v>
      </c>
      <c r="M246" s="173">
        <v>4392</v>
      </c>
      <c r="N246" s="173">
        <f t="shared" si="5"/>
        <v>128861</v>
      </c>
      <c r="O246" s="82" t="str">
        <f t="shared" si="6"/>
        <v>OK</v>
      </c>
      <c r="P246" s="173">
        <v>4393</v>
      </c>
      <c r="Q246" s="173">
        <f t="shared" si="7"/>
        <v>128891</v>
      </c>
      <c r="R246" s="82" t="str">
        <f t="shared" si="8"/>
        <v>OK</v>
      </c>
      <c r="S246" s="75"/>
      <c r="T246" s="75"/>
      <c r="U246" s="75"/>
      <c r="V246" s="75"/>
      <c r="W246" s="75"/>
    </row>
    <row r="247" spans="1:23" ht="12.75" customHeight="1">
      <c r="A247" s="93" t="s">
        <v>593</v>
      </c>
      <c r="B247" s="156" t="s">
        <v>451</v>
      </c>
      <c r="C247" s="93" t="s">
        <v>217</v>
      </c>
      <c r="D247" s="172">
        <v>53.67</v>
      </c>
      <c r="E247" s="173">
        <v>24082</v>
      </c>
      <c r="F247" s="173">
        <f t="shared" si="0"/>
        <v>1292481</v>
      </c>
      <c r="G247" s="173">
        <v>23962</v>
      </c>
      <c r="H247" s="173">
        <f t="shared" si="1"/>
        <v>1286041</v>
      </c>
      <c r="I247" s="82" t="str">
        <f t="shared" si="2"/>
        <v>OK</v>
      </c>
      <c r="J247" s="173">
        <v>24082</v>
      </c>
      <c r="K247" s="173">
        <f t="shared" si="3"/>
        <v>1292481</v>
      </c>
      <c r="L247" s="82" t="str">
        <f t="shared" si="4"/>
        <v>OK</v>
      </c>
      <c r="M247" s="173">
        <v>23941</v>
      </c>
      <c r="N247" s="173">
        <f t="shared" si="5"/>
        <v>1284913</v>
      </c>
      <c r="O247" s="82" t="str">
        <f t="shared" si="6"/>
        <v>OK</v>
      </c>
      <c r="P247" s="173">
        <v>23948</v>
      </c>
      <c r="Q247" s="173">
        <f t="shared" si="7"/>
        <v>1285289</v>
      </c>
      <c r="R247" s="82" t="str">
        <f t="shared" si="8"/>
        <v>OK</v>
      </c>
      <c r="S247" s="75"/>
      <c r="T247" s="75"/>
      <c r="U247" s="75"/>
      <c r="V247" s="75"/>
      <c r="W247" s="75"/>
    </row>
    <row r="248" spans="1:23" ht="12.75" customHeight="1">
      <c r="A248" s="93" t="s">
        <v>594</v>
      </c>
      <c r="B248" s="156" t="s">
        <v>473</v>
      </c>
      <c r="C248" s="93" t="s">
        <v>217</v>
      </c>
      <c r="D248" s="172">
        <v>53.67</v>
      </c>
      <c r="E248" s="173">
        <v>91229</v>
      </c>
      <c r="F248" s="173">
        <f t="shared" si="0"/>
        <v>4896260</v>
      </c>
      <c r="G248" s="173">
        <v>90773</v>
      </c>
      <c r="H248" s="173">
        <f t="shared" si="1"/>
        <v>4871787</v>
      </c>
      <c r="I248" s="82" t="str">
        <f t="shared" si="2"/>
        <v>OK</v>
      </c>
      <c r="J248" s="173">
        <v>91229</v>
      </c>
      <c r="K248" s="173">
        <f t="shared" si="3"/>
        <v>4896260</v>
      </c>
      <c r="L248" s="82" t="str">
        <f t="shared" si="4"/>
        <v>OK</v>
      </c>
      <c r="M248" s="173">
        <v>90694</v>
      </c>
      <c r="N248" s="173">
        <f t="shared" si="5"/>
        <v>4867547</v>
      </c>
      <c r="O248" s="82" t="str">
        <f t="shared" si="6"/>
        <v>OK</v>
      </c>
      <c r="P248" s="173">
        <v>90720</v>
      </c>
      <c r="Q248" s="173">
        <f t="shared" si="7"/>
        <v>4868942</v>
      </c>
      <c r="R248" s="82" t="str">
        <f t="shared" si="8"/>
        <v>OK</v>
      </c>
      <c r="S248" s="75"/>
      <c r="T248" s="75"/>
      <c r="U248" s="75"/>
      <c r="V248" s="75"/>
      <c r="W248" s="75"/>
    </row>
    <row r="249" spans="1:23" ht="12.75" customHeight="1">
      <c r="A249" s="93" t="s">
        <v>595</v>
      </c>
      <c r="B249" s="156" t="s">
        <v>475</v>
      </c>
      <c r="C249" s="93" t="s">
        <v>217</v>
      </c>
      <c r="D249" s="172">
        <v>29.34</v>
      </c>
      <c r="E249" s="173">
        <v>17685</v>
      </c>
      <c r="F249" s="173">
        <f t="shared" si="0"/>
        <v>518878</v>
      </c>
      <c r="G249" s="173">
        <v>17597</v>
      </c>
      <c r="H249" s="173">
        <f t="shared" si="1"/>
        <v>516296</v>
      </c>
      <c r="I249" s="82" t="str">
        <f t="shared" si="2"/>
        <v>OK</v>
      </c>
      <c r="J249" s="173">
        <v>17685</v>
      </c>
      <c r="K249" s="173">
        <f t="shared" si="3"/>
        <v>518878</v>
      </c>
      <c r="L249" s="82" t="str">
        <f t="shared" si="4"/>
        <v>OK</v>
      </c>
      <c r="M249" s="173">
        <v>17581</v>
      </c>
      <c r="N249" s="173">
        <f t="shared" si="5"/>
        <v>515827</v>
      </c>
      <c r="O249" s="82" t="str">
        <f t="shared" si="6"/>
        <v>OK</v>
      </c>
      <c r="P249" s="173">
        <v>17586</v>
      </c>
      <c r="Q249" s="173">
        <f t="shared" si="7"/>
        <v>515973</v>
      </c>
      <c r="R249" s="82" t="str">
        <f t="shared" si="8"/>
        <v>OK</v>
      </c>
      <c r="S249" s="75"/>
      <c r="T249" s="75"/>
      <c r="U249" s="75"/>
      <c r="V249" s="75"/>
      <c r="W249" s="75"/>
    </row>
    <row r="250" spans="1:23" ht="12.75" customHeight="1">
      <c r="A250" s="93" t="s">
        <v>596</v>
      </c>
      <c r="B250" s="156" t="s">
        <v>501</v>
      </c>
      <c r="C250" s="93" t="s">
        <v>225</v>
      </c>
      <c r="D250" s="172">
        <v>6</v>
      </c>
      <c r="E250" s="173">
        <v>3261</v>
      </c>
      <c r="F250" s="173">
        <f t="shared" si="0"/>
        <v>19566</v>
      </c>
      <c r="G250" s="173">
        <v>3245</v>
      </c>
      <c r="H250" s="173">
        <f t="shared" si="1"/>
        <v>19470</v>
      </c>
      <c r="I250" s="82" t="str">
        <f t="shared" si="2"/>
        <v>OK</v>
      </c>
      <c r="J250" s="173">
        <v>3261</v>
      </c>
      <c r="K250" s="173">
        <f t="shared" si="3"/>
        <v>19566</v>
      </c>
      <c r="L250" s="82" t="str">
        <f t="shared" si="4"/>
        <v>OK</v>
      </c>
      <c r="M250" s="173">
        <v>3242</v>
      </c>
      <c r="N250" s="173">
        <f t="shared" si="5"/>
        <v>19452</v>
      </c>
      <c r="O250" s="82" t="str">
        <f t="shared" si="6"/>
        <v>OK</v>
      </c>
      <c r="P250" s="173">
        <v>3243</v>
      </c>
      <c r="Q250" s="173">
        <f t="shared" si="7"/>
        <v>19458</v>
      </c>
      <c r="R250" s="82" t="str">
        <f t="shared" si="8"/>
        <v>OK</v>
      </c>
      <c r="S250" s="75"/>
      <c r="T250" s="75"/>
      <c r="U250" s="75"/>
      <c r="V250" s="75"/>
      <c r="W250" s="75"/>
    </row>
    <row r="251" spans="1:23" ht="12.75" customHeight="1">
      <c r="A251" s="93" t="s">
        <v>597</v>
      </c>
      <c r="B251" s="156" t="s">
        <v>477</v>
      </c>
      <c r="C251" s="93" t="s">
        <v>225</v>
      </c>
      <c r="D251" s="172">
        <v>2</v>
      </c>
      <c r="E251" s="173">
        <v>1739</v>
      </c>
      <c r="F251" s="173">
        <f t="shared" si="0"/>
        <v>3478</v>
      </c>
      <c r="G251" s="173">
        <v>1730</v>
      </c>
      <c r="H251" s="173">
        <f t="shared" si="1"/>
        <v>3460</v>
      </c>
      <c r="I251" s="82" t="str">
        <f t="shared" si="2"/>
        <v>OK</v>
      </c>
      <c r="J251" s="173">
        <v>1739</v>
      </c>
      <c r="K251" s="173">
        <f t="shared" si="3"/>
        <v>3478</v>
      </c>
      <c r="L251" s="82" t="str">
        <f t="shared" si="4"/>
        <v>OK</v>
      </c>
      <c r="M251" s="173">
        <v>1729</v>
      </c>
      <c r="N251" s="173">
        <f t="shared" si="5"/>
        <v>3458</v>
      </c>
      <c r="O251" s="82" t="str">
        <f t="shared" si="6"/>
        <v>OK</v>
      </c>
      <c r="P251" s="173">
        <v>1729</v>
      </c>
      <c r="Q251" s="173">
        <f t="shared" si="7"/>
        <v>3458</v>
      </c>
      <c r="R251" s="82" t="str">
        <f t="shared" si="8"/>
        <v>OK</v>
      </c>
      <c r="S251" s="75"/>
      <c r="T251" s="75"/>
      <c r="U251" s="75"/>
      <c r="V251" s="75"/>
      <c r="W251" s="75"/>
    </row>
    <row r="252" spans="1:23" ht="12.75" customHeight="1">
      <c r="A252" s="93" t="s">
        <v>598</v>
      </c>
      <c r="B252" s="156" t="s">
        <v>479</v>
      </c>
      <c r="C252" s="93" t="s">
        <v>220</v>
      </c>
      <c r="D252" s="172">
        <v>58.68</v>
      </c>
      <c r="E252" s="173">
        <v>314</v>
      </c>
      <c r="F252" s="173">
        <f t="shared" si="0"/>
        <v>18426</v>
      </c>
      <c r="G252" s="173">
        <v>312</v>
      </c>
      <c r="H252" s="173">
        <f t="shared" si="1"/>
        <v>18308</v>
      </c>
      <c r="I252" s="82" t="str">
        <f t="shared" si="2"/>
        <v>OK</v>
      </c>
      <c r="J252" s="173">
        <v>314</v>
      </c>
      <c r="K252" s="173">
        <f t="shared" si="3"/>
        <v>18426</v>
      </c>
      <c r="L252" s="82" t="str">
        <f t="shared" si="4"/>
        <v>OK</v>
      </c>
      <c r="M252" s="173">
        <v>312</v>
      </c>
      <c r="N252" s="173">
        <f t="shared" si="5"/>
        <v>18308</v>
      </c>
      <c r="O252" s="82" t="str">
        <f t="shared" si="6"/>
        <v>OK</v>
      </c>
      <c r="P252" s="173">
        <v>312</v>
      </c>
      <c r="Q252" s="173">
        <f t="shared" si="7"/>
        <v>18308</v>
      </c>
      <c r="R252" s="82" t="str">
        <f t="shared" si="8"/>
        <v>OK</v>
      </c>
      <c r="S252" s="75"/>
      <c r="T252" s="75"/>
      <c r="U252" s="75"/>
      <c r="V252" s="75"/>
      <c r="W252" s="75"/>
    </row>
    <row r="253" spans="1:23" ht="12.75" customHeight="1">
      <c r="A253" s="93" t="s">
        <v>599</v>
      </c>
      <c r="B253" s="156" t="s">
        <v>481</v>
      </c>
      <c r="C253" s="93" t="s">
        <v>220</v>
      </c>
      <c r="D253" s="172">
        <v>29.34</v>
      </c>
      <c r="E253" s="173">
        <v>1763</v>
      </c>
      <c r="F253" s="173">
        <f t="shared" si="0"/>
        <v>51726</v>
      </c>
      <c r="G253" s="173">
        <v>1754</v>
      </c>
      <c r="H253" s="173">
        <f t="shared" si="1"/>
        <v>51462</v>
      </c>
      <c r="I253" s="82" t="str">
        <f t="shared" si="2"/>
        <v>OK</v>
      </c>
      <c r="J253" s="173">
        <v>1763</v>
      </c>
      <c r="K253" s="173">
        <f t="shared" si="3"/>
        <v>51726</v>
      </c>
      <c r="L253" s="82" t="str">
        <f t="shared" si="4"/>
        <v>OK</v>
      </c>
      <c r="M253" s="173">
        <v>1753</v>
      </c>
      <c r="N253" s="173">
        <f t="shared" si="5"/>
        <v>51433</v>
      </c>
      <c r="O253" s="82" t="str">
        <f t="shared" si="6"/>
        <v>OK</v>
      </c>
      <c r="P253" s="173">
        <v>1753</v>
      </c>
      <c r="Q253" s="173">
        <f t="shared" si="7"/>
        <v>51433</v>
      </c>
      <c r="R253" s="82" t="str">
        <f t="shared" si="8"/>
        <v>OK</v>
      </c>
      <c r="S253" s="75"/>
      <c r="T253" s="75"/>
      <c r="U253" s="75"/>
      <c r="V253" s="75"/>
      <c r="W253" s="75"/>
    </row>
    <row r="254" spans="1:23" ht="12.75" customHeight="1">
      <c r="A254" s="93" t="s">
        <v>600</v>
      </c>
      <c r="B254" s="156" t="s">
        <v>483</v>
      </c>
      <c r="C254" s="93" t="s">
        <v>220</v>
      </c>
      <c r="D254" s="172">
        <v>29.34</v>
      </c>
      <c r="E254" s="173">
        <v>3833</v>
      </c>
      <c r="F254" s="173">
        <f t="shared" si="0"/>
        <v>112460</v>
      </c>
      <c r="G254" s="173">
        <v>3814</v>
      </c>
      <c r="H254" s="173">
        <f t="shared" si="1"/>
        <v>111903</v>
      </c>
      <c r="I254" s="82" t="str">
        <f t="shared" si="2"/>
        <v>OK</v>
      </c>
      <c r="J254" s="173">
        <v>3833</v>
      </c>
      <c r="K254" s="173">
        <f t="shared" si="3"/>
        <v>112460</v>
      </c>
      <c r="L254" s="82" t="str">
        <f t="shared" si="4"/>
        <v>OK</v>
      </c>
      <c r="M254" s="173">
        <v>3811</v>
      </c>
      <c r="N254" s="173">
        <f t="shared" si="5"/>
        <v>111815</v>
      </c>
      <c r="O254" s="82" t="str">
        <f t="shared" si="6"/>
        <v>OK</v>
      </c>
      <c r="P254" s="173">
        <v>3812</v>
      </c>
      <c r="Q254" s="173">
        <f t="shared" si="7"/>
        <v>111844</v>
      </c>
      <c r="R254" s="82" t="str">
        <f t="shared" si="8"/>
        <v>OK</v>
      </c>
      <c r="S254" s="75"/>
      <c r="T254" s="75"/>
      <c r="U254" s="75"/>
      <c r="V254" s="75"/>
      <c r="W254" s="75"/>
    </row>
    <row r="255" spans="1:23" ht="12.75" customHeight="1">
      <c r="A255" s="93" t="s">
        <v>601</v>
      </c>
      <c r="B255" s="156" t="s">
        <v>583</v>
      </c>
      <c r="C255" s="93" t="s">
        <v>225</v>
      </c>
      <c r="D255" s="172">
        <v>8</v>
      </c>
      <c r="E255" s="173">
        <v>76413</v>
      </c>
      <c r="F255" s="173">
        <f t="shared" si="0"/>
        <v>611304</v>
      </c>
      <c r="G255" s="173">
        <v>76031</v>
      </c>
      <c r="H255" s="173">
        <f t="shared" si="1"/>
        <v>608248</v>
      </c>
      <c r="I255" s="82" t="str">
        <f t="shared" si="2"/>
        <v>OK</v>
      </c>
      <c r="J255" s="173">
        <v>76413</v>
      </c>
      <c r="K255" s="173">
        <f t="shared" si="3"/>
        <v>611304</v>
      </c>
      <c r="L255" s="82" t="str">
        <f t="shared" si="4"/>
        <v>OK</v>
      </c>
      <c r="M255" s="173">
        <v>75965</v>
      </c>
      <c r="N255" s="173">
        <f t="shared" si="5"/>
        <v>607720</v>
      </c>
      <c r="O255" s="82" t="str">
        <f t="shared" si="6"/>
        <v>OK</v>
      </c>
      <c r="P255" s="173">
        <v>75987</v>
      </c>
      <c r="Q255" s="173">
        <f t="shared" si="7"/>
        <v>607896</v>
      </c>
      <c r="R255" s="82" t="str">
        <f t="shared" si="8"/>
        <v>OK</v>
      </c>
      <c r="S255" s="75"/>
      <c r="T255" s="75"/>
      <c r="U255" s="75"/>
      <c r="V255" s="75"/>
      <c r="W255" s="75"/>
    </row>
    <row r="256" spans="1:23" ht="12.75" customHeight="1">
      <c r="A256" s="93" t="s">
        <v>602</v>
      </c>
      <c r="B256" s="156" t="s">
        <v>508</v>
      </c>
      <c r="C256" s="93" t="s">
        <v>225</v>
      </c>
      <c r="D256" s="172">
        <v>6</v>
      </c>
      <c r="E256" s="173">
        <v>85655</v>
      </c>
      <c r="F256" s="173">
        <f t="shared" si="0"/>
        <v>513930</v>
      </c>
      <c r="G256" s="173">
        <v>85227</v>
      </c>
      <c r="H256" s="173">
        <f t="shared" si="1"/>
        <v>511362</v>
      </c>
      <c r="I256" s="82" t="str">
        <f t="shared" si="2"/>
        <v>OK</v>
      </c>
      <c r="J256" s="173">
        <v>85655</v>
      </c>
      <c r="K256" s="173">
        <f t="shared" si="3"/>
        <v>513930</v>
      </c>
      <c r="L256" s="82" t="str">
        <f t="shared" si="4"/>
        <v>OK</v>
      </c>
      <c r="M256" s="173">
        <v>85153</v>
      </c>
      <c r="N256" s="173">
        <f t="shared" si="5"/>
        <v>510918</v>
      </c>
      <c r="O256" s="82" t="str">
        <f t="shared" si="6"/>
        <v>OK</v>
      </c>
      <c r="P256" s="173">
        <v>85177</v>
      </c>
      <c r="Q256" s="173">
        <f t="shared" si="7"/>
        <v>511062</v>
      </c>
      <c r="R256" s="82" t="str">
        <f t="shared" si="8"/>
        <v>OK</v>
      </c>
      <c r="S256" s="75"/>
      <c r="T256" s="75"/>
      <c r="U256" s="75"/>
      <c r="V256" s="75"/>
      <c r="W256" s="75"/>
    </row>
    <row r="257" spans="1:23" ht="12.75" customHeight="1">
      <c r="A257" s="93" t="s">
        <v>603</v>
      </c>
      <c r="B257" s="156" t="s">
        <v>447</v>
      </c>
      <c r="C257" s="93" t="s">
        <v>225</v>
      </c>
      <c r="D257" s="172">
        <v>6</v>
      </c>
      <c r="E257" s="173">
        <v>160724</v>
      </c>
      <c r="F257" s="173">
        <f t="shared" si="0"/>
        <v>964344</v>
      </c>
      <c r="G257" s="173">
        <v>159920</v>
      </c>
      <c r="H257" s="173">
        <f t="shared" si="1"/>
        <v>959520</v>
      </c>
      <c r="I257" s="82" t="str">
        <f t="shared" si="2"/>
        <v>OK</v>
      </c>
      <c r="J257" s="173">
        <v>160724</v>
      </c>
      <c r="K257" s="173">
        <f t="shared" si="3"/>
        <v>964344</v>
      </c>
      <c r="L257" s="82" t="str">
        <f t="shared" si="4"/>
        <v>OK</v>
      </c>
      <c r="M257" s="173">
        <v>159782</v>
      </c>
      <c r="N257" s="173">
        <f t="shared" si="5"/>
        <v>958692</v>
      </c>
      <c r="O257" s="82" t="str">
        <f t="shared" si="6"/>
        <v>OK</v>
      </c>
      <c r="P257" s="173">
        <v>159827</v>
      </c>
      <c r="Q257" s="173">
        <f t="shared" si="7"/>
        <v>958962</v>
      </c>
      <c r="R257" s="82" t="str">
        <f t="shared" si="8"/>
        <v>OK</v>
      </c>
      <c r="S257" s="75"/>
      <c r="T257" s="75"/>
      <c r="U257" s="75"/>
      <c r="V257" s="75"/>
      <c r="W257" s="75"/>
    </row>
    <row r="258" spans="1:23" ht="12.75" customHeight="1">
      <c r="A258" s="93" t="s">
        <v>604</v>
      </c>
      <c r="B258" s="156" t="s">
        <v>487</v>
      </c>
      <c r="C258" s="93" t="s">
        <v>217</v>
      </c>
      <c r="D258" s="172">
        <v>82.1</v>
      </c>
      <c r="E258" s="173">
        <v>10435</v>
      </c>
      <c r="F258" s="173">
        <f t="shared" si="0"/>
        <v>856714</v>
      </c>
      <c r="G258" s="173">
        <v>10383</v>
      </c>
      <c r="H258" s="173">
        <f t="shared" si="1"/>
        <v>852444</v>
      </c>
      <c r="I258" s="82" t="str">
        <f t="shared" si="2"/>
        <v>OK</v>
      </c>
      <c r="J258" s="173">
        <v>10435</v>
      </c>
      <c r="K258" s="173">
        <f t="shared" si="3"/>
        <v>856714</v>
      </c>
      <c r="L258" s="82" t="str">
        <f t="shared" si="4"/>
        <v>OK</v>
      </c>
      <c r="M258" s="173">
        <v>10374</v>
      </c>
      <c r="N258" s="173">
        <f t="shared" si="5"/>
        <v>851705</v>
      </c>
      <c r="O258" s="82" t="str">
        <f t="shared" si="6"/>
        <v>OK</v>
      </c>
      <c r="P258" s="173">
        <v>10377</v>
      </c>
      <c r="Q258" s="173">
        <f t="shared" si="7"/>
        <v>851952</v>
      </c>
      <c r="R258" s="82" t="str">
        <f t="shared" si="8"/>
        <v>OK</v>
      </c>
      <c r="S258" s="75"/>
      <c r="T258" s="75"/>
      <c r="U258" s="75"/>
      <c r="V258" s="75"/>
      <c r="W258" s="75"/>
    </row>
    <row r="259" spans="1:23" ht="12.75" customHeight="1">
      <c r="A259" s="93" t="s">
        <v>605</v>
      </c>
      <c r="B259" s="156" t="s">
        <v>489</v>
      </c>
      <c r="C259" s="93" t="s">
        <v>490</v>
      </c>
      <c r="D259" s="172">
        <v>1</v>
      </c>
      <c r="E259" s="173">
        <v>120000</v>
      </c>
      <c r="F259" s="173">
        <f t="shared" si="0"/>
        <v>120000</v>
      </c>
      <c r="G259" s="173">
        <v>119400</v>
      </c>
      <c r="H259" s="173">
        <f t="shared" si="1"/>
        <v>119400</v>
      </c>
      <c r="I259" s="82" t="str">
        <f t="shared" si="2"/>
        <v>OK</v>
      </c>
      <c r="J259" s="173">
        <v>120000</v>
      </c>
      <c r="K259" s="173">
        <f t="shared" si="3"/>
        <v>120000</v>
      </c>
      <c r="L259" s="82" t="str">
        <f t="shared" si="4"/>
        <v>OK</v>
      </c>
      <c r="M259" s="173">
        <v>119297</v>
      </c>
      <c r="N259" s="173">
        <f t="shared" si="5"/>
        <v>119297</v>
      </c>
      <c r="O259" s="82" t="str">
        <f t="shared" si="6"/>
        <v>OK</v>
      </c>
      <c r="P259" s="173">
        <v>119330</v>
      </c>
      <c r="Q259" s="173">
        <f t="shared" si="7"/>
        <v>119330</v>
      </c>
      <c r="R259" s="82" t="str">
        <f t="shared" si="8"/>
        <v>OK</v>
      </c>
      <c r="S259" s="75"/>
      <c r="T259" s="75"/>
      <c r="U259" s="75"/>
      <c r="V259" s="75"/>
      <c r="W259" s="75"/>
    </row>
    <row r="260" spans="1:23" ht="12.75" customHeight="1">
      <c r="A260" s="93">
        <v>3.11</v>
      </c>
      <c r="B260" s="156" t="s">
        <v>606</v>
      </c>
      <c r="C260" s="93"/>
      <c r="D260" s="172"/>
      <c r="E260" s="173"/>
      <c r="F260" s="173">
        <f t="shared" si="0"/>
        <v>0</v>
      </c>
      <c r="G260" s="173"/>
      <c r="H260" s="173">
        <f t="shared" si="1"/>
        <v>0</v>
      </c>
      <c r="I260" s="82" t="str">
        <f t="shared" si="2"/>
        <v>OK</v>
      </c>
      <c r="J260" s="173"/>
      <c r="K260" s="173">
        <f t="shared" si="3"/>
        <v>0</v>
      </c>
      <c r="L260" s="82" t="str">
        <f t="shared" si="4"/>
        <v>OK</v>
      </c>
      <c r="M260" s="173">
        <v>0</v>
      </c>
      <c r="N260" s="173">
        <f t="shared" si="5"/>
        <v>0</v>
      </c>
      <c r="O260" s="82" t="str">
        <f t="shared" si="6"/>
        <v>OK</v>
      </c>
      <c r="P260" s="173">
        <v>0</v>
      </c>
      <c r="Q260" s="173">
        <f t="shared" si="7"/>
        <v>0</v>
      </c>
      <c r="R260" s="82" t="str">
        <f t="shared" si="8"/>
        <v>OK</v>
      </c>
      <c r="S260" s="75"/>
      <c r="T260" s="75"/>
      <c r="U260" s="75"/>
      <c r="V260" s="75"/>
      <c r="W260" s="75"/>
    </row>
    <row r="261" spans="1:23" ht="12.75" customHeight="1">
      <c r="A261" s="93" t="s">
        <v>607</v>
      </c>
      <c r="B261" s="156" t="s">
        <v>465</v>
      </c>
      <c r="C261" s="93" t="s">
        <v>217</v>
      </c>
      <c r="D261" s="172">
        <v>46.97</v>
      </c>
      <c r="E261" s="173">
        <v>20265</v>
      </c>
      <c r="F261" s="173">
        <f t="shared" si="0"/>
        <v>951847</v>
      </c>
      <c r="G261" s="173">
        <v>20164</v>
      </c>
      <c r="H261" s="173">
        <f t="shared" si="1"/>
        <v>947103</v>
      </c>
      <c r="I261" s="82" t="str">
        <f t="shared" si="2"/>
        <v>OK</v>
      </c>
      <c r="J261" s="173">
        <v>20265</v>
      </c>
      <c r="K261" s="173">
        <f t="shared" si="3"/>
        <v>951847</v>
      </c>
      <c r="L261" s="82" t="str">
        <f t="shared" si="4"/>
        <v>OK</v>
      </c>
      <c r="M261" s="173">
        <v>20146</v>
      </c>
      <c r="N261" s="173">
        <f t="shared" si="5"/>
        <v>946258</v>
      </c>
      <c r="O261" s="82" t="str">
        <f t="shared" si="6"/>
        <v>OK</v>
      </c>
      <c r="P261" s="173">
        <v>20152</v>
      </c>
      <c r="Q261" s="173">
        <f t="shared" si="7"/>
        <v>946539</v>
      </c>
      <c r="R261" s="82" t="str">
        <f t="shared" si="8"/>
        <v>OK</v>
      </c>
      <c r="S261" s="75"/>
      <c r="T261" s="75"/>
      <c r="U261" s="75"/>
      <c r="V261" s="75"/>
      <c r="W261" s="75"/>
    </row>
    <row r="262" spans="1:23" ht="12.75" customHeight="1">
      <c r="A262" s="93" t="s">
        <v>608</v>
      </c>
      <c r="B262" s="156" t="s">
        <v>449</v>
      </c>
      <c r="C262" s="93" t="s">
        <v>217</v>
      </c>
      <c r="D262" s="172">
        <v>46.97</v>
      </c>
      <c r="E262" s="173">
        <v>45500</v>
      </c>
      <c r="F262" s="173">
        <f t="shared" si="0"/>
        <v>2137135</v>
      </c>
      <c r="G262" s="173">
        <v>45273</v>
      </c>
      <c r="H262" s="173">
        <f t="shared" si="1"/>
        <v>2126473</v>
      </c>
      <c r="I262" s="82" t="str">
        <f t="shared" si="2"/>
        <v>OK</v>
      </c>
      <c r="J262" s="173">
        <v>45500</v>
      </c>
      <c r="K262" s="173">
        <f t="shared" si="3"/>
        <v>2137135</v>
      </c>
      <c r="L262" s="82" t="str">
        <f t="shared" si="4"/>
        <v>OK</v>
      </c>
      <c r="M262" s="173">
        <v>45233</v>
      </c>
      <c r="N262" s="173">
        <f t="shared" si="5"/>
        <v>2124594</v>
      </c>
      <c r="O262" s="82" t="str">
        <f t="shared" si="6"/>
        <v>OK</v>
      </c>
      <c r="P262" s="173">
        <v>45246</v>
      </c>
      <c r="Q262" s="173">
        <f t="shared" si="7"/>
        <v>2125205</v>
      </c>
      <c r="R262" s="82" t="str">
        <f t="shared" si="8"/>
        <v>OK</v>
      </c>
      <c r="S262" s="75"/>
      <c r="T262" s="75"/>
      <c r="U262" s="75"/>
      <c r="V262" s="75"/>
      <c r="W262" s="75"/>
    </row>
    <row r="263" spans="1:23" ht="12.75" customHeight="1">
      <c r="A263" s="93" t="s">
        <v>609</v>
      </c>
      <c r="B263" s="156" t="s">
        <v>468</v>
      </c>
      <c r="C263" s="93" t="s">
        <v>217</v>
      </c>
      <c r="D263" s="172">
        <v>46.97</v>
      </c>
      <c r="E263" s="173">
        <v>14019</v>
      </c>
      <c r="F263" s="173">
        <f t="shared" si="0"/>
        <v>658472</v>
      </c>
      <c r="G263" s="173">
        <v>13949</v>
      </c>
      <c r="H263" s="173">
        <f t="shared" si="1"/>
        <v>655185</v>
      </c>
      <c r="I263" s="82" t="str">
        <f t="shared" si="2"/>
        <v>OK</v>
      </c>
      <c r="J263" s="173">
        <v>14019</v>
      </c>
      <c r="K263" s="173">
        <f t="shared" si="3"/>
        <v>658472</v>
      </c>
      <c r="L263" s="82" t="str">
        <f t="shared" si="4"/>
        <v>OK</v>
      </c>
      <c r="M263" s="173">
        <v>13937</v>
      </c>
      <c r="N263" s="173">
        <f t="shared" si="5"/>
        <v>654621</v>
      </c>
      <c r="O263" s="82" t="str">
        <f t="shared" si="6"/>
        <v>OK</v>
      </c>
      <c r="P263" s="173">
        <v>13941</v>
      </c>
      <c r="Q263" s="173">
        <f t="shared" si="7"/>
        <v>654809</v>
      </c>
      <c r="R263" s="82" t="str">
        <f t="shared" si="8"/>
        <v>OK</v>
      </c>
      <c r="S263" s="75"/>
      <c r="T263" s="75"/>
      <c r="U263" s="75"/>
      <c r="V263" s="75"/>
      <c r="W263" s="75"/>
    </row>
    <row r="264" spans="1:23" ht="12.75" customHeight="1">
      <c r="A264" s="93" t="s">
        <v>610</v>
      </c>
      <c r="B264" s="156" t="s">
        <v>470</v>
      </c>
      <c r="C264" s="93" t="s">
        <v>217</v>
      </c>
      <c r="D264" s="172">
        <v>36.9</v>
      </c>
      <c r="E264" s="173">
        <v>4418</v>
      </c>
      <c r="F264" s="173">
        <f t="shared" ref="F264:F518" si="9">ROUND($D264*E264,0)</f>
        <v>163024</v>
      </c>
      <c r="G264" s="173">
        <v>4396</v>
      </c>
      <c r="H264" s="173">
        <f t="shared" ref="H264:H518" si="10">ROUND($D264*G264,0)</f>
        <v>162212</v>
      </c>
      <c r="I264" s="82" t="str">
        <f t="shared" ref="I264:I518" si="11">+IF(G264&lt;=$E264,"OK","NO OK")</f>
        <v>OK</v>
      </c>
      <c r="J264" s="173">
        <v>4418</v>
      </c>
      <c r="K264" s="173">
        <f t="shared" ref="K264:K518" si="12">ROUND($D264*J264,0)</f>
        <v>163024</v>
      </c>
      <c r="L264" s="82" t="str">
        <f t="shared" ref="L264:L518" si="13">+IF(J264&lt;=$E264,"OK","NO OK")</f>
        <v>OK</v>
      </c>
      <c r="M264" s="173">
        <v>4392</v>
      </c>
      <c r="N264" s="173">
        <f t="shared" ref="N264:N518" si="14">ROUND($D264*M264,0)</f>
        <v>162065</v>
      </c>
      <c r="O264" s="82" t="str">
        <f t="shared" ref="O264:O518" si="15">+IF(M264&lt;=$E264,"OK","NO OK")</f>
        <v>OK</v>
      </c>
      <c r="P264" s="173">
        <v>4393</v>
      </c>
      <c r="Q264" s="173">
        <f t="shared" ref="Q264:Q518" si="16">ROUND($D264*P264,0)</f>
        <v>162102</v>
      </c>
      <c r="R264" s="82" t="str">
        <f t="shared" ref="R264:R518" si="17">+IF(P264&lt;=$E264,"OK","NO OK")</f>
        <v>OK</v>
      </c>
      <c r="S264" s="75"/>
      <c r="T264" s="75"/>
      <c r="U264" s="75"/>
      <c r="V264" s="75"/>
      <c r="W264" s="75"/>
    </row>
    <row r="265" spans="1:23" ht="12.75" customHeight="1">
      <c r="A265" s="93" t="s">
        <v>611</v>
      </c>
      <c r="B265" s="156" t="s">
        <v>451</v>
      </c>
      <c r="C265" s="93" t="s">
        <v>217</v>
      </c>
      <c r="D265" s="172">
        <v>46.97</v>
      </c>
      <c r="E265" s="173">
        <v>24082</v>
      </c>
      <c r="F265" s="173">
        <f t="shared" si="9"/>
        <v>1131132</v>
      </c>
      <c r="G265" s="173">
        <v>23962</v>
      </c>
      <c r="H265" s="173">
        <f t="shared" si="10"/>
        <v>1125495</v>
      </c>
      <c r="I265" s="82" t="str">
        <f t="shared" si="11"/>
        <v>OK</v>
      </c>
      <c r="J265" s="173">
        <v>24082</v>
      </c>
      <c r="K265" s="173">
        <f t="shared" si="12"/>
        <v>1131132</v>
      </c>
      <c r="L265" s="82" t="str">
        <f t="shared" si="13"/>
        <v>OK</v>
      </c>
      <c r="M265" s="173">
        <v>23941</v>
      </c>
      <c r="N265" s="173">
        <f t="shared" si="14"/>
        <v>1124509</v>
      </c>
      <c r="O265" s="82" t="str">
        <f t="shared" si="15"/>
        <v>OK</v>
      </c>
      <c r="P265" s="173">
        <v>23948</v>
      </c>
      <c r="Q265" s="173">
        <f t="shared" si="16"/>
        <v>1124838</v>
      </c>
      <c r="R265" s="82" t="str">
        <f t="shared" si="17"/>
        <v>OK</v>
      </c>
      <c r="S265" s="75"/>
      <c r="T265" s="75"/>
      <c r="U265" s="75"/>
      <c r="V265" s="75"/>
      <c r="W265" s="75"/>
    </row>
    <row r="266" spans="1:23" ht="12.75" customHeight="1">
      <c r="A266" s="93" t="s">
        <v>612</v>
      </c>
      <c r="B266" s="156" t="s">
        <v>473</v>
      </c>
      <c r="C266" s="93" t="s">
        <v>217</v>
      </c>
      <c r="D266" s="172">
        <v>46.97</v>
      </c>
      <c r="E266" s="173">
        <v>91229</v>
      </c>
      <c r="F266" s="173">
        <f t="shared" si="9"/>
        <v>4285026</v>
      </c>
      <c r="G266" s="173">
        <v>90773</v>
      </c>
      <c r="H266" s="173">
        <f t="shared" si="10"/>
        <v>4263608</v>
      </c>
      <c r="I266" s="82" t="str">
        <f t="shared" si="11"/>
        <v>OK</v>
      </c>
      <c r="J266" s="173">
        <v>91229</v>
      </c>
      <c r="K266" s="173">
        <f t="shared" si="12"/>
        <v>4285026</v>
      </c>
      <c r="L266" s="82" t="str">
        <f t="shared" si="13"/>
        <v>OK</v>
      </c>
      <c r="M266" s="173">
        <v>90694</v>
      </c>
      <c r="N266" s="173">
        <f t="shared" si="14"/>
        <v>4259897</v>
      </c>
      <c r="O266" s="82" t="str">
        <f t="shared" si="15"/>
        <v>OK</v>
      </c>
      <c r="P266" s="173">
        <v>90720</v>
      </c>
      <c r="Q266" s="173">
        <f t="shared" si="16"/>
        <v>4261118</v>
      </c>
      <c r="R266" s="82" t="str">
        <f t="shared" si="17"/>
        <v>OK</v>
      </c>
      <c r="S266" s="75"/>
      <c r="T266" s="75"/>
      <c r="U266" s="75"/>
      <c r="V266" s="75"/>
      <c r="W266" s="75"/>
    </row>
    <row r="267" spans="1:23" ht="12.75" customHeight="1">
      <c r="A267" s="93" t="s">
        <v>613</v>
      </c>
      <c r="B267" s="156" t="s">
        <v>475</v>
      </c>
      <c r="C267" s="93" t="s">
        <v>217</v>
      </c>
      <c r="D267" s="172">
        <v>36.9</v>
      </c>
      <c r="E267" s="173">
        <v>17685</v>
      </c>
      <c r="F267" s="173">
        <f t="shared" si="9"/>
        <v>652577</v>
      </c>
      <c r="G267" s="173">
        <v>17597</v>
      </c>
      <c r="H267" s="173">
        <f t="shared" si="10"/>
        <v>649329</v>
      </c>
      <c r="I267" s="82" t="str">
        <f t="shared" si="11"/>
        <v>OK</v>
      </c>
      <c r="J267" s="173">
        <v>17685</v>
      </c>
      <c r="K267" s="173">
        <f t="shared" si="12"/>
        <v>652577</v>
      </c>
      <c r="L267" s="82" t="str">
        <f t="shared" si="13"/>
        <v>OK</v>
      </c>
      <c r="M267" s="173">
        <v>17581</v>
      </c>
      <c r="N267" s="173">
        <f t="shared" si="14"/>
        <v>648739</v>
      </c>
      <c r="O267" s="82" t="str">
        <f t="shared" si="15"/>
        <v>OK</v>
      </c>
      <c r="P267" s="173">
        <v>17586</v>
      </c>
      <c r="Q267" s="173">
        <f t="shared" si="16"/>
        <v>648923</v>
      </c>
      <c r="R267" s="82" t="str">
        <f t="shared" si="17"/>
        <v>OK</v>
      </c>
      <c r="S267" s="75"/>
      <c r="T267" s="75"/>
      <c r="U267" s="75"/>
      <c r="V267" s="75"/>
      <c r="W267" s="75"/>
    </row>
    <row r="268" spans="1:23" ht="12.75" customHeight="1">
      <c r="A268" s="93" t="s">
        <v>614</v>
      </c>
      <c r="B268" s="156" t="s">
        <v>501</v>
      </c>
      <c r="C268" s="93" t="s">
        <v>225</v>
      </c>
      <c r="D268" s="172">
        <v>3</v>
      </c>
      <c r="E268" s="173">
        <v>3261</v>
      </c>
      <c r="F268" s="173">
        <f t="shared" si="9"/>
        <v>9783</v>
      </c>
      <c r="G268" s="173">
        <v>3245</v>
      </c>
      <c r="H268" s="173">
        <f t="shared" si="10"/>
        <v>9735</v>
      </c>
      <c r="I268" s="82" t="str">
        <f t="shared" si="11"/>
        <v>OK</v>
      </c>
      <c r="J268" s="173">
        <v>3261</v>
      </c>
      <c r="K268" s="173">
        <f t="shared" si="12"/>
        <v>9783</v>
      </c>
      <c r="L268" s="82" t="str">
        <f t="shared" si="13"/>
        <v>OK</v>
      </c>
      <c r="M268" s="173">
        <v>3242</v>
      </c>
      <c r="N268" s="173">
        <f t="shared" si="14"/>
        <v>9726</v>
      </c>
      <c r="O268" s="82" t="str">
        <f t="shared" si="15"/>
        <v>OK</v>
      </c>
      <c r="P268" s="173">
        <v>3243</v>
      </c>
      <c r="Q268" s="173">
        <f t="shared" si="16"/>
        <v>9729</v>
      </c>
      <c r="R268" s="82" t="str">
        <f t="shared" si="17"/>
        <v>OK</v>
      </c>
      <c r="S268" s="75"/>
      <c r="T268" s="75"/>
      <c r="U268" s="75"/>
      <c r="V268" s="75"/>
      <c r="W268" s="75"/>
    </row>
    <row r="269" spans="1:23" ht="12.75" customHeight="1">
      <c r="A269" s="93" t="s">
        <v>615</v>
      </c>
      <c r="B269" s="156" t="s">
        <v>477</v>
      </c>
      <c r="C269" s="93" t="s">
        <v>225</v>
      </c>
      <c r="D269" s="172">
        <v>1</v>
      </c>
      <c r="E269" s="173">
        <v>1739</v>
      </c>
      <c r="F269" s="173">
        <f t="shared" si="9"/>
        <v>1739</v>
      </c>
      <c r="G269" s="173">
        <v>1730</v>
      </c>
      <c r="H269" s="173">
        <f t="shared" si="10"/>
        <v>1730</v>
      </c>
      <c r="I269" s="82" t="str">
        <f t="shared" si="11"/>
        <v>OK</v>
      </c>
      <c r="J269" s="173">
        <v>1739</v>
      </c>
      <c r="K269" s="173">
        <f t="shared" si="12"/>
        <v>1739</v>
      </c>
      <c r="L269" s="82" t="str">
        <f t="shared" si="13"/>
        <v>OK</v>
      </c>
      <c r="M269" s="173">
        <v>1729</v>
      </c>
      <c r="N269" s="173">
        <f t="shared" si="14"/>
        <v>1729</v>
      </c>
      <c r="O269" s="82" t="str">
        <f t="shared" si="15"/>
        <v>OK</v>
      </c>
      <c r="P269" s="173">
        <v>1729</v>
      </c>
      <c r="Q269" s="173">
        <f t="shared" si="16"/>
        <v>1729</v>
      </c>
      <c r="R269" s="82" t="str">
        <f t="shared" si="17"/>
        <v>OK</v>
      </c>
      <c r="S269" s="75"/>
      <c r="T269" s="75"/>
      <c r="U269" s="75"/>
      <c r="V269" s="75"/>
      <c r="W269" s="75"/>
    </row>
    <row r="270" spans="1:23" ht="12.75" customHeight="1">
      <c r="A270" s="93" t="s">
        <v>616</v>
      </c>
      <c r="B270" s="156" t="s">
        <v>479</v>
      </c>
      <c r="C270" s="93" t="s">
        <v>220</v>
      </c>
      <c r="D270" s="172">
        <v>73.8</v>
      </c>
      <c r="E270" s="173">
        <v>314</v>
      </c>
      <c r="F270" s="173">
        <f t="shared" si="9"/>
        <v>23173</v>
      </c>
      <c r="G270" s="173">
        <v>312</v>
      </c>
      <c r="H270" s="173">
        <f t="shared" si="10"/>
        <v>23026</v>
      </c>
      <c r="I270" s="82" t="str">
        <f t="shared" si="11"/>
        <v>OK</v>
      </c>
      <c r="J270" s="173">
        <v>314</v>
      </c>
      <c r="K270" s="173">
        <f t="shared" si="12"/>
        <v>23173</v>
      </c>
      <c r="L270" s="82" t="str">
        <f t="shared" si="13"/>
        <v>OK</v>
      </c>
      <c r="M270" s="173">
        <v>312</v>
      </c>
      <c r="N270" s="173">
        <f t="shared" si="14"/>
        <v>23026</v>
      </c>
      <c r="O270" s="82" t="str">
        <f t="shared" si="15"/>
        <v>OK</v>
      </c>
      <c r="P270" s="173">
        <v>312</v>
      </c>
      <c r="Q270" s="173">
        <f t="shared" si="16"/>
        <v>23026</v>
      </c>
      <c r="R270" s="82" t="str">
        <f t="shared" si="17"/>
        <v>OK</v>
      </c>
      <c r="S270" s="75"/>
      <c r="T270" s="75"/>
      <c r="U270" s="75"/>
      <c r="V270" s="75"/>
      <c r="W270" s="75"/>
    </row>
    <row r="271" spans="1:23" ht="12.75" customHeight="1">
      <c r="A271" s="93" t="s">
        <v>617</v>
      </c>
      <c r="B271" s="156" t="s">
        <v>481</v>
      </c>
      <c r="C271" s="93" t="s">
        <v>220</v>
      </c>
      <c r="D271" s="172">
        <v>36.9</v>
      </c>
      <c r="E271" s="173">
        <v>1763</v>
      </c>
      <c r="F271" s="173">
        <f t="shared" si="9"/>
        <v>65055</v>
      </c>
      <c r="G271" s="173">
        <v>1754</v>
      </c>
      <c r="H271" s="173">
        <f t="shared" si="10"/>
        <v>64723</v>
      </c>
      <c r="I271" s="82" t="str">
        <f t="shared" si="11"/>
        <v>OK</v>
      </c>
      <c r="J271" s="173">
        <v>1763</v>
      </c>
      <c r="K271" s="173">
        <f t="shared" si="12"/>
        <v>65055</v>
      </c>
      <c r="L271" s="82" t="str">
        <f t="shared" si="13"/>
        <v>OK</v>
      </c>
      <c r="M271" s="173">
        <v>1753</v>
      </c>
      <c r="N271" s="173">
        <f t="shared" si="14"/>
        <v>64686</v>
      </c>
      <c r="O271" s="82" t="str">
        <f t="shared" si="15"/>
        <v>OK</v>
      </c>
      <c r="P271" s="173">
        <v>1753</v>
      </c>
      <c r="Q271" s="173">
        <f t="shared" si="16"/>
        <v>64686</v>
      </c>
      <c r="R271" s="82" t="str">
        <f t="shared" si="17"/>
        <v>OK</v>
      </c>
      <c r="S271" s="75"/>
      <c r="T271" s="75"/>
      <c r="U271" s="75"/>
      <c r="V271" s="75"/>
      <c r="W271" s="75"/>
    </row>
    <row r="272" spans="1:23" ht="12.75" customHeight="1">
      <c r="A272" s="93" t="s">
        <v>618</v>
      </c>
      <c r="B272" s="156" t="s">
        <v>483</v>
      </c>
      <c r="C272" s="93" t="s">
        <v>220</v>
      </c>
      <c r="D272" s="172">
        <v>36.9</v>
      </c>
      <c r="E272" s="173">
        <v>3833</v>
      </c>
      <c r="F272" s="173">
        <f t="shared" si="9"/>
        <v>141438</v>
      </c>
      <c r="G272" s="173">
        <v>3814</v>
      </c>
      <c r="H272" s="173">
        <f t="shared" si="10"/>
        <v>140737</v>
      </c>
      <c r="I272" s="82" t="str">
        <f t="shared" si="11"/>
        <v>OK</v>
      </c>
      <c r="J272" s="173">
        <v>3833</v>
      </c>
      <c r="K272" s="173">
        <f t="shared" si="12"/>
        <v>141438</v>
      </c>
      <c r="L272" s="82" t="str">
        <f t="shared" si="13"/>
        <v>OK</v>
      </c>
      <c r="M272" s="173">
        <v>3811</v>
      </c>
      <c r="N272" s="173">
        <f t="shared" si="14"/>
        <v>140626</v>
      </c>
      <c r="O272" s="82" t="str">
        <f t="shared" si="15"/>
        <v>OK</v>
      </c>
      <c r="P272" s="173">
        <v>3812</v>
      </c>
      <c r="Q272" s="173">
        <f t="shared" si="16"/>
        <v>140663</v>
      </c>
      <c r="R272" s="82" t="str">
        <f t="shared" si="17"/>
        <v>OK</v>
      </c>
      <c r="S272" s="75"/>
      <c r="T272" s="75"/>
      <c r="U272" s="75"/>
      <c r="V272" s="75"/>
      <c r="W272" s="75"/>
    </row>
    <row r="273" spans="1:23" ht="12.75" customHeight="1">
      <c r="A273" s="93" t="s">
        <v>619</v>
      </c>
      <c r="B273" s="156" t="s">
        <v>583</v>
      </c>
      <c r="C273" s="93" t="s">
        <v>225</v>
      </c>
      <c r="D273" s="172">
        <v>1</v>
      </c>
      <c r="E273" s="173">
        <v>76413</v>
      </c>
      <c r="F273" s="173">
        <f t="shared" si="9"/>
        <v>76413</v>
      </c>
      <c r="G273" s="173">
        <v>76031</v>
      </c>
      <c r="H273" s="173">
        <f t="shared" si="10"/>
        <v>76031</v>
      </c>
      <c r="I273" s="82" t="str">
        <f t="shared" si="11"/>
        <v>OK</v>
      </c>
      <c r="J273" s="173">
        <v>76413</v>
      </c>
      <c r="K273" s="173">
        <f t="shared" si="12"/>
        <v>76413</v>
      </c>
      <c r="L273" s="82" t="str">
        <f t="shared" si="13"/>
        <v>OK</v>
      </c>
      <c r="M273" s="173">
        <v>75965</v>
      </c>
      <c r="N273" s="173">
        <f t="shared" si="14"/>
        <v>75965</v>
      </c>
      <c r="O273" s="82" t="str">
        <f t="shared" si="15"/>
        <v>OK</v>
      </c>
      <c r="P273" s="173">
        <v>75987</v>
      </c>
      <c r="Q273" s="173">
        <f t="shared" si="16"/>
        <v>75987</v>
      </c>
      <c r="R273" s="82" t="str">
        <f t="shared" si="17"/>
        <v>OK</v>
      </c>
      <c r="S273" s="75"/>
      <c r="T273" s="75"/>
      <c r="U273" s="75"/>
      <c r="V273" s="75"/>
      <c r="W273" s="75"/>
    </row>
    <row r="274" spans="1:23" ht="12.75" customHeight="1">
      <c r="A274" s="93" t="s">
        <v>620</v>
      </c>
      <c r="B274" s="156" t="s">
        <v>487</v>
      </c>
      <c r="C274" s="93" t="s">
        <v>217</v>
      </c>
      <c r="D274" s="172">
        <v>88.16</v>
      </c>
      <c r="E274" s="173">
        <v>10435</v>
      </c>
      <c r="F274" s="173">
        <f t="shared" si="9"/>
        <v>919950</v>
      </c>
      <c r="G274" s="173">
        <v>10383</v>
      </c>
      <c r="H274" s="173">
        <f t="shared" si="10"/>
        <v>915365</v>
      </c>
      <c r="I274" s="82" t="str">
        <f t="shared" si="11"/>
        <v>OK</v>
      </c>
      <c r="J274" s="173">
        <v>10435</v>
      </c>
      <c r="K274" s="173">
        <f t="shared" si="12"/>
        <v>919950</v>
      </c>
      <c r="L274" s="82" t="str">
        <f t="shared" si="13"/>
        <v>OK</v>
      </c>
      <c r="M274" s="173">
        <v>10374</v>
      </c>
      <c r="N274" s="173">
        <f t="shared" si="14"/>
        <v>914572</v>
      </c>
      <c r="O274" s="82" t="str">
        <f t="shared" si="15"/>
        <v>OK</v>
      </c>
      <c r="P274" s="173">
        <v>10377</v>
      </c>
      <c r="Q274" s="173">
        <f t="shared" si="16"/>
        <v>914836</v>
      </c>
      <c r="R274" s="82" t="str">
        <f t="shared" si="17"/>
        <v>OK</v>
      </c>
      <c r="S274" s="75"/>
      <c r="T274" s="75"/>
      <c r="U274" s="75"/>
      <c r="V274" s="75"/>
      <c r="W274" s="75"/>
    </row>
    <row r="275" spans="1:23" ht="12.75" customHeight="1">
      <c r="A275" s="93" t="s">
        <v>621</v>
      </c>
      <c r="B275" s="156" t="s">
        <v>489</v>
      </c>
      <c r="C275" s="93" t="s">
        <v>490</v>
      </c>
      <c r="D275" s="172">
        <v>1</v>
      </c>
      <c r="E275" s="173">
        <v>120000</v>
      </c>
      <c r="F275" s="173">
        <f t="shared" si="9"/>
        <v>120000</v>
      </c>
      <c r="G275" s="173">
        <v>119400</v>
      </c>
      <c r="H275" s="173">
        <f t="shared" si="10"/>
        <v>119400</v>
      </c>
      <c r="I275" s="82" t="str">
        <f t="shared" si="11"/>
        <v>OK</v>
      </c>
      <c r="J275" s="173">
        <v>120000</v>
      </c>
      <c r="K275" s="173">
        <f t="shared" si="12"/>
        <v>120000</v>
      </c>
      <c r="L275" s="82" t="str">
        <f t="shared" si="13"/>
        <v>OK</v>
      </c>
      <c r="M275" s="173">
        <v>119297</v>
      </c>
      <c r="N275" s="173">
        <f t="shared" si="14"/>
        <v>119297</v>
      </c>
      <c r="O275" s="82" t="str">
        <f t="shared" si="15"/>
        <v>OK</v>
      </c>
      <c r="P275" s="173">
        <v>119330</v>
      </c>
      <c r="Q275" s="173">
        <f t="shared" si="16"/>
        <v>119330</v>
      </c>
      <c r="R275" s="82" t="str">
        <f t="shared" si="17"/>
        <v>OK</v>
      </c>
      <c r="S275" s="75"/>
      <c r="T275" s="75"/>
      <c r="U275" s="75"/>
      <c r="V275" s="75"/>
      <c r="W275" s="75"/>
    </row>
    <row r="276" spans="1:23" ht="12.75" customHeight="1">
      <c r="A276" s="93">
        <v>3.12</v>
      </c>
      <c r="B276" s="156" t="s">
        <v>622</v>
      </c>
      <c r="C276" s="93"/>
      <c r="D276" s="172"/>
      <c r="E276" s="173"/>
      <c r="F276" s="173">
        <f t="shared" si="9"/>
        <v>0</v>
      </c>
      <c r="G276" s="173"/>
      <c r="H276" s="173">
        <f t="shared" si="10"/>
        <v>0</v>
      </c>
      <c r="I276" s="82" t="str">
        <f t="shared" si="11"/>
        <v>OK</v>
      </c>
      <c r="J276" s="173"/>
      <c r="K276" s="173">
        <f t="shared" si="12"/>
        <v>0</v>
      </c>
      <c r="L276" s="82" t="str">
        <f t="shared" si="13"/>
        <v>OK</v>
      </c>
      <c r="M276" s="173"/>
      <c r="N276" s="173">
        <f t="shared" si="14"/>
        <v>0</v>
      </c>
      <c r="O276" s="82" t="str">
        <f t="shared" si="15"/>
        <v>OK</v>
      </c>
      <c r="P276" s="173">
        <v>0</v>
      </c>
      <c r="Q276" s="173">
        <f t="shared" si="16"/>
        <v>0</v>
      </c>
      <c r="R276" s="82" t="str">
        <f t="shared" si="17"/>
        <v>OK</v>
      </c>
      <c r="S276" s="75"/>
      <c r="T276" s="75"/>
      <c r="U276" s="75"/>
      <c r="V276" s="75"/>
      <c r="W276" s="75"/>
    </row>
    <row r="277" spans="1:23" ht="12.75" customHeight="1">
      <c r="A277" s="93" t="s">
        <v>623</v>
      </c>
      <c r="B277" s="156" t="s">
        <v>624</v>
      </c>
      <c r="C277" s="93" t="s">
        <v>217</v>
      </c>
      <c r="D277" s="172">
        <v>75.56</v>
      </c>
      <c r="E277" s="173">
        <v>20265</v>
      </c>
      <c r="F277" s="173">
        <f t="shared" si="9"/>
        <v>1531223</v>
      </c>
      <c r="G277" s="173">
        <v>20164</v>
      </c>
      <c r="H277" s="173">
        <f t="shared" si="10"/>
        <v>1523592</v>
      </c>
      <c r="I277" s="82" t="str">
        <f t="shared" si="11"/>
        <v>OK</v>
      </c>
      <c r="J277" s="173">
        <v>20265</v>
      </c>
      <c r="K277" s="173">
        <f t="shared" si="12"/>
        <v>1531223</v>
      </c>
      <c r="L277" s="82" t="str">
        <f t="shared" si="13"/>
        <v>OK</v>
      </c>
      <c r="M277" s="173">
        <v>20146</v>
      </c>
      <c r="N277" s="173">
        <f t="shared" si="14"/>
        <v>1522232</v>
      </c>
      <c r="O277" s="82" t="str">
        <f t="shared" si="15"/>
        <v>OK</v>
      </c>
      <c r="P277" s="173">
        <v>20152</v>
      </c>
      <c r="Q277" s="173">
        <f t="shared" si="16"/>
        <v>1522685</v>
      </c>
      <c r="R277" s="82" t="str">
        <f t="shared" si="17"/>
        <v>OK</v>
      </c>
      <c r="S277" s="75"/>
      <c r="T277" s="75"/>
      <c r="U277" s="75"/>
      <c r="V277" s="75"/>
      <c r="W277" s="75"/>
    </row>
    <row r="278" spans="1:23" ht="12.75" customHeight="1">
      <c r="A278" s="93" t="s">
        <v>625</v>
      </c>
      <c r="B278" s="156" t="s">
        <v>449</v>
      </c>
      <c r="C278" s="93" t="s">
        <v>225</v>
      </c>
      <c r="D278" s="172">
        <v>75.56</v>
      </c>
      <c r="E278" s="173">
        <v>45500</v>
      </c>
      <c r="F278" s="173">
        <f t="shared" si="9"/>
        <v>3437980</v>
      </c>
      <c r="G278" s="173">
        <v>45273</v>
      </c>
      <c r="H278" s="173">
        <f t="shared" si="10"/>
        <v>3420828</v>
      </c>
      <c r="I278" s="82" t="str">
        <f t="shared" si="11"/>
        <v>OK</v>
      </c>
      <c r="J278" s="173">
        <v>45500</v>
      </c>
      <c r="K278" s="173">
        <f t="shared" si="12"/>
        <v>3437980</v>
      </c>
      <c r="L278" s="82" t="str">
        <f t="shared" si="13"/>
        <v>OK</v>
      </c>
      <c r="M278" s="173">
        <v>45233</v>
      </c>
      <c r="N278" s="173">
        <f t="shared" si="14"/>
        <v>3417805</v>
      </c>
      <c r="O278" s="82" t="str">
        <f t="shared" si="15"/>
        <v>OK</v>
      </c>
      <c r="P278" s="173">
        <v>45246</v>
      </c>
      <c r="Q278" s="173">
        <f t="shared" si="16"/>
        <v>3418788</v>
      </c>
      <c r="R278" s="82" t="str">
        <f t="shared" si="17"/>
        <v>OK</v>
      </c>
      <c r="S278" s="75"/>
      <c r="T278" s="75"/>
      <c r="U278" s="75"/>
      <c r="V278" s="75"/>
      <c r="W278" s="75"/>
    </row>
    <row r="279" spans="1:23" ht="12.75" customHeight="1">
      <c r="A279" s="93" t="s">
        <v>626</v>
      </c>
      <c r="B279" s="156" t="s">
        <v>468</v>
      </c>
      <c r="C279" s="93" t="s">
        <v>217</v>
      </c>
      <c r="D279" s="172">
        <v>75.56</v>
      </c>
      <c r="E279" s="173">
        <v>14019</v>
      </c>
      <c r="F279" s="173">
        <f t="shared" si="9"/>
        <v>1059276</v>
      </c>
      <c r="G279" s="173">
        <v>13949</v>
      </c>
      <c r="H279" s="173">
        <f t="shared" si="10"/>
        <v>1053986</v>
      </c>
      <c r="I279" s="82" t="str">
        <f t="shared" si="11"/>
        <v>OK</v>
      </c>
      <c r="J279" s="173">
        <v>14019</v>
      </c>
      <c r="K279" s="173">
        <f t="shared" si="12"/>
        <v>1059276</v>
      </c>
      <c r="L279" s="82" t="str">
        <f t="shared" si="13"/>
        <v>OK</v>
      </c>
      <c r="M279" s="173">
        <v>13937</v>
      </c>
      <c r="N279" s="173">
        <f t="shared" si="14"/>
        <v>1053080</v>
      </c>
      <c r="O279" s="82" t="str">
        <f t="shared" si="15"/>
        <v>OK</v>
      </c>
      <c r="P279" s="173">
        <v>13941</v>
      </c>
      <c r="Q279" s="173">
        <f t="shared" si="16"/>
        <v>1053382</v>
      </c>
      <c r="R279" s="82" t="str">
        <f t="shared" si="17"/>
        <v>OK</v>
      </c>
      <c r="S279" s="75"/>
      <c r="T279" s="75"/>
      <c r="U279" s="75"/>
      <c r="V279" s="75"/>
      <c r="W279" s="75"/>
    </row>
    <row r="280" spans="1:23" ht="12.75" customHeight="1">
      <c r="A280" s="93" t="s">
        <v>627</v>
      </c>
      <c r="B280" s="156" t="s">
        <v>470</v>
      </c>
      <c r="C280" s="93" t="s">
        <v>220</v>
      </c>
      <c r="D280" s="172">
        <v>35.299999999999997</v>
      </c>
      <c r="E280" s="173">
        <v>4418</v>
      </c>
      <c r="F280" s="173">
        <f t="shared" si="9"/>
        <v>155955</v>
      </c>
      <c r="G280" s="173">
        <v>4396</v>
      </c>
      <c r="H280" s="173">
        <f t="shared" si="10"/>
        <v>155179</v>
      </c>
      <c r="I280" s="82" t="str">
        <f t="shared" si="11"/>
        <v>OK</v>
      </c>
      <c r="J280" s="173">
        <v>4418</v>
      </c>
      <c r="K280" s="173">
        <f t="shared" si="12"/>
        <v>155955</v>
      </c>
      <c r="L280" s="82" t="str">
        <f t="shared" si="13"/>
        <v>OK</v>
      </c>
      <c r="M280" s="173">
        <v>4392</v>
      </c>
      <c r="N280" s="173">
        <f t="shared" si="14"/>
        <v>155038</v>
      </c>
      <c r="O280" s="82" t="str">
        <f t="shared" si="15"/>
        <v>OK</v>
      </c>
      <c r="P280" s="173">
        <v>4393</v>
      </c>
      <c r="Q280" s="173">
        <f t="shared" si="16"/>
        <v>155073</v>
      </c>
      <c r="R280" s="82" t="str">
        <f t="shared" si="17"/>
        <v>OK</v>
      </c>
      <c r="S280" s="75"/>
      <c r="T280" s="75"/>
      <c r="U280" s="75"/>
      <c r="V280" s="75"/>
      <c r="W280" s="75"/>
    </row>
    <row r="281" spans="1:23" ht="12.75" customHeight="1">
      <c r="A281" s="93" t="s">
        <v>628</v>
      </c>
      <c r="B281" s="156" t="s">
        <v>629</v>
      </c>
      <c r="C281" s="93" t="s">
        <v>220</v>
      </c>
      <c r="D281" s="172">
        <v>35.299999999999997</v>
      </c>
      <c r="E281" s="173">
        <v>17527</v>
      </c>
      <c r="F281" s="173">
        <f t="shared" si="9"/>
        <v>618703</v>
      </c>
      <c r="G281" s="173">
        <v>17439</v>
      </c>
      <c r="H281" s="173">
        <f t="shared" si="10"/>
        <v>615597</v>
      </c>
      <c r="I281" s="82" t="str">
        <f t="shared" si="11"/>
        <v>OK</v>
      </c>
      <c r="J281" s="173">
        <v>17527</v>
      </c>
      <c r="K281" s="173">
        <f t="shared" si="12"/>
        <v>618703</v>
      </c>
      <c r="L281" s="82" t="str">
        <f t="shared" si="13"/>
        <v>OK</v>
      </c>
      <c r="M281" s="173">
        <v>17424</v>
      </c>
      <c r="N281" s="173">
        <f t="shared" si="14"/>
        <v>615067</v>
      </c>
      <c r="O281" s="82" t="str">
        <f t="shared" si="15"/>
        <v>OK</v>
      </c>
      <c r="P281" s="173">
        <v>17429</v>
      </c>
      <c r="Q281" s="173">
        <f t="shared" si="16"/>
        <v>615244</v>
      </c>
      <c r="R281" s="82" t="str">
        <f t="shared" si="17"/>
        <v>OK</v>
      </c>
      <c r="S281" s="75"/>
      <c r="T281" s="75"/>
      <c r="U281" s="75"/>
      <c r="V281" s="75"/>
      <c r="W281" s="75"/>
    </row>
    <row r="282" spans="1:23" ht="12.75" customHeight="1">
      <c r="A282" s="93" t="s">
        <v>630</v>
      </c>
      <c r="B282" s="156" t="s">
        <v>631</v>
      </c>
      <c r="C282" s="93" t="s">
        <v>217</v>
      </c>
      <c r="D282" s="172">
        <v>75.56</v>
      </c>
      <c r="E282" s="173">
        <v>8106</v>
      </c>
      <c r="F282" s="173">
        <f t="shared" si="9"/>
        <v>612489</v>
      </c>
      <c r="G282" s="173">
        <v>8065</v>
      </c>
      <c r="H282" s="173">
        <f t="shared" si="10"/>
        <v>609391</v>
      </c>
      <c r="I282" s="82" t="str">
        <f t="shared" si="11"/>
        <v>OK</v>
      </c>
      <c r="J282" s="173">
        <v>8106</v>
      </c>
      <c r="K282" s="173">
        <f t="shared" si="12"/>
        <v>612489</v>
      </c>
      <c r="L282" s="82" t="str">
        <f t="shared" si="13"/>
        <v>OK</v>
      </c>
      <c r="M282" s="173">
        <v>8058</v>
      </c>
      <c r="N282" s="173">
        <f t="shared" si="14"/>
        <v>608862</v>
      </c>
      <c r="O282" s="82" t="str">
        <f t="shared" si="15"/>
        <v>OK</v>
      </c>
      <c r="P282" s="173">
        <v>8061</v>
      </c>
      <c r="Q282" s="173">
        <f t="shared" si="16"/>
        <v>609089</v>
      </c>
      <c r="R282" s="82" t="str">
        <f t="shared" si="17"/>
        <v>OK</v>
      </c>
      <c r="S282" s="75"/>
      <c r="T282" s="75"/>
      <c r="U282" s="75"/>
      <c r="V282" s="75"/>
      <c r="W282" s="75"/>
    </row>
    <row r="283" spans="1:23" ht="12.75" customHeight="1">
      <c r="A283" s="93" t="s">
        <v>632</v>
      </c>
      <c r="B283" s="156" t="s">
        <v>633</v>
      </c>
      <c r="C283" s="93" t="s">
        <v>217</v>
      </c>
      <c r="D283" s="172">
        <v>75.56</v>
      </c>
      <c r="E283" s="173">
        <v>84019</v>
      </c>
      <c r="F283" s="173">
        <f t="shared" si="9"/>
        <v>6348476</v>
      </c>
      <c r="G283" s="173">
        <v>83599</v>
      </c>
      <c r="H283" s="173">
        <f t="shared" si="10"/>
        <v>6316740</v>
      </c>
      <c r="I283" s="82" t="str">
        <f t="shared" si="11"/>
        <v>OK</v>
      </c>
      <c r="J283" s="173">
        <v>84019</v>
      </c>
      <c r="K283" s="173">
        <f t="shared" si="12"/>
        <v>6348476</v>
      </c>
      <c r="L283" s="82" t="str">
        <f t="shared" si="13"/>
        <v>OK</v>
      </c>
      <c r="M283" s="173">
        <v>83527</v>
      </c>
      <c r="N283" s="173">
        <f t="shared" si="14"/>
        <v>6311300</v>
      </c>
      <c r="O283" s="82" t="str">
        <f t="shared" si="15"/>
        <v>OK</v>
      </c>
      <c r="P283" s="173">
        <v>83550</v>
      </c>
      <c r="Q283" s="173">
        <f t="shared" si="16"/>
        <v>6313038</v>
      </c>
      <c r="R283" s="82" t="str">
        <f t="shared" si="17"/>
        <v>OK</v>
      </c>
      <c r="S283" s="75"/>
      <c r="T283" s="75"/>
      <c r="U283" s="75"/>
      <c r="V283" s="75"/>
      <c r="W283" s="75"/>
    </row>
    <row r="284" spans="1:23" ht="12.75" customHeight="1">
      <c r="A284" s="93" t="s">
        <v>634</v>
      </c>
      <c r="B284" s="156" t="s">
        <v>635</v>
      </c>
      <c r="C284" s="93" t="s">
        <v>225</v>
      </c>
      <c r="D284" s="172">
        <v>9</v>
      </c>
      <c r="E284" s="173">
        <v>3261</v>
      </c>
      <c r="F284" s="173">
        <f t="shared" si="9"/>
        <v>29349</v>
      </c>
      <c r="G284" s="173">
        <v>3245</v>
      </c>
      <c r="H284" s="173">
        <f t="shared" si="10"/>
        <v>29205</v>
      </c>
      <c r="I284" s="82" t="str">
        <f t="shared" si="11"/>
        <v>OK</v>
      </c>
      <c r="J284" s="173">
        <v>3261</v>
      </c>
      <c r="K284" s="173">
        <f t="shared" si="12"/>
        <v>29349</v>
      </c>
      <c r="L284" s="82" t="str">
        <f t="shared" si="13"/>
        <v>OK</v>
      </c>
      <c r="M284" s="173">
        <v>3242</v>
      </c>
      <c r="N284" s="173">
        <f t="shared" si="14"/>
        <v>29178</v>
      </c>
      <c r="O284" s="82" t="str">
        <f t="shared" si="15"/>
        <v>OK</v>
      </c>
      <c r="P284" s="173">
        <v>3243</v>
      </c>
      <c r="Q284" s="173">
        <f t="shared" si="16"/>
        <v>29187</v>
      </c>
      <c r="R284" s="82" t="str">
        <f t="shared" si="17"/>
        <v>OK</v>
      </c>
      <c r="S284" s="75"/>
      <c r="T284" s="75"/>
      <c r="U284" s="75"/>
      <c r="V284" s="75"/>
      <c r="W284" s="75"/>
    </row>
    <row r="285" spans="1:23" ht="12.75" customHeight="1">
      <c r="A285" s="93" t="s">
        <v>636</v>
      </c>
      <c r="B285" s="156" t="s">
        <v>477</v>
      </c>
      <c r="C285" s="93" t="s">
        <v>225</v>
      </c>
      <c r="D285" s="172">
        <v>17</v>
      </c>
      <c r="E285" s="173">
        <v>1739</v>
      </c>
      <c r="F285" s="173">
        <f t="shared" si="9"/>
        <v>29563</v>
      </c>
      <c r="G285" s="173">
        <v>1730</v>
      </c>
      <c r="H285" s="173">
        <f t="shared" si="10"/>
        <v>29410</v>
      </c>
      <c r="I285" s="82" t="str">
        <f t="shared" si="11"/>
        <v>OK</v>
      </c>
      <c r="J285" s="173">
        <v>1739</v>
      </c>
      <c r="K285" s="173">
        <f t="shared" si="12"/>
        <v>29563</v>
      </c>
      <c r="L285" s="82" t="str">
        <f t="shared" si="13"/>
        <v>OK</v>
      </c>
      <c r="M285" s="173">
        <v>1729</v>
      </c>
      <c r="N285" s="173">
        <f t="shared" si="14"/>
        <v>29393</v>
      </c>
      <c r="O285" s="82" t="str">
        <f t="shared" si="15"/>
        <v>OK</v>
      </c>
      <c r="P285" s="173">
        <v>1729</v>
      </c>
      <c r="Q285" s="173">
        <f t="shared" si="16"/>
        <v>29393</v>
      </c>
      <c r="R285" s="82" t="str">
        <f t="shared" si="17"/>
        <v>OK</v>
      </c>
      <c r="S285" s="75"/>
      <c r="T285" s="75"/>
      <c r="U285" s="75"/>
      <c r="V285" s="75"/>
      <c r="W285" s="75"/>
    </row>
    <row r="286" spans="1:23" ht="12.75" customHeight="1">
      <c r="A286" s="93" t="s">
        <v>637</v>
      </c>
      <c r="B286" s="156" t="s">
        <v>638</v>
      </c>
      <c r="C286" s="93" t="s">
        <v>225</v>
      </c>
      <c r="D286" s="172">
        <v>5</v>
      </c>
      <c r="E286" s="173">
        <v>21738</v>
      </c>
      <c r="F286" s="173">
        <f t="shared" si="9"/>
        <v>108690</v>
      </c>
      <c r="G286" s="173">
        <v>21629</v>
      </c>
      <c r="H286" s="173">
        <f t="shared" si="10"/>
        <v>108145</v>
      </c>
      <c r="I286" s="82" t="str">
        <f t="shared" si="11"/>
        <v>OK</v>
      </c>
      <c r="J286" s="173">
        <v>21738</v>
      </c>
      <c r="K286" s="173">
        <f t="shared" si="12"/>
        <v>108690</v>
      </c>
      <c r="L286" s="82" t="str">
        <f t="shared" si="13"/>
        <v>OK</v>
      </c>
      <c r="M286" s="173">
        <v>21611</v>
      </c>
      <c r="N286" s="173">
        <f t="shared" si="14"/>
        <v>108055</v>
      </c>
      <c r="O286" s="82" t="str">
        <f t="shared" si="15"/>
        <v>OK</v>
      </c>
      <c r="P286" s="173">
        <v>21617</v>
      </c>
      <c r="Q286" s="173">
        <f t="shared" si="16"/>
        <v>108085</v>
      </c>
      <c r="R286" s="82" t="str">
        <f t="shared" si="17"/>
        <v>OK</v>
      </c>
      <c r="S286" s="75"/>
      <c r="T286" s="75"/>
      <c r="U286" s="75"/>
      <c r="V286" s="75"/>
      <c r="W286" s="75"/>
    </row>
    <row r="287" spans="1:23" ht="12.75" customHeight="1">
      <c r="A287" s="93" t="s">
        <v>639</v>
      </c>
      <c r="B287" s="156" t="s">
        <v>479</v>
      </c>
      <c r="C287" s="93" t="s">
        <v>220</v>
      </c>
      <c r="D287" s="172">
        <v>70.599999999999994</v>
      </c>
      <c r="E287" s="173">
        <v>314</v>
      </c>
      <c r="F287" s="173">
        <f t="shared" si="9"/>
        <v>22168</v>
      </c>
      <c r="G287" s="173">
        <v>312</v>
      </c>
      <c r="H287" s="173">
        <f t="shared" si="10"/>
        <v>22027</v>
      </c>
      <c r="I287" s="82" t="str">
        <f t="shared" si="11"/>
        <v>OK</v>
      </c>
      <c r="J287" s="173">
        <v>314</v>
      </c>
      <c r="K287" s="173">
        <f t="shared" si="12"/>
        <v>22168</v>
      </c>
      <c r="L287" s="82" t="str">
        <f t="shared" si="13"/>
        <v>OK</v>
      </c>
      <c r="M287" s="173">
        <v>312</v>
      </c>
      <c r="N287" s="173">
        <f t="shared" si="14"/>
        <v>22027</v>
      </c>
      <c r="O287" s="82" t="str">
        <f t="shared" si="15"/>
        <v>OK</v>
      </c>
      <c r="P287" s="173">
        <v>312</v>
      </c>
      <c r="Q287" s="173">
        <f t="shared" si="16"/>
        <v>22027</v>
      </c>
      <c r="R287" s="82" t="str">
        <f t="shared" si="17"/>
        <v>OK</v>
      </c>
      <c r="S287" s="75"/>
      <c r="T287" s="75"/>
      <c r="U287" s="75"/>
      <c r="V287" s="75"/>
      <c r="W287" s="75"/>
    </row>
    <row r="288" spans="1:23" ht="12.75" customHeight="1">
      <c r="A288" s="93" t="s">
        <v>640</v>
      </c>
      <c r="B288" s="156" t="s">
        <v>641</v>
      </c>
      <c r="C288" s="93" t="s">
        <v>220</v>
      </c>
      <c r="D288" s="172">
        <v>35.299999999999997</v>
      </c>
      <c r="E288" s="173">
        <v>1763</v>
      </c>
      <c r="F288" s="173">
        <f t="shared" si="9"/>
        <v>62234</v>
      </c>
      <c r="G288" s="173">
        <v>1754</v>
      </c>
      <c r="H288" s="173">
        <f t="shared" si="10"/>
        <v>61916</v>
      </c>
      <c r="I288" s="82" t="str">
        <f t="shared" si="11"/>
        <v>OK</v>
      </c>
      <c r="J288" s="173">
        <v>1763</v>
      </c>
      <c r="K288" s="173">
        <f t="shared" si="12"/>
        <v>62234</v>
      </c>
      <c r="L288" s="82" t="str">
        <f t="shared" si="13"/>
        <v>OK</v>
      </c>
      <c r="M288" s="173">
        <v>1753</v>
      </c>
      <c r="N288" s="173">
        <f t="shared" si="14"/>
        <v>61881</v>
      </c>
      <c r="O288" s="82" t="str">
        <f t="shared" si="15"/>
        <v>OK</v>
      </c>
      <c r="P288" s="173">
        <v>1753</v>
      </c>
      <c r="Q288" s="173">
        <f t="shared" si="16"/>
        <v>61881</v>
      </c>
      <c r="R288" s="82" t="str">
        <f t="shared" si="17"/>
        <v>OK</v>
      </c>
      <c r="S288" s="75"/>
      <c r="T288" s="75"/>
      <c r="U288" s="75"/>
      <c r="V288" s="75"/>
      <c r="W288" s="75"/>
    </row>
    <row r="289" spans="1:23" ht="12.75" customHeight="1">
      <c r="A289" s="93" t="s">
        <v>642</v>
      </c>
      <c r="B289" s="156" t="s">
        <v>643</v>
      </c>
      <c r="C289" s="93" t="s">
        <v>220</v>
      </c>
      <c r="D289" s="172">
        <v>35.299999999999997</v>
      </c>
      <c r="E289" s="173">
        <v>3833</v>
      </c>
      <c r="F289" s="173">
        <f t="shared" si="9"/>
        <v>135305</v>
      </c>
      <c r="G289" s="173">
        <v>3814</v>
      </c>
      <c r="H289" s="173">
        <f t="shared" si="10"/>
        <v>134634</v>
      </c>
      <c r="I289" s="82" t="str">
        <f t="shared" si="11"/>
        <v>OK</v>
      </c>
      <c r="J289" s="173">
        <v>3833</v>
      </c>
      <c r="K289" s="173">
        <f t="shared" si="12"/>
        <v>135305</v>
      </c>
      <c r="L289" s="82" t="str">
        <f t="shared" si="13"/>
        <v>OK</v>
      </c>
      <c r="M289" s="173">
        <v>3811</v>
      </c>
      <c r="N289" s="173">
        <f t="shared" si="14"/>
        <v>134528</v>
      </c>
      <c r="O289" s="82" t="str">
        <f t="shared" si="15"/>
        <v>OK</v>
      </c>
      <c r="P289" s="173">
        <v>3812</v>
      </c>
      <c r="Q289" s="173">
        <f t="shared" si="16"/>
        <v>134564</v>
      </c>
      <c r="R289" s="82" t="str">
        <f t="shared" si="17"/>
        <v>OK</v>
      </c>
      <c r="S289" s="75"/>
      <c r="T289" s="75"/>
      <c r="U289" s="75"/>
      <c r="V289" s="75"/>
      <c r="W289" s="75"/>
    </row>
    <row r="290" spans="1:23" ht="12.75" customHeight="1">
      <c r="A290" s="93" t="s">
        <v>644</v>
      </c>
      <c r="B290" s="156" t="s">
        <v>645</v>
      </c>
      <c r="C290" s="93" t="s">
        <v>225</v>
      </c>
      <c r="D290" s="172">
        <v>1</v>
      </c>
      <c r="E290" s="173">
        <v>500000</v>
      </c>
      <c r="F290" s="173">
        <f t="shared" si="9"/>
        <v>500000</v>
      </c>
      <c r="G290" s="173">
        <v>497500</v>
      </c>
      <c r="H290" s="173">
        <f t="shared" si="10"/>
        <v>497500</v>
      </c>
      <c r="I290" s="82" t="str">
        <f t="shared" si="11"/>
        <v>OK</v>
      </c>
      <c r="J290" s="173">
        <v>500000</v>
      </c>
      <c r="K290" s="173">
        <f t="shared" si="12"/>
        <v>500000</v>
      </c>
      <c r="L290" s="82" t="str">
        <f t="shared" si="13"/>
        <v>OK</v>
      </c>
      <c r="M290" s="173">
        <v>497070</v>
      </c>
      <c r="N290" s="173">
        <f t="shared" si="14"/>
        <v>497070</v>
      </c>
      <c r="O290" s="82" t="str">
        <f t="shared" si="15"/>
        <v>OK</v>
      </c>
      <c r="P290" s="173">
        <v>497210</v>
      </c>
      <c r="Q290" s="173">
        <f t="shared" si="16"/>
        <v>497210</v>
      </c>
      <c r="R290" s="82" t="str">
        <f t="shared" si="17"/>
        <v>OK</v>
      </c>
      <c r="S290" s="75"/>
      <c r="T290" s="75"/>
      <c r="U290" s="75"/>
      <c r="V290" s="75"/>
      <c r="W290" s="75"/>
    </row>
    <row r="291" spans="1:23" ht="12.75" customHeight="1">
      <c r="A291" s="93" t="s">
        <v>646</v>
      </c>
      <c r="B291" s="156" t="s">
        <v>647</v>
      </c>
      <c r="C291" s="93" t="s">
        <v>220</v>
      </c>
      <c r="D291" s="172">
        <v>8</v>
      </c>
      <c r="E291" s="173">
        <v>37600</v>
      </c>
      <c r="F291" s="173">
        <f t="shared" si="9"/>
        <v>300800</v>
      </c>
      <c r="G291" s="173">
        <v>37412</v>
      </c>
      <c r="H291" s="173">
        <f t="shared" si="10"/>
        <v>299296</v>
      </c>
      <c r="I291" s="82" t="str">
        <f t="shared" si="11"/>
        <v>OK</v>
      </c>
      <c r="J291" s="173">
        <v>37600</v>
      </c>
      <c r="K291" s="173">
        <f t="shared" si="12"/>
        <v>300800</v>
      </c>
      <c r="L291" s="82" t="str">
        <f t="shared" si="13"/>
        <v>OK</v>
      </c>
      <c r="M291" s="173">
        <v>37380</v>
      </c>
      <c r="N291" s="173">
        <f t="shared" si="14"/>
        <v>299040</v>
      </c>
      <c r="O291" s="82" t="str">
        <f t="shared" si="15"/>
        <v>OK</v>
      </c>
      <c r="P291" s="173">
        <v>37390</v>
      </c>
      <c r="Q291" s="173">
        <f t="shared" si="16"/>
        <v>299120</v>
      </c>
      <c r="R291" s="82" t="str">
        <f t="shared" si="17"/>
        <v>OK</v>
      </c>
      <c r="S291" s="75"/>
      <c r="T291" s="75"/>
      <c r="U291" s="75"/>
      <c r="V291" s="75"/>
      <c r="W291" s="75"/>
    </row>
    <row r="292" spans="1:23" ht="12.75" customHeight="1">
      <c r="A292" s="93" t="s">
        <v>648</v>
      </c>
      <c r="B292" s="156" t="s">
        <v>649</v>
      </c>
      <c r="C292" s="93" t="s">
        <v>225</v>
      </c>
      <c r="D292" s="172">
        <v>16</v>
      </c>
      <c r="E292" s="173">
        <v>76413</v>
      </c>
      <c r="F292" s="173">
        <f t="shared" si="9"/>
        <v>1222608</v>
      </c>
      <c r="G292" s="173">
        <v>76031</v>
      </c>
      <c r="H292" s="173">
        <f t="shared" si="10"/>
        <v>1216496</v>
      </c>
      <c r="I292" s="82" t="str">
        <f t="shared" si="11"/>
        <v>OK</v>
      </c>
      <c r="J292" s="173">
        <v>76413</v>
      </c>
      <c r="K292" s="173">
        <f t="shared" si="12"/>
        <v>1222608</v>
      </c>
      <c r="L292" s="82" t="str">
        <f t="shared" si="13"/>
        <v>OK</v>
      </c>
      <c r="M292" s="173">
        <v>75965</v>
      </c>
      <c r="N292" s="173">
        <f t="shared" si="14"/>
        <v>1215440</v>
      </c>
      <c r="O292" s="82" t="str">
        <f t="shared" si="15"/>
        <v>OK</v>
      </c>
      <c r="P292" s="173">
        <v>75987</v>
      </c>
      <c r="Q292" s="173">
        <f t="shared" si="16"/>
        <v>1215792</v>
      </c>
      <c r="R292" s="82" t="str">
        <f t="shared" si="17"/>
        <v>OK</v>
      </c>
      <c r="S292" s="75"/>
      <c r="T292" s="75"/>
      <c r="U292" s="75"/>
      <c r="V292" s="75"/>
      <c r="W292" s="75"/>
    </row>
    <row r="293" spans="1:23" ht="12.75" customHeight="1">
      <c r="A293" s="93" t="s">
        <v>650</v>
      </c>
      <c r="B293" s="156" t="s">
        <v>508</v>
      </c>
      <c r="C293" s="93" t="s">
        <v>225</v>
      </c>
      <c r="D293" s="172">
        <v>2</v>
      </c>
      <c r="E293" s="173">
        <v>85655</v>
      </c>
      <c r="F293" s="173">
        <f t="shared" si="9"/>
        <v>171310</v>
      </c>
      <c r="G293" s="173">
        <v>85227</v>
      </c>
      <c r="H293" s="173">
        <f t="shared" si="10"/>
        <v>170454</v>
      </c>
      <c r="I293" s="82" t="str">
        <f t="shared" si="11"/>
        <v>OK</v>
      </c>
      <c r="J293" s="173">
        <v>85655</v>
      </c>
      <c r="K293" s="173">
        <f t="shared" si="12"/>
        <v>171310</v>
      </c>
      <c r="L293" s="82" t="str">
        <f t="shared" si="13"/>
        <v>OK</v>
      </c>
      <c r="M293" s="173">
        <v>85153</v>
      </c>
      <c r="N293" s="173">
        <f t="shared" si="14"/>
        <v>170306</v>
      </c>
      <c r="O293" s="82" t="str">
        <f t="shared" si="15"/>
        <v>OK</v>
      </c>
      <c r="P293" s="173">
        <v>85177</v>
      </c>
      <c r="Q293" s="173">
        <f t="shared" si="16"/>
        <v>170354</v>
      </c>
      <c r="R293" s="82" t="str">
        <f t="shared" si="17"/>
        <v>OK</v>
      </c>
      <c r="S293" s="75"/>
      <c r="T293" s="75"/>
      <c r="U293" s="75"/>
      <c r="V293" s="75"/>
      <c r="W293" s="75"/>
    </row>
    <row r="294" spans="1:23" ht="12.75" customHeight="1">
      <c r="A294" s="93" t="s">
        <v>651</v>
      </c>
      <c r="B294" s="156" t="s">
        <v>447</v>
      </c>
      <c r="C294" s="93" t="s">
        <v>225</v>
      </c>
      <c r="D294" s="172">
        <v>2</v>
      </c>
      <c r="E294" s="173">
        <v>160724</v>
      </c>
      <c r="F294" s="173">
        <f t="shared" si="9"/>
        <v>321448</v>
      </c>
      <c r="G294" s="173">
        <v>159920</v>
      </c>
      <c r="H294" s="173">
        <f t="shared" si="10"/>
        <v>319840</v>
      </c>
      <c r="I294" s="82" t="str">
        <f t="shared" si="11"/>
        <v>OK</v>
      </c>
      <c r="J294" s="173">
        <v>160724</v>
      </c>
      <c r="K294" s="173">
        <f t="shared" si="12"/>
        <v>321448</v>
      </c>
      <c r="L294" s="82" t="str">
        <f t="shared" si="13"/>
        <v>OK</v>
      </c>
      <c r="M294" s="173">
        <v>159782</v>
      </c>
      <c r="N294" s="173">
        <f t="shared" si="14"/>
        <v>319564</v>
      </c>
      <c r="O294" s="82" t="str">
        <f t="shared" si="15"/>
        <v>OK</v>
      </c>
      <c r="P294" s="173">
        <v>159827</v>
      </c>
      <c r="Q294" s="173">
        <f t="shared" si="16"/>
        <v>319654</v>
      </c>
      <c r="R294" s="82" t="str">
        <f t="shared" si="17"/>
        <v>OK</v>
      </c>
      <c r="S294" s="75"/>
      <c r="T294" s="75"/>
      <c r="U294" s="75"/>
      <c r="V294" s="75"/>
      <c r="W294" s="75"/>
    </row>
    <row r="295" spans="1:23" ht="12.75" customHeight="1">
      <c r="A295" s="93" t="s">
        <v>652</v>
      </c>
      <c r="B295" s="156" t="s">
        <v>653</v>
      </c>
      <c r="C295" s="93" t="s">
        <v>389</v>
      </c>
      <c r="D295" s="172">
        <v>76.319999999999993</v>
      </c>
      <c r="E295" s="173">
        <v>10435</v>
      </c>
      <c r="F295" s="173">
        <f t="shared" si="9"/>
        <v>796399</v>
      </c>
      <c r="G295" s="173">
        <v>10383</v>
      </c>
      <c r="H295" s="173">
        <f t="shared" si="10"/>
        <v>792431</v>
      </c>
      <c r="I295" s="82" t="str">
        <f t="shared" si="11"/>
        <v>OK</v>
      </c>
      <c r="J295" s="173">
        <v>10435</v>
      </c>
      <c r="K295" s="173">
        <f t="shared" si="12"/>
        <v>796399</v>
      </c>
      <c r="L295" s="82" t="str">
        <f t="shared" si="13"/>
        <v>OK</v>
      </c>
      <c r="M295" s="173">
        <v>10374</v>
      </c>
      <c r="N295" s="173">
        <f t="shared" si="14"/>
        <v>791744</v>
      </c>
      <c r="O295" s="82" t="str">
        <f t="shared" si="15"/>
        <v>OK</v>
      </c>
      <c r="P295" s="173">
        <v>10377</v>
      </c>
      <c r="Q295" s="173">
        <f t="shared" si="16"/>
        <v>791973</v>
      </c>
      <c r="R295" s="82" t="str">
        <f t="shared" si="17"/>
        <v>OK</v>
      </c>
      <c r="S295" s="75"/>
      <c r="T295" s="75"/>
      <c r="U295" s="75"/>
      <c r="V295" s="75"/>
      <c r="W295" s="75"/>
    </row>
    <row r="296" spans="1:23" ht="12.75" customHeight="1">
      <c r="A296" s="93" t="s">
        <v>654</v>
      </c>
      <c r="B296" s="156" t="s">
        <v>489</v>
      </c>
      <c r="C296" s="93" t="s">
        <v>490</v>
      </c>
      <c r="D296" s="172">
        <v>1</v>
      </c>
      <c r="E296" s="173">
        <v>120000</v>
      </c>
      <c r="F296" s="173">
        <f t="shared" si="9"/>
        <v>120000</v>
      </c>
      <c r="G296" s="173">
        <v>119400</v>
      </c>
      <c r="H296" s="173">
        <f t="shared" si="10"/>
        <v>119400</v>
      </c>
      <c r="I296" s="82" t="str">
        <f t="shared" si="11"/>
        <v>OK</v>
      </c>
      <c r="J296" s="173">
        <v>120000</v>
      </c>
      <c r="K296" s="173">
        <f t="shared" si="12"/>
        <v>120000</v>
      </c>
      <c r="L296" s="82" t="str">
        <f t="shared" si="13"/>
        <v>OK</v>
      </c>
      <c r="M296" s="173">
        <v>119297</v>
      </c>
      <c r="N296" s="173">
        <f t="shared" si="14"/>
        <v>119297</v>
      </c>
      <c r="O296" s="82" t="str">
        <f t="shared" si="15"/>
        <v>OK</v>
      </c>
      <c r="P296" s="173">
        <v>119330</v>
      </c>
      <c r="Q296" s="173">
        <f t="shared" si="16"/>
        <v>119330</v>
      </c>
      <c r="R296" s="82" t="str">
        <f t="shared" si="17"/>
        <v>OK</v>
      </c>
      <c r="S296" s="75"/>
      <c r="T296" s="75"/>
      <c r="U296" s="75"/>
      <c r="V296" s="75"/>
      <c r="W296" s="75"/>
    </row>
    <row r="297" spans="1:23" ht="12.75" customHeight="1">
      <c r="A297" s="93">
        <v>3.13</v>
      </c>
      <c r="B297" s="156" t="s">
        <v>655</v>
      </c>
      <c r="C297" s="93"/>
      <c r="D297" s="172"/>
      <c r="E297" s="173"/>
      <c r="F297" s="173">
        <f t="shared" si="9"/>
        <v>0</v>
      </c>
      <c r="G297" s="173"/>
      <c r="H297" s="173">
        <f t="shared" si="10"/>
        <v>0</v>
      </c>
      <c r="I297" s="82" t="str">
        <f t="shared" si="11"/>
        <v>OK</v>
      </c>
      <c r="J297" s="173"/>
      <c r="K297" s="173">
        <f t="shared" si="12"/>
        <v>0</v>
      </c>
      <c r="L297" s="82" t="str">
        <f t="shared" si="13"/>
        <v>OK</v>
      </c>
      <c r="M297" s="173"/>
      <c r="N297" s="173">
        <f t="shared" si="14"/>
        <v>0</v>
      </c>
      <c r="O297" s="82" t="str">
        <f t="shared" si="15"/>
        <v>OK</v>
      </c>
      <c r="P297" s="173">
        <v>0</v>
      </c>
      <c r="Q297" s="173">
        <f t="shared" si="16"/>
        <v>0</v>
      </c>
      <c r="R297" s="82" t="str">
        <f t="shared" si="17"/>
        <v>OK</v>
      </c>
      <c r="S297" s="75"/>
      <c r="T297" s="75"/>
      <c r="U297" s="75"/>
      <c r="V297" s="75"/>
      <c r="W297" s="75"/>
    </row>
    <row r="298" spans="1:23" ht="12.75" customHeight="1">
      <c r="A298" s="93" t="s">
        <v>656</v>
      </c>
      <c r="B298" s="156" t="s">
        <v>468</v>
      </c>
      <c r="C298" s="93" t="s">
        <v>217</v>
      </c>
      <c r="D298" s="172">
        <v>77.77</v>
      </c>
      <c r="E298" s="173">
        <v>14019</v>
      </c>
      <c r="F298" s="173">
        <f t="shared" si="9"/>
        <v>1090258</v>
      </c>
      <c r="G298" s="173">
        <v>13949</v>
      </c>
      <c r="H298" s="173">
        <f t="shared" si="10"/>
        <v>1084814</v>
      </c>
      <c r="I298" s="82" t="str">
        <f t="shared" si="11"/>
        <v>OK</v>
      </c>
      <c r="J298" s="173">
        <v>14019</v>
      </c>
      <c r="K298" s="173">
        <f t="shared" si="12"/>
        <v>1090258</v>
      </c>
      <c r="L298" s="82" t="str">
        <f t="shared" si="13"/>
        <v>OK</v>
      </c>
      <c r="M298" s="173">
        <v>13937</v>
      </c>
      <c r="N298" s="173">
        <f t="shared" si="14"/>
        <v>1083880</v>
      </c>
      <c r="O298" s="82" t="str">
        <f t="shared" si="15"/>
        <v>OK</v>
      </c>
      <c r="P298" s="173">
        <v>13941</v>
      </c>
      <c r="Q298" s="173">
        <f t="shared" si="16"/>
        <v>1084192</v>
      </c>
      <c r="R298" s="82" t="str">
        <f t="shared" si="17"/>
        <v>OK</v>
      </c>
      <c r="S298" s="75"/>
      <c r="T298" s="75"/>
      <c r="U298" s="75"/>
      <c r="V298" s="75"/>
      <c r="W298" s="75"/>
    </row>
    <row r="299" spans="1:23" ht="12.75" customHeight="1">
      <c r="A299" s="93" t="s">
        <v>657</v>
      </c>
      <c r="B299" s="156" t="s">
        <v>658</v>
      </c>
      <c r="C299" s="93" t="s">
        <v>220</v>
      </c>
      <c r="D299" s="172">
        <v>35.700000000000003</v>
      </c>
      <c r="E299" s="173">
        <v>4418</v>
      </c>
      <c r="F299" s="173">
        <f t="shared" si="9"/>
        <v>157723</v>
      </c>
      <c r="G299" s="173">
        <v>4396</v>
      </c>
      <c r="H299" s="173">
        <f t="shared" si="10"/>
        <v>156937</v>
      </c>
      <c r="I299" s="82" t="str">
        <f t="shared" si="11"/>
        <v>OK</v>
      </c>
      <c r="J299" s="173">
        <v>4418</v>
      </c>
      <c r="K299" s="173">
        <f t="shared" si="12"/>
        <v>157723</v>
      </c>
      <c r="L299" s="82" t="str">
        <f t="shared" si="13"/>
        <v>OK</v>
      </c>
      <c r="M299" s="173">
        <v>4392</v>
      </c>
      <c r="N299" s="173">
        <f t="shared" si="14"/>
        <v>156794</v>
      </c>
      <c r="O299" s="82" t="str">
        <f t="shared" si="15"/>
        <v>OK</v>
      </c>
      <c r="P299" s="173">
        <v>4393</v>
      </c>
      <c r="Q299" s="173">
        <f t="shared" si="16"/>
        <v>156830</v>
      </c>
      <c r="R299" s="82" t="str">
        <f t="shared" si="17"/>
        <v>OK</v>
      </c>
      <c r="S299" s="75"/>
      <c r="T299" s="75"/>
      <c r="U299" s="75"/>
      <c r="V299" s="75"/>
      <c r="W299" s="75"/>
    </row>
    <row r="300" spans="1:23" ht="12.75" customHeight="1">
      <c r="A300" s="93" t="s">
        <v>659</v>
      </c>
      <c r="B300" s="156" t="s">
        <v>629</v>
      </c>
      <c r="C300" s="93" t="s">
        <v>220</v>
      </c>
      <c r="D300" s="172">
        <v>35.700000000000003</v>
      </c>
      <c r="E300" s="173">
        <v>17527</v>
      </c>
      <c r="F300" s="173">
        <f t="shared" si="9"/>
        <v>625714</v>
      </c>
      <c r="G300" s="173">
        <v>17439</v>
      </c>
      <c r="H300" s="173">
        <f t="shared" si="10"/>
        <v>622572</v>
      </c>
      <c r="I300" s="82" t="str">
        <f t="shared" si="11"/>
        <v>OK</v>
      </c>
      <c r="J300" s="173">
        <v>17527</v>
      </c>
      <c r="K300" s="173">
        <f t="shared" si="12"/>
        <v>625714</v>
      </c>
      <c r="L300" s="82" t="str">
        <f t="shared" si="13"/>
        <v>OK</v>
      </c>
      <c r="M300" s="173">
        <v>17424</v>
      </c>
      <c r="N300" s="173">
        <f t="shared" si="14"/>
        <v>622037</v>
      </c>
      <c r="O300" s="82" t="str">
        <f t="shared" si="15"/>
        <v>OK</v>
      </c>
      <c r="P300" s="173">
        <v>17429</v>
      </c>
      <c r="Q300" s="173">
        <f t="shared" si="16"/>
        <v>622215</v>
      </c>
      <c r="R300" s="82" t="str">
        <f t="shared" si="17"/>
        <v>OK</v>
      </c>
      <c r="S300" s="75"/>
      <c r="T300" s="75"/>
      <c r="U300" s="75"/>
      <c r="V300" s="75"/>
      <c r="W300" s="75"/>
    </row>
    <row r="301" spans="1:23" ht="12.75" customHeight="1">
      <c r="A301" s="93" t="s">
        <v>660</v>
      </c>
      <c r="B301" s="156" t="s">
        <v>631</v>
      </c>
      <c r="C301" s="93" t="s">
        <v>217</v>
      </c>
      <c r="D301" s="172">
        <v>77.77</v>
      </c>
      <c r="E301" s="173">
        <v>8106</v>
      </c>
      <c r="F301" s="173">
        <f t="shared" si="9"/>
        <v>630404</v>
      </c>
      <c r="G301" s="173">
        <v>8065</v>
      </c>
      <c r="H301" s="173">
        <f t="shared" si="10"/>
        <v>627215</v>
      </c>
      <c r="I301" s="82" t="str">
        <f t="shared" si="11"/>
        <v>OK</v>
      </c>
      <c r="J301" s="173">
        <v>8106</v>
      </c>
      <c r="K301" s="173">
        <f t="shared" si="12"/>
        <v>630404</v>
      </c>
      <c r="L301" s="82" t="str">
        <f t="shared" si="13"/>
        <v>OK</v>
      </c>
      <c r="M301" s="173">
        <v>8058</v>
      </c>
      <c r="N301" s="173">
        <f t="shared" si="14"/>
        <v>626671</v>
      </c>
      <c r="O301" s="82" t="str">
        <f t="shared" si="15"/>
        <v>OK</v>
      </c>
      <c r="P301" s="173">
        <v>8061</v>
      </c>
      <c r="Q301" s="173">
        <f t="shared" si="16"/>
        <v>626904</v>
      </c>
      <c r="R301" s="82" t="str">
        <f t="shared" si="17"/>
        <v>OK</v>
      </c>
      <c r="S301" s="75"/>
      <c r="T301" s="75"/>
      <c r="U301" s="75"/>
      <c r="V301" s="75"/>
      <c r="W301" s="75"/>
    </row>
    <row r="302" spans="1:23" ht="12.75" customHeight="1">
      <c r="A302" s="93" t="s">
        <v>661</v>
      </c>
      <c r="B302" s="156" t="s">
        <v>633</v>
      </c>
      <c r="C302" s="93" t="s">
        <v>217</v>
      </c>
      <c r="D302" s="172">
        <v>77.77</v>
      </c>
      <c r="E302" s="173">
        <v>84019</v>
      </c>
      <c r="F302" s="173">
        <f t="shared" si="9"/>
        <v>6534158</v>
      </c>
      <c r="G302" s="173">
        <v>83599</v>
      </c>
      <c r="H302" s="173">
        <f t="shared" si="10"/>
        <v>6501494</v>
      </c>
      <c r="I302" s="82" t="str">
        <f t="shared" si="11"/>
        <v>OK</v>
      </c>
      <c r="J302" s="173">
        <v>84019</v>
      </c>
      <c r="K302" s="173">
        <f t="shared" si="12"/>
        <v>6534158</v>
      </c>
      <c r="L302" s="82" t="str">
        <f t="shared" si="13"/>
        <v>OK</v>
      </c>
      <c r="M302" s="173">
        <v>83527</v>
      </c>
      <c r="N302" s="173">
        <f t="shared" si="14"/>
        <v>6495895</v>
      </c>
      <c r="O302" s="82" t="str">
        <f t="shared" si="15"/>
        <v>OK</v>
      </c>
      <c r="P302" s="173">
        <v>83550</v>
      </c>
      <c r="Q302" s="173">
        <f t="shared" si="16"/>
        <v>6497684</v>
      </c>
      <c r="R302" s="82" t="str">
        <f t="shared" si="17"/>
        <v>OK</v>
      </c>
      <c r="S302" s="75"/>
      <c r="T302" s="75"/>
      <c r="U302" s="75"/>
      <c r="V302" s="75"/>
      <c r="W302" s="75"/>
    </row>
    <row r="303" spans="1:23" ht="12.75" customHeight="1">
      <c r="A303" s="93" t="s">
        <v>662</v>
      </c>
      <c r="B303" s="156" t="s">
        <v>663</v>
      </c>
      <c r="C303" s="93" t="s">
        <v>220</v>
      </c>
      <c r="D303" s="172">
        <v>17.850000000000001</v>
      </c>
      <c r="E303" s="173">
        <v>6270</v>
      </c>
      <c r="F303" s="173">
        <f t="shared" si="9"/>
        <v>111920</v>
      </c>
      <c r="G303" s="173">
        <v>6239</v>
      </c>
      <c r="H303" s="173">
        <f t="shared" si="10"/>
        <v>111366</v>
      </c>
      <c r="I303" s="82" t="str">
        <f t="shared" si="11"/>
        <v>OK</v>
      </c>
      <c r="J303" s="173">
        <v>6270</v>
      </c>
      <c r="K303" s="173">
        <f t="shared" si="12"/>
        <v>111920</v>
      </c>
      <c r="L303" s="82" t="str">
        <f t="shared" si="13"/>
        <v>OK</v>
      </c>
      <c r="M303" s="173">
        <v>6233</v>
      </c>
      <c r="N303" s="173">
        <f t="shared" si="14"/>
        <v>111259</v>
      </c>
      <c r="O303" s="82" t="str">
        <f t="shared" si="15"/>
        <v>OK</v>
      </c>
      <c r="P303" s="173">
        <v>6235</v>
      </c>
      <c r="Q303" s="173">
        <f t="shared" si="16"/>
        <v>111295</v>
      </c>
      <c r="R303" s="82" t="str">
        <f t="shared" si="17"/>
        <v>OK</v>
      </c>
      <c r="S303" s="75"/>
      <c r="T303" s="75"/>
      <c r="U303" s="75"/>
      <c r="V303" s="75"/>
      <c r="W303" s="75"/>
    </row>
    <row r="304" spans="1:23" ht="12.75" customHeight="1">
      <c r="A304" s="93" t="s">
        <v>664</v>
      </c>
      <c r="B304" s="156" t="s">
        <v>653</v>
      </c>
      <c r="C304" s="93" t="s">
        <v>389</v>
      </c>
      <c r="D304" s="172">
        <v>84.9</v>
      </c>
      <c r="E304" s="173">
        <v>10435</v>
      </c>
      <c r="F304" s="173">
        <f t="shared" si="9"/>
        <v>885932</v>
      </c>
      <c r="G304" s="173">
        <v>10383</v>
      </c>
      <c r="H304" s="173">
        <f t="shared" si="10"/>
        <v>881517</v>
      </c>
      <c r="I304" s="82" t="str">
        <f t="shared" si="11"/>
        <v>OK</v>
      </c>
      <c r="J304" s="173">
        <v>10435</v>
      </c>
      <c r="K304" s="173">
        <f t="shared" si="12"/>
        <v>885932</v>
      </c>
      <c r="L304" s="82" t="str">
        <f t="shared" si="13"/>
        <v>OK</v>
      </c>
      <c r="M304" s="173">
        <v>10374</v>
      </c>
      <c r="N304" s="173">
        <f t="shared" si="14"/>
        <v>880753</v>
      </c>
      <c r="O304" s="82" t="str">
        <f t="shared" si="15"/>
        <v>OK</v>
      </c>
      <c r="P304" s="173">
        <v>10377</v>
      </c>
      <c r="Q304" s="173">
        <f t="shared" si="16"/>
        <v>881007</v>
      </c>
      <c r="R304" s="82" t="str">
        <f t="shared" si="17"/>
        <v>OK</v>
      </c>
      <c r="S304" s="75"/>
      <c r="T304" s="75"/>
      <c r="U304" s="75"/>
      <c r="V304" s="75"/>
      <c r="W304" s="75"/>
    </row>
    <row r="305" spans="1:23" ht="12.75" customHeight="1">
      <c r="A305" s="93" t="s">
        <v>665</v>
      </c>
      <c r="B305" s="156" t="s">
        <v>489</v>
      </c>
      <c r="C305" s="93" t="s">
        <v>490</v>
      </c>
      <c r="D305" s="172">
        <v>1</v>
      </c>
      <c r="E305" s="173">
        <v>120000</v>
      </c>
      <c r="F305" s="173">
        <f t="shared" si="9"/>
        <v>120000</v>
      </c>
      <c r="G305" s="173">
        <v>119400</v>
      </c>
      <c r="H305" s="173">
        <f t="shared" si="10"/>
        <v>119400</v>
      </c>
      <c r="I305" s="82" t="str">
        <f t="shared" si="11"/>
        <v>OK</v>
      </c>
      <c r="J305" s="173">
        <v>120000</v>
      </c>
      <c r="K305" s="173">
        <f t="shared" si="12"/>
        <v>120000</v>
      </c>
      <c r="L305" s="82" t="str">
        <f t="shared" si="13"/>
        <v>OK</v>
      </c>
      <c r="M305" s="173">
        <v>119297</v>
      </c>
      <c r="N305" s="173">
        <f t="shared" si="14"/>
        <v>119297</v>
      </c>
      <c r="O305" s="82" t="str">
        <f t="shared" si="15"/>
        <v>OK</v>
      </c>
      <c r="P305" s="173">
        <v>119330</v>
      </c>
      <c r="Q305" s="173">
        <f t="shared" si="16"/>
        <v>119330</v>
      </c>
      <c r="R305" s="82" t="str">
        <f t="shared" si="17"/>
        <v>OK</v>
      </c>
      <c r="S305" s="75"/>
      <c r="T305" s="75"/>
      <c r="U305" s="75"/>
      <c r="V305" s="75"/>
      <c r="W305" s="75"/>
    </row>
    <row r="306" spans="1:23" ht="12.75" customHeight="1">
      <c r="A306" s="93">
        <v>3.14</v>
      </c>
      <c r="B306" s="156" t="s">
        <v>666</v>
      </c>
      <c r="C306" s="93"/>
      <c r="D306" s="172"/>
      <c r="E306" s="173"/>
      <c r="F306" s="173">
        <f t="shared" si="9"/>
        <v>0</v>
      </c>
      <c r="G306" s="173"/>
      <c r="H306" s="173">
        <f t="shared" si="10"/>
        <v>0</v>
      </c>
      <c r="I306" s="82" t="str">
        <f t="shared" si="11"/>
        <v>OK</v>
      </c>
      <c r="J306" s="173"/>
      <c r="K306" s="173">
        <f t="shared" si="12"/>
        <v>0</v>
      </c>
      <c r="L306" s="82" t="str">
        <f t="shared" si="13"/>
        <v>OK</v>
      </c>
      <c r="M306" s="173">
        <v>0</v>
      </c>
      <c r="N306" s="173">
        <f t="shared" si="14"/>
        <v>0</v>
      </c>
      <c r="O306" s="82" t="str">
        <f t="shared" si="15"/>
        <v>OK</v>
      </c>
      <c r="P306" s="173">
        <v>0</v>
      </c>
      <c r="Q306" s="173">
        <f t="shared" si="16"/>
        <v>0</v>
      </c>
      <c r="R306" s="82" t="str">
        <f t="shared" si="17"/>
        <v>OK</v>
      </c>
      <c r="S306" s="75"/>
      <c r="T306" s="75"/>
      <c r="U306" s="75"/>
      <c r="V306" s="75"/>
      <c r="W306" s="75"/>
    </row>
    <row r="307" spans="1:23" ht="12.75" customHeight="1">
      <c r="A307" s="93" t="s">
        <v>667</v>
      </c>
      <c r="B307" s="156" t="s">
        <v>468</v>
      </c>
      <c r="C307" s="93" t="s">
        <v>217</v>
      </c>
      <c r="D307" s="172">
        <v>82.4</v>
      </c>
      <c r="E307" s="173">
        <v>14019</v>
      </c>
      <c r="F307" s="173">
        <f t="shared" si="9"/>
        <v>1155166</v>
      </c>
      <c r="G307" s="173">
        <v>13949</v>
      </c>
      <c r="H307" s="173">
        <f t="shared" si="10"/>
        <v>1149398</v>
      </c>
      <c r="I307" s="82" t="str">
        <f t="shared" si="11"/>
        <v>OK</v>
      </c>
      <c r="J307" s="173">
        <v>14019</v>
      </c>
      <c r="K307" s="173">
        <f t="shared" si="12"/>
        <v>1155166</v>
      </c>
      <c r="L307" s="82" t="str">
        <f t="shared" si="13"/>
        <v>OK</v>
      </c>
      <c r="M307" s="173">
        <v>13937</v>
      </c>
      <c r="N307" s="173">
        <f t="shared" si="14"/>
        <v>1148409</v>
      </c>
      <c r="O307" s="82" t="str">
        <f t="shared" si="15"/>
        <v>OK</v>
      </c>
      <c r="P307" s="173">
        <v>13941</v>
      </c>
      <c r="Q307" s="173">
        <f t="shared" si="16"/>
        <v>1148738</v>
      </c>
      <c r="R307" s="82" t="str">
        <f t="shared" si="17"/>
        <v>OK</v>
      </c>
      <c r="S307" s="75"/>
      <c r="T307" s="75"/>
      <c r="U307" s="75"/>
      <c r="V307" s="75"/>
      <c r="W307" s="75"/>
    </row>
    <row r="308" spans="1:23" ht="12.75" customHeight="1">
      <c r="A308" s="93" t="s">
        <v>668</v>
      </c>
      <c r="B308" s="156" t="s">
        <v>451</v>
      </c>
      <c r="C308" s="93" t="s">
        <v>217</v>
      </c>
      <c r="D308" s="172">
        <v>82.4</v>
      </c>
      <c r="E308" s="173">
        <v>24082</v>
      </c>
      <c r="F308" s="173">
        <f t="shared" si="9"/>
        <v>1984357</v>
      </c>
      <c r="G308" s="173">
        <v>23962</v>
      </c>
      <c r="H308" s="173">
        <f t="shared" si="10"/>
        <v>1974469</v>
      </c>
      <c r="I308" s="82" t="str">
        <f t="shared" si="11"/>
        <v>OK</v>
      </c>
      <c r="J308" s="173">
        <v>24082</v>
      </c>
      <c r="K308" s="173">
        <f t="shared" si="12"/>
        <v>1984357</v>
      </c>
      <c r="L308" s="82" t="str">
        <f t="shared" si="13"/>
        <v>OK</v>
      </c>
      <c r="M308" s="173">
        <v>23941</v>
      </c>
      <c r="N308" s="173">
        <f t="shared" si="14"/>
        <v>1972738</v>
      </c>
      <c r="O308" s="82" t="str">
        <f t="shared" si="15"/>
        <v>OK</v>
      </c>
      <c r="P308" s="173">
        <v>23948</v>
      </c>
      <c r="Q308" s="173">
        <f t="shared" si="16"/>
        <v>1973315</v>
      </c>
      <c r="R308" s="82" t="str">
        <f t="shared" si="17"/>
        <v>OK</v>
      </c>
      <c r="S308" s="75"/>
      <c r="T308" s="75"/>
      <c r="U308" s="75"/>
      <c r="V308" s="75"/>
      <c r="W308" s="75"/>
    </row>
    <row r="309" spans="1:23" ht="12.75" customHeight="1">
      <c r="A309" s="93" t="s">
        <v>669</v>
      </c>
      <c r="B309" s="156" t="s">
        <v>473</v>
      </c>
      <c r="C309" s="93" t="s">
        <v>217</v>
      </c>
      <c r="D309" s="172">
        <v>82.4</v>
      </c>
      <c r="E309" s="173">
        <v>91229</v>
      </c>
      <c r="F309" s="173">
        <f t="shared" si="9"/>
        <v>7517270</v>
      </c>
      <c r="G309" s="173">
        <v>90773</v>
      </c>
      <c r="H309" s="173">
        <f t="shared" si="10"/>
        <v>7479695</v>
      </c>
      <c r="I309" s="82" t="str">
        <f t="shared" si="11"/>
        <v>OK</v>
      </c>
      <c r="J309" s="173">
        <v>91229</v>
      </c>
      <c r="K309" s="173">
        <f t="shared" si="12"/>
        <v>7517270</v>
      </c>
      <c r="L309" s="82" t="str">
        <f t="shared" si="13"/>
        <v>OK</v>
      </c>
      <c r="M309" s="173">
        <v>90694</v>
      </c>
      <c r="N309" s="173">
        <f t="shared" si="14"/>
        <v>7473186</v>
      </c>
      <c r="O309" s="82" t="str">
        <f t="shared" si="15"/>
        <v>OK</v>
      </c>
      <c r="P309" s="173">
        <v>90720</v>
      </c>
      <c r="Q309" s="173">
        <f t="shared" si="16"/>
        <v>7475328</v>
      </c>
      <c r="R309" s="82" t="str">
        <f t="shared" si="17"/>
        <v>OK</v>
      </c>
      <c r="S309" s="75"/>
      <c r="T309" s="75"/>
      <c r="U309" s="75"/>
      <c r="V309" s="75"/>
      <c r="W309" s="75"/>
    </row>
    <row r="310" spans="1:23" ht="12.75" customHeight="1">
      <c r="A310" s="93" t="s">
        <v>670</v>
      </c>
      <c r="B310" s="156" t="s">
        <v>477</v>
      </c>
      <c r="C310" s="93" t="s">
        <v>225</v>
      </c>
      <c r="D310" s="172">
        <v>20</v>
      </c>
      <c r="E310" s="173">
        <v>1739</v>
      </c>
      <c r="F310" s="173">
        <f t="shared" si="9"/>
        <v>34780</v>
      </c>
      <c r="G310" s="173">
        <v>1730</v>
      </c>
      <c r="H310" s="173">
        <f t="shared" si="10"/>
        <v>34600</v>
      </c>
      <c r="I310" s="82" t="str">
        <f t="shared" si="11"/>
        <v>OK</v>
      </c>
      <c r="J310" s="173">
        <v>1739</v>
      </c>
      <c r="K310" s="173">
        <f t="shared" si="12"/>
        <v>34780</v>
      </c>
      <c r="L310" s="82" t="str">
        <f t="shared" si="13"/>
        <v>OK</v>
      </c>
      <c r="M310" s="173">
        <v>1729</v>
      </c>
      <c r="N310" s="173">
        <f t="shared" si="14"/>
        <v>34580</v>
      </c>
      <c r="O310" s="82" t="str">
        <f t="shared" si="15"/>
        <v>OK</v>
      </c>
      <c r="P310" s="173">
        <v>1729</v>
      </c>
      <c r="Q310" s="173">
        <f t="shared" si="16"/>
        <v>34580</v>
      </c>
      <c r="R310" s="82" t="str">
        <f t="shared" si="17"/>
        <v>OK</v>
      </c>
      <c r="S310" s="75"/>
      <c r="T310" s="75"/>
      <c r="U310" s="75"/>
      <c r="V310" s="75"/>
      <c r="W310" s="75"/>
    </row>
    <row r="311" spans="1:23" ht="12.75" customHeight="1">
      <c r="A311" s="93" t="s">
        <v>671</v>
      </c>
      <c r="B311" s="156" t="s">
        <v>479</v>
      </c>
      <c r="C311" s="93" t="s">
        <v>220</v>
      </c>
      <c r="D311" s="172">
        <v>73.2</v>
      </c>
      <c r="E311" s="173">
        <v>314</v>
      </c>
      <c r="F311" s="173">
        <f t="shared" si="9"/>
        <v>22985</v>
      </c>
      <c r="G311" s="173">
        <v>312</v>
      </c>
      <c r="H311" s="173">
        <f t="shared" si="10"/>
        <v>22838</v>
      </c>
      <c r="I311" s="82" t="str">
        <f t="shared" si="11"/>
        <v>OK</v>
      </c>
      <c r="J311" s="173">
        <v>314</v>
      </c>
      <c r="K311" s="173">
        <f t="shared" si="12"/>
        <v>22985</v>
      </c>
      <c r="L311" s="82" t="str">
        <f t="shared" si="13"/>
        <v>OK</v>
      </c>
      <c r="M311" s="173">
        <v>312</v>
      </c>
      <c r="N311" s="173">
        <f t="shared" si="14"/>
        <v>22838</v>
      </c>
      <c r="O311" s="82" t="str">
        <f t="shared" si="15"/>
        <v>OK</v>
      </c>
      <c r="P311" s="173">
        <v>312</v>
      </c>
      <c r="Q311" s="173">
        <f t="shared" si="16"/>
        <v>22838</v>
      </c>
      <c r="R311" s="82" t="str">
        <f t="shared" si="17"/>
        <v>OK</v>
      </c>
      <c r="S311" s="75"/>
      <c r="T311" s="75"/>
      <c r="U311" s="75"/>
      <c r="V311" s="75"/>
      <c r="W311" s="75"/>
    </row>
    <row r="312" spans="1:23" ht="12.75" customHeight="1">
      <c r="A312" s="93" t="s">
        <v>672</v>
      </c>
      <c r="B312" s="156" t="s">
        <v>641</v>
      </c>
      <c r="C312" s="93" t="s">
        <v>220</v>
      </c>
      <c r="D312" s="172">
        <v>36.6</v>
      </c>
      <c r="E312" s="173">
        <v>1763</v>
      </c>
      <c r="F312" s="173">
        <f t="shared" si="9"/>
        <v>64526</v>
      </c>
      <c r="G312" s="173">
        <v>1754</v>
      </c>
      <c r="H312" s="173">
        <f t="shared" si="10"/>
        <v>64196</v>
      </c>
      <c r="I312" s="82" t="str">
        <f t="shared" si="11"/>
        <v>OK</v>
      </c>
      <c r="J312" s="173">
        <v>1763</v>
      </c>
      <c r="K312" s="173">
        <f t="shared" si="12"/>
        <v>64526</v>
      </c>
      <c r="L312" s="82" t="str">
        <f t="shared" si="13"/>
        <v>OK</v>
      </c>
      <c r="M312" s="173">
        <v>1753</v>
      </c>
      <c r="N312" s="173">
        <f t="shared" si="14"/>
        <v>64160</v>
      </c>
      <c r="O312" s="82" t="str">
        <f t="shared" si="15"/>
        <v>OK</v>
      </c>
      <c r="P312" s="173">
        <v>1753</v>
      </c>
      <c r="Q312" s="173">
        <f t="shared" si="16"/>
        <v>64160</v>
      </c>
      <c r="R312" s="82" t="str">
        <f t="shared" si="17"/>
        <v>OK</v>
      </c>
      <c r="S312" s="75"/>
      <c r="T312" s="75"/>
      <c r="U312" s="75"/>
      <c r="V312" s="75"/>
      <c r="W312" s="75"/>
    </row>
    <row r="313" spans="1:23" ht="12.75" customHeight="1">
      <c r="A313" s="93" t="s">
        <v>673</v>
      </c>
      <c r="B313" s="156" t="s">
        <v>643</v>
      </c>
      <c r="C313" s="93" t="s">
        <v>220</v>
      </c>
      <c r="D313" s="172">
        <v>36.6</v>
      </c>
      <c r="E313" s="173">
        <v>3833</v>
      </c>
      <c r="F313" s="173">
        <f t="shared" si="9"/>
        <v>140288</v>
      </c>
      <c r="G313" s="173">
        <v>3814</v>
      </c>
      <c r="H313" s="173">
        <f t="shared" si="10"/>
        <v>139592</v>
      </c>
      <c r="I313" s="82" t="str">
        <f t="shared" si="11"/>
        <v>OK</v>
      </c>
      <c r="J313" s="173">
        <v>3833</v>
      </c>
      <c r="K313" s="173">
        <f t="shared" si="12"/>
        <v>140288</v>
      </c>
      <c r="L313" s="82" t="str">
        <f t="shared" si="13"/>
        <v>OK</v>
      </c>
      <c r="M313" s="173">
        <v>3811</v>
      </c>
      <c r="N313" s="173">
        <f t="shared" si="14"/>
        <v>139483</v>
      </c>
      <c r="O313" s="82" t="str">
        <f t="shared" si="15"/>
        <v>OK</v>
      </c>
      <c r="P313" s="173">
        <v>3812</v>
      </c>
      <c r="Q313" s="173">
        <f t="shared" si="16"/>
        <v>139519</v>
      </c>
      <c r="R313" s="82" t="str">
        <f t="shared" si="17"/>
        <v>OK</v>
      </c>
      <c r="S313" s="75"/>
      <c r="T313" s="75"/>
      <c r="U313" s="75"/>
      <c r="V313" s="75"/>
      <c r="W313" s="75"/>
    </row>
    <row r="314" spans="1:23" ht="12.75" customHeight="1">
      <c r="A314" s="93" t="s">
        <v>674</v>
      </c>
      <c r="B314" s="156" t="s">
        <v>675</v>
      </c>
      <c r="C314" s="93" t="s">
        <v>225</v>
      </c>
      <c r="D314" s="172">
        <v>20</v>
      </c>
      <c r="E314" s="173">
        <v>76413</v>
      </c>
      <c r="F314" s="173">
        <f t="shared" si="9"/>
        <v>1528260</v>
      </c>
      <c r="G314" s="173">
        <v>76031</v>
      </c>
      <c r="H314" s="173">
        <f t="shared" si="10"/>
        <v>1520620</v>
      </c>
      <c r="I314" s="82" t="str">
        <f t="shared" si="11"/>
        <v>OK</v>
      </c>
      <c r="J314" s="173">
        <v>76413</v>
      </c>
      <c r="K314" s="173">
        <f t="shared" si="12"/>
        <v>1528260</v>
      </c>
      <c r="L314" s="82" t="str">
        <f t="shared" si="13"/>
        <v>OK</v>
      </c>
      <c r="M314" s="173">
        <v>75965</v>
      </c>
      <c r="N314" s="173">
        <f t="shared" si="14"/>
        <v>1519300</v>
      </c>
      <c r="O314" s="82" t="str">
        <f t="shared" si="15"/>
        <v>OK</v>
      </c>
      <c r="P314" s="173">
        <v>75987</v>
      </c>
      <c r="Q314" s="173">
        <f t="shared" si="16"/>
        <v>1519740</v>
      </c>
      <c r="R314" s="82" t="str">
        <f t="shared" si="17"/>
        <v>OK</v>
      </c>
      <c r="S314" s="75"/>
      <c r="T314" s="75"/>
      <c r="U314" s="75"/>
      <c r="V314" s="75"/>
      <c r="W314" s="75"/>
    </row>
    <row r="315" spans="1:23" ht="12.75" customHeight="1">
      <c r="A315" s="93" t="s">
        <v>676</v>
      </c>
      <c r="B315" s="156" t="s">
        <v>677</v>
      </c>
      <c r="C315" s="93" t="s">
        <v>389</v>
      </c>
      <c r="D315" s="172">
        <v>176.38</v>
      </c>
      <c r="E315" s="173">
        <v>10435</v>
      </c>
      <c r="F315" s="173">
        <f t="shared" si="9"/>
        <v>1840525</v>
      </c>
      <c r="G315" s="173">
        <v>10383</v>
      </c>
      <c r="H315" s="173">
        <f t="shared" si="10"/>
        <v>1831354</v>
      </c>
      <c r="I315" s="82" t="str">
        <f t="shared" si="11"/>
        <v>OK</v>
      </c>
      <c r="J315" s="173">
        <v>10435</v>
      </c>
      <c r="K315" s="173">
        <f t="shared" si="12"/>
        <v>1840525</v>
      </c>
      <c r="L315" s="82" t="str">
        <f t="shared" si="13"/>
        <v>OK</v>
      </c>
      <c r="M315" s="173">
        <v>10374</v>
      </c>
      <c r="N315" s="173">
        <f t="shared" si="14"/>
        <v>1829766</v>
      </c>
      <c r="O315" s="82" t="str">
        <f t="shared" si="15"/>
        <v>OK</v>
      </c>
      <c r="P315" s="173">
        <v>10377</v>
      </c>
      <c r="Q315" s="173">
        <f t="shared" si="16"/>
        <v>1830295</v>
      </c>
      <c r="R315" s="82" t="str">
        <f t="shared" si="17"/>
        <v>OK</v>
      </c>
      <c r="S315" s="75"/>
      <c r="T315" s="75"/>
      <c r="U315" s="75"/>
      <c r="V315" s="75"/>
      <c r="W315" s="75"/>
    </row>
    <row r="316" spans="1:23" ht="12.75" customHeight="1">
      <c r="A316" s="93" t="s">
        <v>678</v>
      </c>
      <c r="B316" s="156" t="s">
        <v>489</v>
      </c>
      <c r="C316" s="93" t="s">
        <v>490</v>
      </c>
      <c r="D316" s="172">
        <v>1</v>
      </c>
      <c r="E316" s="173">
        <v>120000</v>
      </c>
      <c r="F316" s="173">
        <f t="shared" si="9"/>
        <v>120000</v>
      </c>
      <c r="G316" s="173">
        <v>119400</v>
      </c>
      <c r="H316" s="173">
        <f t="shared" si="10"/>
        <v>119400</v>
      </c>
      <c r="I316" s="82" t="str">
        <f t="shared" si="11"/>
        <v>OK</v>
      </c>
      <c r="J316" s="173">
        <v>120000</v>
      </c>
      <c r="K316" s="173">
        <f t="shared" si="12"/>
        <v>120000</v>
      </c>
      <c r="L316" s="82" t="str">
        <f t="shared" si="13"/>
        <v>OK</v>
      </c>
      <c r="M316" s="173">
        <v>119297</v>
      </c>
      <c r="N316" s="173">
        <f t="shared" si="14"/>
        <v>119297</v>
      </c>
      <c r="O316" s="82" t="str">
        <f t="shared" si="15"/>
        <v>OK</v>
      </c>
      <c r="P316" s="173">
        <v>119330</v>
      </c>
      <c r="Q316" s="173">
        <f t="shared" si="16"/>
        <v>119330</v>
      </c>
      <c r="R316" s="82" t="str">
        <f t="shared" si="17"/>
        <v>OK</v>
      </c>
      <c r="S316" s="75"/>
      <c r="T316" s="75"/>
      <c r="U316" s="75"/>
      <c r="V316" s="75"/>
      <c r="W316" s="75"/>
    </row>
    <row r="317" spans="1:23" ht="12.75" customHeight="1">
      <c r="A317" s="93" t="s">
        <v>679</v>
      </c>
      <c r="B317" s="156" t="s">
        <v>622</v>
      </c>
      <c r="C317" s="93"/>
      <c r="D317" s="172"/>
      <c r="E317" s="173"/>
      <c r="F317" s="173">
        <f t="shared" si="9"/>
        <v>0</v>
      </c>
      <c r="G317" s="173"/>
      <c r="H317" s="173">
        <f t="shared" si="10"/>
        <v>0</v>
      </c>
      <c r="I317" s="82" t="str">
        <f t="shared" si="11"/>
        <v>OK</v>
      </c>
      <c r="J317" s="173"/>
      <c r="K317" s="173">
        <f t="shared" si="12"/>
        <v>0</v>
      </c>
      <c r="L317" s="82" t="str">
        <f t="shared" si="13"/>
        <v>OK</v>
      </c>
      <c r="M317" s="173">
        <v>0</v>
      </c>
      <c r="N317" s="173">
        <f t="shared" si="14"/>
        <v>0</v>
      </c>
      <c r="O317" s="82" t="str">
        <f t="shared" si="15"/>
        <v>OK</v>
      </c>
      <c r="P317" s="173">
        <v>0</v>
      </c>
      <c r="Q317" s="173">
        <f t="shared" si="16"/>
        <v>0</v>
      </c>
      <c r="R317" s="82" t="str">
        <f t="shared" si="17"/>
        <v>OK</v>
      </c>
      <c r="S317" s="75"/>
      <c r="T317" s="75"/>
      <c r="U317" s="75"/>
      <c r="V317" s="75"/>
      <c r="W317" s="75"/>
    </row>
    <row r="318" spans="1:23" ht="12.75" customHeight="1">
      <c r="A318" s="93" t="s">
        <v>680</v>
      </c>
      <c r="B318" s="156" t="s">
        <v>468</v>
      </c>
      <c r="C318" s="93" t="s">
        <v>217</v>
      </c>
      <c r="D318" s="172">
        <v>54.72</v>
      </c>
      <c r="E318" s="173">
        <v>14019</v>
      </c>
      <c r="F318" s="173">
        <f t="shared" si="9"/>
        <v>767120</v>
      </c>
      <c r="G318" s="173">
        <v>13949</v>
      </c>
      <c r="H318" s="173">
        <f t="shared" si="10"/>
        <v>763289</v>
      </c>
      <c r="I318" s="82" t="str">
        <f t="shared" si="11"/>
        <v>OK</v>
      </c>
      <c r="J318" s="173">
        <v>14019</v>
      </c>
      <c r="K318" s="173">
        <f t="shared" si="12"/>
        <v>767120</v>
      </c>
      <c r="L318" s="82" t="str">
        <f t="shared" si="13"/>
        <v>OK</v>
      </c>
      <c r="M318" s="173">
        <v>13937</v>
      </c>
      <c r="N318" s="173">
        <f t="shared" si="14"/>
        <v>762633</v>
      </c>
      <c r="O318" s="82" t="str">
        <f t="shared" si="15"/>
        <v>OK</v>
      </c>
      <c r="P318" s="173">
        <v>13941</v>
      </c>
      <c r="Q318" s="173">
        <f t="shared" si="16"/>
        <v>762852</v>
      </c>
      <c r="R318" s="82" t="str">
        <f t="shared" si="17"/>
        <v>OK</v>
      </c>
      <c r="S318" s="75"/>
      <c r="T318" s="75"/>
      <c r="U318" s="75"/>
      <c r="V318" s="75"/>
      <c r="W318" s="75"/>
    </row>
    <row r="319" spans="1:23" ht="12.75" customHeight="1">
      <c r="A319" s="93" t="s">
        <v>681</v>
      </c>
      <c r="B319" s="156" t="s">
        <v>451</v>
      </c>
      <c r="C319" s="93" t="s">
        <v>217</v>
      </c>
      <c r="D319" s="172">
        <v>54.72</v>
      </c>
      <c r="E319" s="173">
        <v>24082</v>
      </c>
      <c r="F319" s="173">
        <f t="shared" si="9"/>
        <v>1317767</v>
      </c>
      <c r="G319" s="173">
        <v>23962</v>
      </c>
      <c r="H319" s="173">
        <f t="shared" si="10"/>
        <v>1311201</v>
      </c>
      <c r="I319" s="82" t="str">
        <f t="shared" si="11"/>
        <v>OK</v>
      </c>
      <c r="J319" s="173">
        <v>24082</v>
      </c>
      <c r="K319" s="173">
        <f t="shared" si="12"/>
        <v>1317767</v>
      </c>
      <c r="L319" s="82" t="str">
        <f t="shared" si="13"/>
        <v>OK</v>
      </c>
      <c r="M319" s="173">
        <v>23941</v>
      </c>
      <c r="N319" s="173">
        <f t="shared" si="14"/>
        <v>1310052</v>
      </c>
      <c r="O319" s="82" t="str">
        <f t="shared" si="15"/>
        <v>OK</v>
      </c>
      <c r="P319" s="173">
        <v>23948</v>
      </c>
      <c r="Q319" s="173">
        <f t="shared" si="16"/>
        <v>1310435</v>
      </c>
      <c r="R319" s="82" t="str">
        <f t="shared" si="17"/>
        <v>OK</v>
      </c>
      <c r="S319" s="75"/>
      <c r="T319" s="75"/>
      <c r="U319" s="75"/>
      <c r="V319" s="75"/>
      <c r="W319" s="75"/>
    </row>
    <row r="320" spans="1:23" ht="12.75" customHeight="1">
      <c r="A320" s="93" t="s">
        <v>682</v>
      </c>
      <c r="B320" s="156" t="s">
        <v>473</v>
      </c>
      <c r="C320" s="93" t="s">
        <v>217</v>
      </c>
      <c r="D320" s="172">
        <v>54.72</v>
      </c>
      <c r="E320" s="173">
        <v>91229</v>
      </c>
      <c r="F320" s="173">
        <f t="shared" si="9"/>
        <v>4992051</v>
      </c>
      <c r="G320" s="173">
        <v>90773</v>
      </c>
      <c r="H320" s="173">
        <f t="shared" si="10"/>
        <v>4967099</v>
      </c>
      <c r="I320" s="82" t="str">
        <f t="shared" si="11"/>
        <v>OK</v>
      </c>
      <c r="J320" s="173">
        <v>91229</v>
      </c>
      <c r="K320" s="173">
        <f t="shared" si="12"/>
        <v>4992051</v>
      </c>
      <c r="L320" s="82" t="str">
        <f t="shared" si="13"/>
        <v>OK</v>
      </c>
      <c r="M320" s="173">
        <v>90694</v>
      </c>
      <c r="N320" s="173">
        <f t="shared" si="14"/>
        <v>4962776</v>
      </c>
      <c r="O320" s="82" t="str">
        <f t="shared" si="15"/>
        <v>OK</v>
      </c>
      <c r="P320" s="173">
        <v>90720</v>
      </c>
      <c r="Q320" s="173">
        <f t="shared" si="16"/>
        <v>4964198</v>
      </c>
      <c r="R320" s="82" t="str">
        <f t="shared" si="17"/>
        <v>OK</v>
      </c>
      <c r="S320" s="75"/>
      <c r="T320" s="75"/>
      <c r="U320" s="75"/>
      <c r="V320" s="75"/>
      <c r="W320" s="75"/>
    </row>
    <row r="321" spans="1:23" ht="12.75" customHeight="1">
      <c r="A321" s="93" t="s">
        <v>683</v>
      </c>
      <c r="B321" s="156" t="s">
        <v>635</v>
      </c>
      <c r="C321" s="93" t="s">
        <v>225</v>
      </c>
      <c r="D321" s="172">
        <v>6</v>
      </c>
      <c r="E321" s="173">
        <v>3261</v>
      </c>
      <c r="F321" s="173">
        <f t="shared" si="9"/>
        <v>19566</v>
      </c>
      <c r="G321" s="173">
        <v>3245</v>
      </c>
      <c r="H321" s="173">
        <f t="shared" si="10"/>
        <v>19470</v>
      </c>
      <c r="I321" s="82" t="str">
        <f t="shared" si="11"/>
        <v>OK</v>
      </c>
      <c r="J321" s="173">
        <v>3261</v>
      </c>
      <c r="K321" s="173">
        <f t="shared" si="12"/>
        <v>19566</v>
      </c>
      <c r="L321" s="82" t="str">
        <f t="shared" si="13"/>
        <v>OK</v>
      </c>
      <c r="M321" s="173">
        <v>3242</v>
      </c>
      <c r="N321" s="173">
        <f t="shared" si="14"/>
        <v>19452</v>
      </c>
      <c r="O321" s="82" t="str">
        <f t="shared" si="15"/>
        <v>OK</v>
      </c>
      <c r="P321" s="173">
        <v>3243</v>
      </c>
      <c r="Q321" s="173">
        <f t="shared" si="16"/>
        <v>19458</v>
      </c>
      <c r="R321" s="82" t="str">
        <f t="shared" si="17"/>
        <v>OK</v>
      </c>
      <c r="S321" s="75"/>
      <c r="T321" s="75"/>
      <c r="U321" s="75"/>
      <c r="V321" s="75"/>
      <c r="W321" s="75"/>
    </row>
    <row r="322" spans="1:23" ht="12.75" customHeight="1">
      <c r="A322" s="93" t="s">
        <v>684</v>
      </c>
      <c r="B322" s="156" t="s">
        <v>477</v>
      </c>
      <c r="C322" s="93" t="s">
        <v>225</v>
      </c>
      <c r="D322" s="172">
        <v>16</v>
      </c>
      <c r="E322" s="173">
        <v>1739</v>
      </c>
      <c r="F322" s="173">
        <f t="shared" si="9"/>
        <v>27824</v>
      </c>
      <c r="G322" s="173">
        <v>1730</v>
      </c>
      <c r="H322" s="173">
        <f t="shared" si="10"/>
        <v>27680</v>
      </c>
      <c r="I322" s="82" t="str">
        <f t="shared" si="11"/>
        <v>OK</v>
      </c>
      <c r="J322" s="173">
        <v>1739</v>
      </c>
      <c r="K322" s="173">
        <f t="shared" si="12"/>
        <v>27824</v>
      </c>
      <c r="L322" s="82" t="str">
        <f t="shared" si="13"/>
        <v>OK</v>
      </c>
      <c r="M322" s="173">
        <v>1729</v>
      </c>
      <c r="N322" s="173">
        <f t="shared" si="14"/>
        <v>27664</v>
      </c>
      <c r="O322" s="82" t="str">
        <f t="shared" si="15"/>
        <v>OK</v>
      </c>
      <c r="P322" s="173">
        <v>1729</v>
      </c>
      <c r="Q322" s="173">
        <f t="shared" si="16"/>
        <v>27664</v>
      </c>
      <c r="R322" s="82" t="str">
        <f t="shared" si="17"/>
        <v>OK</v>
      </c>
      <c r="S322" s="75"/>
      <c r="T322" s="75"/>
      <c r="U322" s="75"/>
      <c r="V322" s="75"/>
      <c r="W322" s="75"/>
    </row>
    <row r="323" spans="1:23" ht="12.75" customHeight="1">
      <c r="A323" s="93" t="s">
        <v>685</v>
      </c>
      <c r="B323" s="156" t="s">
        <v>479</v>
      </c>
      <c r="C323" s="93" t="s">
        <v>220</v>
      </c>
      <c r="D323" s="172">
        <v>59.2</v>
      </c>
      <c r="E323" s="173">
        <v>314</v>
      </c>
      <c r="F323" s="173">
        <f t="shared" si="9"/>
        <v>18589</v>
      </c>
      <c r="G323" s="173">
        <v>312</v>
      </c>
      <c r="H323" s="173">
        <f t="shared" si="10"/>
        <v>18470</v>
      </c>
      <c r="I323" s="82" t="str">
        <f t="shared" si="11"/>
        <v>OK</v>
      </c>
      <c r="J323" s="173">
        <v>314</v>
      </c>
      <c r="K323" s="173">
        <f t="shared" si="12"/>
        <v>18589</v>
      </c>
      <c r="L323" s="82" t="str">
        <f t="shared" si="13"/>
        <v>OK</v>
      </c>
      <c r="M323" s="173">
        <v>312</v>
      </c>
      <c r="N323" s="173">
        <f t="shared" si="14"/>
        <v>18470</v>
      </c>
      <c r="O323" s="82" t="str">
        <f t="shared" si="15"/>
        <v>OK</v>
      </c>
      <c r="P323" s="173">
        <v>312</v>
      </c>
      <c r="Q323" s="173">
        <f t="shared" si="16"/>
        <v>18470</v>
      </c>
      <c r="R323" s="82" t="str">
        <f t="shared" si="17"/>
        <v>OK</v>
      </c>
      <c r="S323" s="75"/>
      <c r="T323" s="75"/>
      <c r="U323" s="75"/>
      <c r="V323" s="75"/>
      <c r="W323" s="75"/>
    </row>
    <row r="324" spans="1:23" ht="12.75" customHeight="1">
      <c r="A324" s="93" t="s">
        <v>686</v>
      </c>
      <c r="B324" s="156" t="s">
        <v>641</v>
      </c>
      <c r="C324" s="93" t="s">
        <v>220</v>
      </c>
      <c r="D324" s="172">
        <v>29.6</v>
      </c>
      <c r="E324" s="173">
        <v>1763</v>
      </c>
      <c r="F324" s="173">
        <f t="shared" si="9"/>
        <v>52185</v>
      </c>
      <c r="G324" s="173">
        <v>1754</v>
      </c>
      <c r="H324" s="173">
        <f t="shared" si="10"/>
        <v>51918</v>
      </c>
      <c r="I324" s="82" t="str">
        <f t="shared" si="11"/>
        <v>OK</v>
      </c>
      <c r="J324" s="173">
        <v>1763</v>
      </c>
      <c r="K324" s="173">
        <f t="shared" si="12"/>
        <v>52185</v>
      </c>
      <c r="L324" s="82" t="str">
        <f t="shared" si="13"/>
        <v>OK</v>
      </c>
      <c r="M324" s="173">
        <v>1753</v>
      </c>
      <c r="N324" s="173">
        <f t="shared" si="14"/>
        <v>51889</v>
      </c>
      <c r="O324" s="82" t="str">
        <f t="shared" si="15"/>
        <v>OK</v>
      </c>
      <c r="P324" s="173">
        <v>1753</v>
      </c>
      <c r="Q324" s="173">
        <f t="shared" si="16"/>
        <v>51889</v>
      </c>
      <c r="R324" s="82" t="str">
        <f t="shared" si="17"/>
        <v>OK</v>
      </c>
      <c r="S324" s="75"/>
      <c r="T324" s="75"/>
      <c r="U324" s="75"/>
      <c r="V324" s="75"/>
      <c r="W324" s="75"/>
    </row>
    <row r="325" spans="1:23" ht="12.75" customHeight="1">
      <c r="A325" s="93" t="s">
        <v>687</v>
      </c>
      <c r="B325" s="156" t="s">
        <v>643</v>
      </c>
      <c r="C325" s="93" t="s">
        <v>220</v>
      </c>
      <c r="D325" s="172">
        <v>29.6</v>
      </c>
      <c r="E325" s="173">
        <v>3833</v>
      </c>
      <c r="F325" s="173">
        <f t="shared" si="9"/>
        <v>113457</v>
      </c>
      <c r="G325" s="173">
        <v>3814</v>
      </c>
      <c r="H325" s="173">
        <f t="shared" si="10"/>
        <v>112894</v>
      </c>
      <c r="I325" s="82" t="str">
        <f t="shared" si="11"/>
        <v>OK</v>
      </c>
      <c r="J325" s="173">
        <v>3833</v>
      </c>
      <c r="K325" s="173">
        <f t="shared" si="12"/>
        <v>113457</v>
      </c>
      <c r="L325" s="82" t="str">
        <f t="shared" si="13"/>
        <v>OK</v>
      </c>
      <c r="M325" s="173">
        <v>3811</v>
      </c>
      <c r="N325" s="173">
        <f t="shared" si="14"/>
        <v>112806</v>
      </c>
      <c r="O325" s="82" t="str">
        <f t="shared" si="15"/>
        <v>OK</v>
      </c>
      <c r="P325" s="173">
        <v>3812</v>
      </c>
      <c r="Q325" s="173">
        <f t="shared" si="16"/>
        <v>112835</v>
      </c>
      <c r="R325" s="82" t="str">
        <f t="shared" si="17"/>
        <v>OK</v>
      </c>
      <c r="S325" s="75"/>
      <c r="T325" s="75"/>
      <c r="U325" s="75"/>
      <c r="V325" s="75"/>
      <c r="W325" s="75"/>
    </row>
    <row r="326" spans="1:23" ht="12.75" customHeight="1">
      <c r="A326" s="93" t="s">
        <v>688</v>
      </c>
      <c r="B326" s="156" t="s">
        <v>689</v>
      </c>
      <c r="C326" s="93" t="s">
        <v>225</v>
      </c>
      <c r="D326" s="172">
        <v>16</v>
      </c>
      <c r="E326" s="173">
        <v>76413</v>
      </c>
      <c r="F326" s="173">
        <f t="shared" si="9"/>
        <v>1222608</v>
      </c>
      <c r="G326" s="173">
        <v>76031</v>
      </c>
      <c r="H326" s="173">
        <f t="shared" si="10"/>
        <v>1216496</v>
      </c>
      <c r="I326" s="82" t="str">
        <f t="shared" si="11"/>
        <v>OK</v>
      </c>
      <c r="J326" s="173">
        <v>76413</v>
      </c>
      <c r="K326" s="173">
        <f t="shared" si="12"/>
        <v>1222608</v>
      </c>
      <c r="L326" s="82" t="str">
        <f t="shared" si="13"/>
        <v>OK</v>
      </c>
      <c r="M326" s="173">
        <v>75965</v>
      </c>
      <c r="N326" s="173">
        <f t="shared" si="14"/>
        <v>1215440</v>
      </c>
      <c r="O326" s="82" t="str">
        <f t="shared" si="15"/>
        <v>OK</v>
      </c>
      <c r="P326" s="173">
        <v>75987</v>
      </c>
      <c r="Q326" s="173">
        <f t="shared" si="16"/>
        <v>1215792</v>
      </c>
      <c r="R326" s="82" t="str">
        <f t="shared" si="17"/>
        <v>OK</v>
      </c>
      <c r="S326" s="75"/>
      <c r="T326" s="75"/>
      <c r="U326" s="75"/>
      <c r="V326" s="75"/>
      <c r="W326" s="75"/>
    </row>
    <row r="327" spans="1:23" ht="12.75" customHeight="1">
      <c r="A327" s="93" t="s">
        <v>690</v>
      </c>
      <c r="B327" s="156" t="s">
        <v>508</v>
      </c>
      <c r="C327" s="93" t="s">
        <v>225</v>
      </c>
      <c r="D327" s="172">
        <v>6</v>
      </c>
      <c r="E327" s="173">
        <v>85655</v>
      </c>
      <c r="F327" s="173">
        <f t="shared" si="9"/>
        <v>513930</v>
      </c>
      <c r="G327" s="173">
        <v>85227</v>
      </c>
      <c r="H327" s="173">
        <f t="shared" si="10"/>
        <v>511362</v>
      </c>
      <c r="I327" s="82" t="str">
        <f t="shared" si="11"/>
        <v>OK</v>
      </c>
      <c r="J327" s="173">
        <v>85655</v>
      </c>
      <c r="K327" s="173">
        <f t="shared" si="12"/>
        <v>513930</v>
      </c>
      <c r="L327" s="82" t="str">
        <f t="shared" si="13"/>
        <v>OK</v>
      </c>
      <c r="M327" s="173">
        <v>85153</v>
      </c>
      <c r="N327" s="173">
        <f t="shared" si="14"/>
        <v>510918</v>
      </c>
      <c r="O327" s="82" t="str">
        <f t="shared" si="15"/>
        <v>OK</v>
      </c>
      <c r="P327" s="173">
        <v>85177</v>
      </c>
      <c r="Q327" s="173">
        <f t="shared" si="16"/>
        <v>511062</v>
      </c>
      <c r="R327" s="82" t="str">
        <f t="shared" si="17"/>
        <v>OK</v>
      </c>
      <c r="S327" s="75"/>
      <c r="T327" s="75"/>
      <c r="U327" s="75"/>
      <c r="V327" s="75"/>
      <c r="W327" s="75"/>
    </row>
    <row r="328" spans="1:23" ht="12.75" customHeight="1">
      <c r="A328" s="93" t="s">
        <v>691</v>
      </c>
      <c r="B328" s="156" t="s">
        <v>447</v>
      </c>
      <c r="C328" s="93" t="s">
        <v>225</v>
      </c>
      <c r="D328" s="172">
        <v>6</v>
      </c>
      <c r="E328" s="173">
        <v>160724</v>
      </c>
      <c r="F328" s="173">
        <f t="shared" si="9"/>
        <v>964344</v>
      </c>
      <c r="G328" s="173">
        <v>159920</v>
      </c>
      <c r="H328" s="173">
        <f t="shared" si="10"/>
        <v>959520</v>
      </c>
      <c r="I328" s="82" t="str">
        <f t="shared" si="11"/>
        <v>OK</v>
      </c>
      <c r="J328" s="173">
        <v>160724</v>
      </c>
      <c r="K328" s="173">
        <f t="shared" si="12"/>
        <v>964344</v>
      </c>
      <c r="L328" s="82" t="str">
        <f t="shared" si="13"/>
        <v>OK</v>
      </c>
      <c r="M328" s="173">
        <v>159782</v>
      </c>
      <c r="N328" s="173">
        <f t="shared" si="14"/>
        <v>958692</v>
      </c>
      <c r="O328" s="82" t="str">
        <f t="shared" si="15"/>
        <v>OK</v>
      </c>
      <c r="P328" s="173">
        <v>159827</v>
      </c>
      <c r="Q328" s="173">
        <f t="shared" si="16"/>
        <v>958962</v>
      </c>
      <c r="R328" s="82" t="str">
        <f t="shared" si="17"/>
        <v>OK</v>
      </c>
      <c r="S328" s="75"/>
      <c r="T328" s="75"/>
      <c r="U328" s="75"/>
      <c r="V328" s="75"/>
      <c r="W328" s="75"/>
    </row>
    <row r="329" spans="1:23" ht="12.75" customHeight="1">
      <c r="A329" s="93" t="s">
        <v>692</v>
      </c>
      <c r="B329" s="156" t="s">
        <v>677</v>
      </c>
      <c r="C329" s="93" t="s">
        <v>389</v>
      </c>
      <c r="D329" s="172">
        <v>131.88999999999999</v>
      </c>
      <c r="E329" s="173">
        <v>10435</v>
      </c>
      <c r="F329" s="173">
        <f t="shared" si="9"/>
        <v>1376272</v>
      </c>
      <c r="G329" s="173">
        <v>10383</v>
      </c>
      <c r="H329" s="173">
        <f t="shared" si="10"/>
        <v>1369414</v>
      </c>
      <c r="I329" s="82" t="str">
        <f t="shared" si="11"/>
        <v>OK</v>
      </c>
      <c r="J329" s="173">
        <v>10435</v>
      </c>
      <c r="K329" s="173">
        <f t="shared" si="12"/>
        <v>1376272</v>
      </c>
      <c r="L329" s="82" t="str">
        <f t="shared" si="13"/>
        <v>OK</v>
      </c>
      <c r="M329" s="173">
        <v>10374</v>
      </c>
      <c r="N329" s="173">
        <f t="shared" si="14"/>
        <v>1368227</v>
      </c>
      <c r="O329" s="82" t="str">
        <f t="shared" si="15"/>
        <v>OK</v>
      </c>
      <c r="P329" s="173">
        <v>10377</v>
      </c>
      <c r="Q329" s="173">
        <f t="shared" si="16"/>
        <v>1368623</v>
      </c>
      <c r="R329" s="82" t="str">
        <f t="shared" si="17"/>
        <v>OK</v>
      </c>
      <c r="S329" s="75"/>
      <c r="T329" s="75"/>
      <c r="U329" s="75"/>
      <c r="V329" s="75"/>
      <c r="W329" s="75"/>
    </row>
    <row r="330" spans="1:23" ht="12.75" customHeight="1">
      <c r="A330" s="93" t="s">
        <v>693</v>
      </c>
      <c r="B330" s="156" t="s">
        <v>489</v>
      </c>
      <c r="C330" s="93" t="s">
        <v>490</v>
      </c>
      <c r="D330" s="172">
        <v>1</v>
      </c>
      <c r="E330" s="173">
        <v>120000</v>
      </c>
      <c r="F330" s="173">
        <f t="shared" si="9"/>
        <v>120000</v>
      </c>
      <c r="G330" s="173">
        <v>119400</v>
      </c>
      <c r="H330" s="173">
        <f t="shared" si="10"/>
        <v>119400</v>
      </c>
      <c r="I330" s="82" t="str">
        <f t="shared" si="11"/>
        <v>OK</v>
      </c>
      <c r="J330" s="173">
        <v>120000</v>
      </c>
      <c r="K330" s="173">
        <f t="shared" si="12"/>
        <v>120000</v>
      </c>
      <c r="L330" s="82" t="str">
        <f t="shared" si="13"/>
        <v>OK</v>
      </c>
      <c r="M330" s="173">
        <v>119297</v>
      </c>
      <c r="N330" s="173">
        <f t="shared" si="14"/>
        <v>119297</v>
      </c>
      <c r="O330" s="82" t="str">
        <f t="shared" si="15"/>
        <v>OK</v>
      </c>
      <c r="P330" s="173">
        <v>119330</v>
      </c>
      <c r="Q330" s="173">
        <f t="shared" si="16"/>
        <v>119330</v>
      </c>
      <c r="R330" s="82" t="str">
        <f t="shared" si="17"/>
        <v>OK</v>
      </c>
      <c r="S330" s="75"/>
      <c r="T330" s="75"/>
      <c r="U330" s="75"/>
      <c r="V330" s="75"/>
      <c r="W330" s="75"/>
    </row>
    <row r="331" spans="1:23" ht="12.75" customHeight="1">
      <c r="A331" s="93"/>
      <c r="B331" s="156" t="s">
        <v>364</v>
      </c>
      <c r="C331" s="93"/>
      <c r="D331" s="172"/>
      <c r="E331" s="173"/>
      <c r="F331" s="173">
        <f t="shared" si="9"/>
        <v>0</v>
      </c>
      <c r="G331" s="173"/>
      <c r="H331" s="173">
        <f t="shared" si="10"/>
        <v>0</v>
      </c>
      <c r="I331" s="82" t="str">
        <f t="shared" si="11"/>
        <v>OK</v>
      </c>
      <c r="J331" s="173"/>
      <c r="K331" s="173">
        <f t="shared" si="12"/>
        <v>0</v>
      </c>
      <c r="L331" s="82" t="str">
        <f t="shared" si="13"/>
        <v>OK</v>
      </c>
      <c r="M331" s="173"/>
      <c r="N331" s="173">
        <f t="shared" si="14"/>
        <v>0</v>
      </c>
      <c r="O331" s="82" t="str">
        <f t="shared" si="15"/>
        <v>OK</v>
      </c>
      <c r="P331" s="173">
        <v>0</v>
      </c>
      <c r="Q331" s="173">
        <f t="shared" si="16"/>
        <v>0</v>
      </c>
      <c r="R331" s="82" t="str">
        <f t="shared" si="17"/>
        <v>OK</v>
      </c>
      <c r="S331" s="75"/>
      <c r="T331" s="75"/>
      <c r="U331" s="75"/>
      <c r="V331" s="75"/>
      <c r="W331" s="75"/>
    </row>
    <row r="332" spans="1:23" ht="12.75" customHeight="1">
      <c r="A332" s="93">
        <v>4</v>
      </c>
      <c r="B332" s="156" t="s">
        <v>694</v>
      </c>
      <c r="C332" s="93"/>
      <c r="D332" s="172"/>
      <c r="E332" s="173"/>
      <c r="F332" s="173">
        <f t="shared" si="9"/>
        <v>0</v>
      </c>
      <c r="G332" s="173"/>
      <c r="H332" s="173">
        <f t="shared" si="10"/>
        <v>0</v>
      </c>
      <c r="I332" s="82" t="str">
        <f t="shared" si="11"/>
        <v>OK</v>
      </c>
      <c r="J332" s="173"/>
      <c r="K332" s="173">
        <f t="shared" si="12"/>
        <v>0</v>
      </c>
      <c r="L332" s="82" t="str">
        <f t="shared" si="13"/>
        <v>OK</v>
      </c>
      <c r="M332" s="173"/>
      <c r="N332" s="173">
        <f t="shared" si="14"/>
        <v>0</v>
      </c>
      <c r="O332" s="82" t="str">
        <f t="shared" si="15"/>
        <v>OK</v>
      </c>
      <c r="P332" s="173">
        <v>0</v>
      </c>
      <c r="Q332" s="173">
        <f t="shared" si="16"/>
        <v>0</v>
      </c>
      <c r="R332" s="82" t="str">
        <f t="shared" si="17"/>
        <v>OK</v>
      </c>
      <c r="S332" s="75"/>
      <c r="T332" s="75"/>
      <c r="U332" s="75"/>
      <c r="V332" s="75"/>
      <c r="W332" s="75"/>
    </row>
    <row r="333" spans="1:23" ht="12.75" customHeight="1">
      <c r="A333" s="93" t="s">
        <v>695</v>
      </c>
      <c r="B333" s="156" t="s">
        <v>696</v>
      </c>
      <c r="C333" s="93"/>
      <c r="D333" s="172"/>
      <c r="E333" s="173"/>
      <c r="F333" s="173">
        <f t="shared" si="9"/>
        <v>0</v>
      </c>
      <c r="G333" s="173"/>
      <c r="H333" s="173">
        <f t="shared" si="10"/>
        <v>0</v>
      </c>
      <c r="I333" s="82" t="str">
        <f t="shared" si="11"/>
        <v>OK</v>
      </c>
      <c r="J333" s="173"/>
      <c r="K333" s="173">
        <f t="shared" si="12"/>
        <v>0</v>
      </c>
      <c r="L333" s="82" t="str">
        <f t="shared" si="13"/>
        <v>OK</v>
      </c>
      <c r="M333" s="173"/>
      <c r="N333" s="173">
        <f t="shared" si="14"/>
        <v>0</v>
      </c>
      <c r="O333" s="82" t="str">
        <f t="shared" si="15"/>
        <v>OK</v>
      </c>
      <c r="P333" s="173"/>
      <c r="Q333" s="173">
        <f t="shared" si="16"/>
        <v>0</v>
      </c>
      <c r="R333" s="82" t="str">
        <f t="shared" si="17"/>
        <v>OK</v>
      </c>
      <c r="S333" s="75"/>
      <c r="T333" s="75"/>
      <c r="U333" s="75"/>
      <c r="V333" s="75"/>
      <c r="W333" s="75"/>
    </row>
    <row r="334" spans="1:23" ht="12.75" customHeight="1">
      <c r="A334" s="93" t="s">
        <v>697</v>
      </c>
      <c r="B334" s="156" t="s">
        <v>698</v>
      </c>
      <c r="C334" s="93" t="s">
        <v>225</v>
      </c>
      <c r="D334" s="172">
        <v>350</v>
      </c>
      <c r="E334" s="173">
        <v>10000</v>
      </c>
      <c r="F334" s="173">
        <f t="shared" si="9"/>
        <v>3500000</v>
      </c>
      <c r="G334" s="173">
        <v>9950</v>
      </c>
      <c r="H334" s="173">
        <f t="shared" si="10"/>
        <v>3482500</v>
      </c>
      <c r="I334" s="82" t="str">
        <f t="shared" si="11"/>
        <v>OK</v>
      </c>
      <c r="J334" s="173">
        <v>10000</v>
      </c>
      <c r="K334" s="173">
        <f t="shared" si="12"/>
        <v>3500000</v>
      </c>
      <c r="L334" s="82" t="str">
        <f t="shared" si="13"/>
        <v>OK</v>
      </c>
      <c r="M334" s="173">
        <v>9941</v>
      </c>
      <c r="N334" s="173">
        <f t="shared" si="14"/>
        <v>3479350</v>
      </c>
      <c r="O334" s="82" t="str">
        <f t="shared" si="15"/>
        <v>OK</v>
      </c>
      <c r="P334" s="173">
        <v>9944</v>
      </c>
      <c r="Q334" s="173">
        <f t="shared" si="16"/>
        <v>3480400</v>
      </c>
      <c r="R334" s="82" t="str">
        <f t="shared" si="17"/>
        <v>OK</v>
      </c>
      <c r="S334" s="75"/>
      <c r="T334" s="75"/>
      <c r="U334" s="75"/>
      <c r="V334" s="75"/>
      <c r="W334" s="75"/>
    </row>
    <row r="335" spans="1:23" ht="12.75" customHeight="1">
      <c r="A335" s="93" t="s">
        <v>699</v>
      </c>
      <c r="B335" s="156" t="s">
        <v>700</v>
      </c>
      <c r="C335" s="93" t="s">
        <v>225</v>
      </c>
      <c r="D335" s="172">
        <v>200</v>
      </c>
      <c r="E335" s="173">
        <v>3261</v>
      </c>
      <c r="F335" s="173">
        <f t="shared" si="9"/>
        <v>652200</v>
      </c>
      <c r="G335" s="173">
        <v>3245</v>
      </c>
      <c r="H335" s="173">
        <f t="shared" si="10"/>
        <v>649000</v>
      </c>
      <c r="I335" s="82" t="str">
        <f t="shared" si="11"/>
        <v>OK</v>
      </c>
      <c r="J335" s="173">
        <v>3261</v>
      </c>
      <c r="K335" s="173">
        <f t="shared" si="12"/>
        <v>652200</v>
      </c>
      <c r="L335" s="82" t="str">
        <f t="shared" si="13"/>
        <v>OK</v>
      </c>
      <c r="M335" s="173">
        <v>3242</v>
      </c>
      <c r="N335" s="173">
        <f t="shared" si="14"/>
        <v>648400</v>
      </c>
      <c r="O335" s="82" t="str">
        <f t="shared" si="15"/>
        <v>OK</v>
      </c>
      <c r="P335" s="173">
        <v>3243</v>
      </c>
      <c r="Q335" s="173">
        <f t="shared" si="16"/>
        <v>648600</v>
      </c>
      <c r="R335" s="82" t="str">
        <f t="shared" si="17"/>
        <v>OK</v>
      </c>
      <c r="S335" s="75"/>
      <c r="T335" s="75"/>
      <c r="U335" s="75"/>
      <c r="V335" s="75"/>
      <c r="W335" s="75"/>
    </row>
    <row r="336" spans="1:23" ht="12.75" customHeight="1">
      <c r="A336" s="93" t="s">
        <v>701</v>
      </c>
      <c r="B336" s="156" t="s">
        <v>702</v>
      </c>
      <c r="C336" s="93" t="s">
        <v>225</v>
      </c>
      <c r="D336" s="172">
        <v>200</v>
      </c>
      <c r="E336" s="173">
        <v>38521</v>
      </c>
      <c r="F336" s="173">
        <f t="shared" si="9"/>
        <v>7704200</v>
      </c>
      <c r="G336" s="173">
        <v>38328</v>
      </c>
      <c r="H336" s="173">
        <f t="shared" si="10"/>
        <v>7665600</v>
      </c>
      <c r="I336" s="82" t="str">
        <f t="shared" si="11"/>
        <v>OK</v>
      </c>
      <c r="J336" s="173">
        <v>38521</v>
      </c>
      <c r="K336" s="173">
        <f t="shared" si="12"/>
        <v>7704200</v>
      </c>
      <c r="L336" s="82" t="str">
        <f t="shared" si="13"/>
        <v>OK</v>
      </c>
      <c r="M336" s="173">
        <v>38295</v>
      </c>
      <c r="N336" s="173">
        <f t="shared" si="14"/>
        <v>7659000</v>
      </c>
      <c r="O336" s="82" t="str">
        <f t="shared" si="15"/>
        <v>OK</v>
      </c>
      <c r="P336" s="173">
        <v>38306</v>
      </c>
      <c r="Q336" s="173">
        <f t="shared" si="16"/>
        <v>7661200</v>
      </c>
      <c r="R336" s="82" t="str">
        <f t="shared" si="17"/>
        <v>OK</v>
      </c>
      <c r="S336" s="75"/>
      <c r="T336" s="75"/>
      <c r="U336" s="75"/>
      <c r="V336" s="75"/>
      <c r="W336" s="75"/>
    </row>
    <row r="337" spans="1:23" ht="12.75" customHeight="1">
      <c r="A337" s="93">
        <v>4.2</v>
      </c>
      <c r="B337" s="156" t="s">
        <v>458</v>
      </c>
      <c r="C337" s="93"/>
      <c r="D337" s="172"/>
      <c r="E337" s="173"/>
      <c r="F337" s="173">
        <f t="shared" si="9"/>
        <v>0</v>
      </c>
      <c r="G337" s="173"/>
      <c r="H337" s="173">
        <f t="shared" si="10"/>
        <v>0</v>
      </c>
      <c r="I337" s="82" t="str">
        <f t="shared" si="11"/>
        <v>OK</v>
      </c>
      <c r="J337" s="173"/>
      <c r="K337" s="173">
        <f t="shared" si="12"/>
        <v>0</v>
      </c>
      <c r="L337" s="82" t="str">
        <f t="shared" si="13"/>
        <v>OK</v>
      </c>
      <c r="M337" s="173"/>
      <c r="N337" s="173">
        <f t="shared" si="14"/>
        <v>0</v>
      </c>
      <c r="O337" s="82" t="str">
        <f t="shared" si="15"/>
        <v>OK</v>
      </c>
      <c r="P337" s="173">
        <v>0</v>
      </c>
      <c r="Q337" s="173">
        <f t="shared" si="16"/>
        <v>0</v>
      </c>
      <c r="R337" s="82" t="str">
        <f t="shared" si="17"/>
        <v>OK</v>
      </c>
      <c r="S337" s="75"/>
      <c r="T337" s="75"/>
      <c r="U337" s="75"/>
      <c r="V337" s="75"/>
      <c r="W337" s="75"/>
    </row>
    <row r="338" spans="1:23" ht="12.75" customHeight="1">
      <c r="A338" s="93" t="s">
        <v>703</v>
      </c>
      <c r="B338" s="156" t="s">
        <v>704</v>
      </c>
      <c r="C338" s="93" t="s">
        <v>217</v>
      </c>
      <c r="D338" s="172">
        <v>2668</v>
      </c>
      <c r="E338" s="173">
        <v>2337</v>
      </c>
      <c r="F338" s="173">
        <f t="shared" si="9"/>
        <v>6235116</v>
      </c>
      <c r="G338" s="173">
        <v>2325</v>
      </c>
      <c r="H338" s="173">
        <f t="shared" si="10"/>
        <v>6203100</v>
      </c>
      <c r="I338" s="82" t="str">
        <f t="shared" si="11"/>
        <v>OK</v>
      </c>
      <c r="J338" s="173">
        <v>2337</v>
      </c>
      <c r="K338" s="173">
        <f t="shared" si="12"/>
        <v>6235116</v>
      </c>
      <c r="L338" s="82" t="str">
        <f t="shared" si="13"/>
        <v>OK</v>
      </c>
      <c r="M338" s="173">
        <v>2323</v>
      </c>
      <c r="N338" s="173">
        <f t="shared" si="14"/>
        <v>6197764</v>
      </c>
      <c r="O338" s="82" t="str">
        <f t="shared" si="15"/>
        <v>OK</v>
      </c>
      <c r="P338" s="173">
        <v>2324</v>
      </c>
      <c r="Q338" s="173">
        <f t="shared" si="16"/>
        <v>6200432</v>
      </c>
      <c r="R338" s="82" t="str">
        <f t="shared" si="17"/>
        <v>OK</v>
      </c>
      <c r="S338" s="75"/>
      <c r="T338" s="75"/>
      <c r="U338" s="75"/>
      <c r="V338" s="75"/>
      <c r="W338" s="75"/>
    </row>
    <row r="339" spans="1:23" ht="12.75" customHeight="1">
      <c r="A339" s="93" t="s">
        <v>705</v>
      </c>
      <c r="B339" s="156" t="s">
        <v>706</v>
      </c>
      <c r="C339" s="93" t="s">
        <v>220</v>
      </c>
      <c r="D339" s="172">
        <v>320</v>
      </c>
      <c r="E339" s="173">
        <v>5372</v>
      </c>
      <c r="F339" s="173">
        <f t="shared" si="9"/>
        <v>1719040</v>
      </c>
      <c r="G339" s="173">
        <v>5345</v>
      </c>
      <c r="H339" s="173">
        <f t="shared" si="10"/>
        <v>1710400</v>
      </c>
      <c r="I339" s="82" t="str">
        <f t="shared" si="11"/>
        <v>OK</v>
      </c>
      <c r="J339" s="173">
        <v>5372</v>
      </c>
      <c r="K339" s="173">
        <f t="shared" si="12"/>
        <v>1719040</v>
      </c>
      <c r="L339" s="82" t="str">
        <f t="shared" si="13"/>
        <v>OK</v>
      </c>
      <c r="M339" s="173">
        <v>5341</v>
      </c>
      <c r="N339" s="173">
        <f t="shared" si="14"/>
        <v>1709120</v>
      </c>
      <c r="O339" s="82" t="str">
        <f t="shared" si="15"/>
        <v>OK</v>
      </c>
      <c r="P339" s="173">
        <v>5342</v>
      </c>
      <c r="Q339" s="173">
        <f t="shared" si="16"/>
        <v>1709440</v>
      </c>
      <c r="R339" s="82" t="str">
        <f t="shared" si="17"/>
        <v>OK</v>
      </c>
      <c r="S339" s="75"/>
      <c r="T339" s="75"/>
      <c r="U339" s="75"/>
      <c r="V339" s="75"/>
      <c r="W339" s="75"/>
    </row>
    <row r="340" spans="1:23" ht="12.75" customHeight="1">
      <c r="A340" s="93" t="s">
        <v>707</v>
      </c>
      <c r="B340" s="156" t="s">
        <v>708</v>
      </c>
      <c r="C340" s="93" t="s">
        <v>217</v>
      </c>
      <c r="D340" s="172">
        <v>2668</v>
      </c>
      <c r="E340" s="173">
        <v>7398</v>
      </c>
      <c r="F340" s="173">
        <f t="shared" si="9"/>
        <v>19737864</v>
      </c>
      <c r="G340" s="173">
        <v>7361</v>
      </c>
      <c r="H340" s="173">
        <f t="shared" si="10"/>
        <v>19639148</v>
      </c>
      <c r="I340" s="82" t="str">
        <f t="shared" si="11"/>
        <v>OK</v>
      </c>
      <c r="J340" s="173">
        <v>7398</v>
      </c>
      <c r="K340" s="173">
        <f t="shared" si="12"/>
        <v>19737864</v>
      </c>
      <c r="L340" s="82" t="str">
        <f t="shared" si="13"/>
        <v>OK</v>
      </c>
      <c r="M340" s="173">
        <v>7355</v>
      </c>
      <c r="N340" s="173">
        <f t="shared" si="14"/>
        <v>19623140</v>
      </c>
      <c r="O340" s="82" t="str">
        <f t="shared" si="15"/>
        <v>OK</v>
      </c>
      <c r="P340" s="173">
        <v>7357</v>
      </c>
      <c r="Q340" s="173">
        <f t="shared" si="16"/>
        <v>19628476</v>
      </c>
      <c r="R340" s="82" t="str">
        <f t="shared" si="17"/>
        <v>OK</v>
      </c>
      <c r="S340" s="75"/>
      <c r="T340" s="75"/>
      <c r="U340" s="75"/>
      <c r="V340" s="75"/>
      <c r="W340" s="75"/>
    </row>
    <row r="341" spans="1:23" ht="12.75" customHeight="1">
      <c r="A341" s="93" t="s">
        <v>709</v>
      </c>
      <c r="B341" s="156" t="s">
        <v>710</v>
      </c>
      <c r="C341" s="93" t="s">
        <v>217</v>
      </c>
      <c r="D341" s="172">
        <v>532</v>
      </c>
      <c r="E341" s="173">
        <v>12075</v>
      </c>
      <c r="F341" s="173">
        <f t="shared" si="9"/>
        <v>6423900</v>
      </c>
      <c r="G341" s="173">
        <v>12015</v>
      </c>
      <c r="H341" s="173">
        <f t="shared" si="10"/>
        <v>6391980</v>
      </c>
      <c r="I341" s="82" t="str">
        <f t="shared" si="11"/>
        <v>OK</v>
      </c>
      <c r="J341" s="173">
        <v>12075</v>
      </c>
      <c r="K341" s="173">
        <f t="shared" si="12"/>
        <v>6423900</v>
      </c>
      <c r="L341" s="82" t="str">
        <f t="shared" si="13"/>
        <v>OK</v>
      </c>
      <c r="M341" s="173">
        <v>12004</v>
      </c>
      <c r="N341" s="173">
        <f t="shared" si="14"/>
        <v>6386128</v>
      </c>
      <c r="O341" s="82" t="str">
        <f t="shared" si="15"/>
        <v>OK</v>
      </c>
      <c r="P341" s="173">
        <v>12008</v>
      </c>
      <c r="Q341" s="173">
        <f t="shared" si="16"/>
        <v>6388256</v>
      </c>
      <c r="R341" s="82" t="str">
        <f t="shared" si="17"/>
        <v>OK</v>
      </c>
      <c r="S341" s="75"/>
      <c r="T341" s="75"/>
      <c r="U341" s="75"/>
      <c r="V341" s="75"/>
      <c r="W341" s="75"/>
    </row>
    <row r="342" spans="1:23" ht="12.75" customHeight="1">
      <c r="A342" s="93" t="s">
        <v>711</v>
      </c>
      <c r="B342" s="156" t="s">
        <v>712</v>
      </c>
      <c r="C342" s="93" t="s">
        <v>220</v>
      </c>
      <c r="D342" s="172">
        <v>12960</v>
      </c>
      <c r="E342" s="173">
        <v>2937</v>
      </c>
      <c r="F342" s="173">
        <f t="shared" si="9"/>
        <v>38063520</v>
      </c>
      <c r="G342" s="173">
        <v>2922</v>
      </c>
      <c r="H342" s="173">
        <f t="shared" si="10"/>
        <v>37869120</v>
      </c>
      <c r="I342" s="82" t="str">
        <f t="shared" si="11"/>
        <v>OK</v>
      </c>
      <c r="J342" s="173">
        <v>2937</v>
      </c>
      <c r="K342" s="173">
        <f t="shared" si="12"/>
        <v>38063520</v>
      </c>
      <c r="L342" s="82" t="str">
        <f t="shared" si="13"/>
        <v>OK</v>
      </c>
      <c r="M342" s="173">
        <v>2920</v>
      </c>
      <c r="N342" s="173">
        <f t="shared" si="14"/>
        <v>37843200</v>
      </c>
      <c r="O342" s="82" t="str">
        <f t="shared" si="15"/>
        <v>OK</v>
      </c>
      <c r="P342" s="173">
        <v>2921</v>
      </c>
      <c r="Q342" s="173">
        <f t="shared" si="16"/>
        <v>37856160</v>
      </c>
      <c r="R342" s="82" t="str">
        <f t="shared" si="17"/>
        <v>OK</v>
      </c>
      <c r="S342" s="75"/>
      <c r="T342" s="75"/>
      <c r="U342" s="75"/>
      <c r="V342" s="75"/>
      <c r="W342" s="75"/>
    </row>
    <row r="343" spans="1:23" ht="12.75" customHeight="1">
      <c r="A343" s="93"/>
      <c r="B343" s="156" t="s">
        <v>364</v>
      </c>
      <c r="C343" s="93"/>
      <c r="D343" s="172"/>
      <c r="E343" s="173"/>
      <c r="F343" s="173">
        <f t="shared" si="9"/>
        <v>0</v>
      </c>
      <c r="G343" s="173"/>
      <c r="H343" s="173">
        <f t="shared" si="10"/>
        <v>0</v>
      </c>
      <c r="I343" s="82" t="str">
        <f t="shared" si="11"/>
        <v>OK</v>
      </c>
      <c r="J343" s="173"/>
      <c r="K343" s="173">
        <f t="shared" si="12"/>
        <v>0</v>
      </c>
      <c r="L343" s="82" t="str">
        <f t="shared" si="13"/>
        <v>OK</v>
      </c>
      <c r="M343" s="173"/>
      <c r="N343" s="173">
        <f t="shared" si="14"/>
        <v>0</v>
      </c>
      <c r="O343" s="82" t="str">
        <f t="shared" si="15"/>
        <v>OK</v>
      </c>
      <c r="P343" s="173">
        <v>0</v>
      </c>
      <c r="Q343" s="173">
        <f t="shared" si="16"/>
        <v>0</v>
      </c>
      <c r="R343" s="82" t="str">
        <f t="shared" si="17"/>
        <v>OK</v>
      </c>
      <c r="S343" s="75"/>
      <c r="T343" s="75"/>
      <c r="U343" s="75"/>
      <c r="V343" s="75"/>
      <c r="W343" s="75"/>
    </row>
    <row r="344" spans="1:23" ht="12.75" customHeight="1">
      <c r="A344" s="93">
        <v>5</v>
      </c>
      <c r="B344" s="156" t="s">
        <v>713</v>
      </c>
      <c r="C344" s="93"/>
      <c r="D344" s="172"/>
      <c r="E344" s="173"/>
      <c r="F344" s="173">
        <f t="shared" si="9"/>
        <v>0</v>
      </c>
      <c r="G344" s="173"/>
      <c r="H344" s="173">
        <f t="shared" si="10"/>
        <v>0</v>
      </c>
      <c r="I344" s="82" t="str">
        <f t="shared" si="11"/>
        <v>OK</v>
      </c>
      <c r="J344" s="173"/>
      <c r="K344" s="173">
        <f t="shared" si="12"/>
        <v>0</v>
      </c>
      <c r="L344" s="82" t="str">
        <f t="shared" si="13"/>
        <v>OK</v>
      </c>
      <c r="M344" s="173"/>
      <c r="N344" s="173">
        <f t="shared" si="14"/>
        <v>0</v>
      </c>
      <c r="O344" s="82" t="str">
        <f t="shared" si="15"/>
        <v>OK</v>
      </c>
      <c r="P344" s="173">
        <v>0</v>
      </c>
      <c r="Q344" s="173">
        <f t="shared" si="16"/>
        <v>0</v>
      </c>
      <c r="R344" s="82" t="str">
        <f t="shared" si="17"/>
        <v>OK</v>
      </c>
      <c r="S344" s="75"/>
      <c r="T344" s="75"/>
      <c r="U344" s="75"/>
      <c r="V344" s="75"/>
      <c r="W344" s="75"/>
    </row>
    <row r="345" spans="1:23" ht="12.75" customHeight="1">
      <c r="A345" s="93"/>
      <c r="B345" s="156" t="s">
        <v>714</v>
      </c>
      <c r="C345" s="93"/>
      <c r="D345" s="172"/>
      <c r="E345" s="173"/>
      <c r="F345" s="173">
        <f t="shared" si="9"/>
        <v>0</v>
      </c>
      <c r="G345" s="173"/>
      <c r="H345" s="173">
        <f t="shared" si="10"/>
        <v>0</v>
      </c>
      <c r="I345" s="82" t="str">
        <f t="shared" si="11"/>
        <v>OK</v>
      </c>
      <c r="J345" s="173"/>
      <c r="K345" s="173">
        <f t="shared" si="12"/>
        <v>0</v>
      </c>
      <c r="L345" s="82" t="str">
        <f t="shared" si="13"/>
        <v>OK</v>
      </c>
      <c r="M345" s="173"/>
      <c r="N345" s="173">
        <f t="shared" si="14"/>
        <v>0</v>
      </c>
      <c r="O345" s="82" t="str">
        <f t="shared" si="15"/>
        <v>OK</v>
      </c>
      <c r="P345" s="173">
        <v>0</v>
      </c>
      <c r="Q345" s="173">
        <f t="shared" si="16"/>
        <v>0</v>
      </c>
      <c r="R345" s="82" t="str">
        <f t="shared" si="17"/>
        <v>OK</v>
      </c>
      <c r="S345" s="75"/>
      <c r="T345" s="75"/>
      <c r="U345" s="75"/>
      <c r="V345" s="75"/>
      <c r="W345" s="75"/>
    </row>
    <row r="346" spans="1:23" ht="12.75" customHeight="1">
      <c r="A346" s="93">
        <v>5.0999999999999996</v>
      </c>
      <c r="B346" s="156" t="s">
        <v>715</v>
      </c>
      <c r="C346" s="93"/>
      <c r="D346" s="172"/>
      <c r="E346" s="173"/>
      <c r="F346" s="173">
        <f t="shared" si="9"/>
        <v>0</v>
      </c>
      <c r="G346" s="173"/>
      <c r="H346" s="173">
        <f t="shared" si="10"/>
        <v>0</v>
      </c>
      <c r="I346" s="82" t="str">
        <f t="shared" si="11"/>
        <v>OK</v>
      </c>
      <c r="J346" s="173"/>
      <c r="K346" s="173">
        <f t="shared" si="12"/>
        <v>0</v>
      </c>
      <c r="L346" s="82" t="str">
        <f t="shared" si="13"/>
        <v>OK</v>
      </c>
      <c r="M346" s="173"/>
      <c r="N346" s="173">
        <f t="shared" si="14"/>
        <v>0</v>
      </c>
      <c r="O346" s="82" t="str">
        <f t="shared" si="15"/>
        <v>OK</v>
      </c>
      <c r="P346" s="173">
        <v>0</v>
      </c>
      <c r="Q346" s="173">
        <f t="shared" si="16"/>
        <v>0</v>
      </c>
      <c r="R346" s="82" t="str">
        <f t="shared" si="17"/>
        <v>OK</v>
      </c>
      <c r="S346" s="75"/>
      <c r="T346" s="75"/>
      <c r="U346" s="75"/>
      <c r="V346" s="75"/>
      <c r="W346" s="75"/>
    </row>
    <row r="347" spans="1:23" ht="12.75" customHeight="1">
      <c r="A347" s="93" t="s">
        <v>716</v>
      </c>
      <c r="B347" s="156" t="s">
        <v>717</v>
      </c>
      <c r="C347" s="93" t="s">
        <v>217</v>
      </c>
      <c r="D347" s="172">
        <v>400</v>
      </c>
      <c r="E347" s="173">
        <v>6548</v>
      </c>
      <c r="F347" s="173">
        <f t="shared" si="9"/>
        <v>2619200</v>
      </c>
      <c r="G347" s="173">
        <v>6515</v>
      </c>
      <c r="H347" s="173">
        <f t="shared" si="10"/>
        <v>2606000</v>
      </c>
      <c r="I347" s="82" t="str">
        <f t="shared" si="11"/>
        <v>OK</v>
      </c>
      <c r="J347" s="173">
        <v>6548</v>
      </c>
      <c r="K347" s="173">
        <f t="shared" si="12"/>
        <v>2619200</v>
      </c>
      <c r="L347" s="82" t="str">
        <f t="shared" si="13"/>
        <v>OK</v>
      </c>
      <c r="M347" s="173">
        <v>6510</v>
      </c>
      <c r="N347" s="173">
        <f t="shared" si="14"/>
        <v>2604000</v>
      </c>
      <c r="O347" s="82" t="str">
        <f t="shared" si="15"/>
        <v>OK</v>
      </c>
      <c r="P347" s="173">
        <v>6511</v>
      </c>
      <c r="Q347" s="173">
        <f t="shared" si="16"/>
        <v>2604400</v>
      </c>
      <c r="R347" s="82" t="str">
        <f t="shared" si="17"/>
        <v>OK</v>
      </c>
      <c r="S347" s="75"/>
      <c r="T347" s="75"/>
      <c r="U347" s="75"/>
      <c r="V347" s="75"/>
      <c r="W347" s="75"/>
    </row>
    <row r="348" spans="1:23" ht="12.75" customHeight="1">
      <c r="A348" s="93" t="s">
        <v>718</v>
      </c>
      <c r="B348" s="156" t="s">
        <v>719</v>
      </c>
      <c r="C348" s="93" t="s">
        <v>490</v>
      </c>
      <c r="D348" s="172">
        <v>1</v>
      </c>
      <c r="E348" s="173">
        <v>110000</v>
      </c>
      <c r="F348" s="173">
        <f t="shared" si="9"/>
        <v>110000</v>
      </c>
      <c r="G348" s="173">
        <v>109450</v>
      </c>
      <c r="H348" s="173">
        <f t="shared" si="10"/>
        <v>109450</v>
      </c>
      <c r="I348" s="82" t="str">
        <f t="shared" si="11"/>
        <v>OK</v>
      </c>
      <c r="J348" s="173">
        <v>110000</v>
      </c>
      <c r="K348" s="173">
        <f t="shared" si="12"/>
        <v>110000</v>
      </c>
      <c r="L348" s="82" t="str">
        <f t="shared" si="13"/>
        <v>OK</v>
      </c>
      <c r="M348" s="173">
        <v>109355</v>
      </c>
      <c r="N348" s="173">
        <f t="shared" si="14"/>
        <v>109355</v>
      </c>
      <c r="O348" s="82" t="str">
        <f t="shared" si="15"/>
        <v>OK</v>
      </c>
      <c r="P348" s="173">
        <v>109386</v>
      </c>
      <c r="Q348" s="173">
        <f t="shared" si="16"/>
        <v>109386</v>
      </c>
      <c r="R348" s="82" t="str">
        <f t="shared" si="17"/>
        <v>OK</v>
      </c>
      <c r="S348" s="75"/>
      <c r="T348" s="75"/>
      <c r="U348" s="75"/>
      <c r="V348" s="75"/>
      <c r="W348" s="75"/>
    </row>
    <row r="349" spans="1:23" ht="12.75" customHeight="1">
      <c r="A349" s="93" t="s">
        <v>720</v>
      </c>
      <c r="B349" s="156" t="s">
        <v>721</v>
      </c>
      <c r="C349" s="93" t="s">
        <v>225</v>
      </c>
      <c r="D349" s="172">
        <v>299</v>
      </c>
      <c r="E349" s="173">
        <v>37463</v>
      </c>
      <c r="F349" s="173">
        <f t="shared" si="9"/>
        <v>11201437</v>
      </c>
      <c r="G349" s="173">
        <v>37276</v>
      </c>
      <c r="H349" s="173">
        <f t="shared" si="10"/>
        <v>11145524</v>
      </c>
      <c r="I349" s="82" t="str">
        <f t="shared" si="11"/>
        <v>OK</v>
      </c>
      <c r="J349" s="173">
        <v>37463</v>
      </c>
      <c r="K349" s="173">
        <f t="shared" si="12"/>
        <v>11201437</v>
      </c>
      <c r="L349" s="82" t="str">
        <f t="shared" si="13"/>
        <v>OK</v>
      </c>
      <c r="M349" s="173">
        <v>37243</v>
      </c>
      <c r="N349" s="173">
        <f t="shared" si="14"/>
        <v>11135657</v>
      </c>
      <c r="O349" s="82" t="str">
        <f t="shared" si="15"/>
        <v>OK</v>
      </c>
      <c r="P349" s="173">
        <v>37254</v>
      </c>
      <c r="Q349" s="173">
        <f t="shared" si="16"/>
        <v>11138946</v>
      </c>
      <c r="R349" s="82" t="str">
        <f t="shared" si="17"/>
        <v>OK</v>
      </c>
      <c r="S349" s="75"/>
      <c r="T349" s="75"/>
      <c r="U349" s="75"/>
      <c r="V349" s="75"/>
      <c r="W349" s="75"/>
    </row>
    <row r="350" spans="1:23" ht="12.75" customHeight="1">
      <c r="A350" s="93" t="s">
        <v>722</v>
      </c>
      <c r="B350" s="156" t="s">
        <v>723</v>
      </c>
      <c r="C350" s="93" t="s">
        <v>225</v>
      </c>
      <c r="D350" s="172">
        <v>20</v>
      </c>
      <c r="E350" s="173">
        <v>28146</v>
      </c>
      <c r="F350" s="173">
        <f t="shared" si="9"/>
        <v>562920</v>
      </c>
      <c r="G350" s="173">
        <v>28005</v>
      </c>
      <c r="H350" s="173">
        <f t="shared" si="10"/>
        <v>560100</v>
      </c>
      <c r="I350" s="82" t="str">
        <f t="shared" si="11"/>
        <v>OK</v>
      </c>
      <c r="J350" s="173">
        <v>28146</v>
      </c>
      <c r="K350" s="173">
        <f t="shared" si="12"/>
        <v>562920</v>
      </c>
      <c r="L350" s="82" t="str">
        <f t="shared" si="13"/>
        <v>OK</v>
      </c>
      <c r="M350" s="173">
        <v>27981</v>
      </c>
      <c r="N350" s="173">
        <f t="shared" si="14"/>
        <v>559620</v>
      </c>
      <c r="O350" s="82" t="str">
        <f t="shared" si="15"/>
        <v>OK</v>
      </c>
      <c r="P350" s="173">
        <v>27989</v>
      </c>
      <c r="Q350" s="173">
        <f t="shared" si="16"/>
        <v>559780</v>
      </c>
      <c r="R350" s="82" t="str">
        <f t="shared" si="17"/>
        <v>OK</v>
      </c>
      <c r="S350" s="75"/>
      <c r="T350" s="75"/>
      <c r="U350" s="75"/>
      <c r="V350" s="75"/>
      <c r="W350" s="75"/>
    </row>
    <row r="351" spans="1:23" ht="12.75" customHeight="1">
      <c r="A351" s="93" t="s">
        <v>724</v>
      </c>
      <c r="B351" s="156" t="s">
        <v>725</v>
      </c>
      <c r="C351" s="93" t="s">
        <v>220</v>
      </c>
      <c r="D351" s="172">
        <v>40</v>
      </c>
      <c r="E351" s="173">
        <v>63366</v>
      </c>
      <c r="F351" s="173">
        <f t="shared" si="9"/>
        <v>2534640</v>
      </c>
      <c r="G351" s="173">
        <v>63049</v>
      </c>
      <c r="H351" s="173">
        <f t="shared" si="10"/>
        <v>2521960</v>
      </c>
      <c r="I351" s="82" t="str">
        <f t="shared" si="11"/>
        <v>OK</v>
      </c>
      <c r="J351" s="173">
        <v>63366</v>
      </c>
      <c r="K351" s="173">
        <f t="shared" si="12"/>
        <v>2534640</v>
      </c>
      <c r="L351" s="82" t="str">
        <f t="shared" si="13"/>
        <v>OK</v>
      </c>
      <c r="M351" s="173">
        <v>62995</v>
      </c>
      <c r="N351" s="173">
        <f t="shared" si="14"/>
        <v>2519800</v>
      </c>
      <c r="O351" s="82" t="str">
        <f t="shared" si="15"/>
        <v>OK</v>
      </c>
      <c r="P351" s="173">
        <v>63012</v>
      </c>
      <c r="Q351" s="173">
        <f t="shared" si="16"/>
        <v>2520480</v>
      </c>
      <c r="R351" s="82" t="str">
        <f t="shared" si="17"/>
        <v>OK</v>
      </c>
      <c r="S351" s="75"/>
      <c r="T351" s="75"/>
      <c r="U351" s="75"/>
      <c r="V351" s="75"/>
      <c r="W351" s="75"/>
    </row>
    <row r="352" spans="1:23" ht="12.75" customHeight="1">
      <c r="A352" s="93" t="s">
        <v>726</v>
      </c>
      <c r="B352" s="156" t="s">
        <v>727</v>
      </c>
      <c r="C352" s="93" t="s">
        <v>217</v>
      </c>
      <c r="D352" s="172">
        <v>667.44</v>
      </c>
      <c r="E352" s="173">
        <v>10435</v>
      </c>
      <c r="F352" s="173">
        <f t="shared" si="9"/>
        <v>6964736</v>
      </c>
      <c r="G352" s="173">
        <v>10383</v>
      </c>
      <c r="H352" s="173">
        <f t="shared" si="10"/>
        <v>6930030</v>
      </c>
      <c r="I352" s="82" t="str">
        <f t="shared" si="11"/>
        <v>OK</v>
      </c>
      <c r="J352" s="173">
        <v>10435</v>
      </c>
      <c r="K352" s="173">
        <f t="shared" si="12"/>
        <v>6964736</v>
      </c>
      <c r="L352" s="82" t="str">
        <f t="shared" si="13"/>
        <v>OK</v>
      </c>
      <c r="M352" s="173">
        <v>10374</v>
      </c>
      <c r="N352" s="173">
        <f t="shared" si="14"/>
        <v>6924023</v>
      </c>
      <c r="O352" s="82" t="str">
        <f t="shared" si="15"/>
        <v>OK</v>
      </c>
      <c r="P352" s="173">
        <v>10377</v>
      </c>
      <c r="Q352" s="173">
        <f t="shared" si="16"/>
        <v>6926025</v>
      </c>
      <c r="R352" s="82" t="str">
        <f t="shared" si="17"/>
        <v>OK</v>
      </c>
      <c r="S352" s="75"/>
      <c r="T352" s="75"/>
      <c r="U352" s="75"/>
      <c r="V352" s="75"/>
      <c r="W352" s="75"/>
    </row>
    <row r="353" spans="1:23" ht="12.75" customHeight="1">
      <c r="A353" s="93">
        <v>5.2</v>
      </c>
      <c r="B353" s="156" t="s">
        <v>728</v>
      </c>
      <c r="C353" s="93"/>
      <c r="D353" s="172"/>
      <c r="E353" s="173"/>
      <c r="F353" s="173">
        <f t="shared" si="9"/>
        <v>0</v>
      </c>
      <c r="G353" s="173"/>
      <c r="H353" s="173">
        <f t="shared" si="10"/>
        <v>0</v>
      </c>
      <c r="I353" s="82" t="str">
        <f t="shared" si="11"/>
        <v>OK</v>
      </c>
      <c r="J353" s="173"/>
      <c r="K353" s="173">
        <f t="shared" si="12"/>
        <v>0</v>
      </c>
      <c r="L353" s="82" t="str">
        <f t="shared" si="13"/>
        <v>OK</v>
      </c>
      <c r="M353" s="173"/>
      <c r="N353" s="173">
        <f t="shared" si="14"/>
        <v>0</v>
      </c>
      <c r="O353" s="82" t="str">
        <f t="shared" si="15"/>
        <v>OK</v>
      </c>
      <c r="P353" s="173"/>
      <c r="Q353" s="173">
        <f t="shared" si="16"/>
        <v>0</v>
      </c>
      <c r="R353" s="82" t="str">
        <f t="shared" si="17"/>
        <v>OK</v>
      </c>
      <c r="S353" s="75"/>
      <c r="T353" s="75"/>
      <c r="U353" s="75"/>
      <c r="V353" s="75"/>
      <c r="W353" s="75"/>
    </row>
    <row r="354" spans="1:23" ht="12.75" customHeight="1">
      <c r="A354" s="93" t="s">
        <v>729</v>
      </c>
      <c r="B354" s="156" t="s">
        <v>730</v>
      </c>
      <c r="C354" s="93" t="s">
        <v>217</v>
      </c>
      <c r="D354" s="172">
        <v>54.1</v>
      </c>
      <c r="E354" s="173">
        <v>7634</v>
      </c>
      <c r="F354" s="173">
        <f t="shared" si="9"/>
        <v>412999</v>
      </c>
      <c r="G354" s="173">
        <v>7596</v>
      </c>
      <c r="H354" s="173">
        <f t="shared" si="10"/>
        <v>410944</v>
      </c>
      <c r="I354" s="82" t="str">
        <f t="shared" si="11"/>
        <v>OK</v>
      </c>
      <c r="J354" s="173">
        <v>7634</v>
      </c>
      <c r="K354" s="173">
        <f t="shared" si="12"/>
        <v>412999</v>
      </c>
      <c r="L354" s="82" t="str">
        <f t="shared" si="13"/>
        <v>OK</v>
      </c>
      <c r="M354" s="173">
        <v>7589</v>
      </c>
      <c r="N354" s="173">
        <f t="shared" si="14"/>
        <v>410565</v>
      </c>
      <c r="O354" s="82" t="str">
        <f t="shared" si="15"/>
        <v>OK</v>
      </c>
      <c r="P354" s="173">
        <v>7591</v>
      </c>
      <c r="Q354" s="173">
        <f t="shared" si="16"/>
        <v>410673</v>
      </c>
      <c r="R354" s="82" t="str">
        <f t="shared" si="17"/>
        <v>OK</v>
      </c>
      <c r="S354" s="75"/>
      <c r="T354" s="75"/>
      <c r="U354" s="75"/>
      <c r="V354" s="75"/>
      <c r="W354" s="75"/>
    </row>
    <row r="355" spans="1:23" ht="12.75" customHeight="1">
      <c r="A355" s="93" t="s">
        <v>731</v>
      </c>
      <c r="B355" s="156" t="s">
        <v>732</v>
      </c>
      <c r="C355" s="93" t="s">
        <v>220</v>
      </c>
      <c r="D355" s="172">
        <v>4.6500000000000004</v>
      </c>
      <c r="E355" s="173">
        <v>8493</v>
      </c>
      <c r="F355" s="173">
        <f t="shared" si="9"/>
        <v>39492</v>
      </c>
      <c r="G355" s="173">
        <v>8451</v>
      </c>
      <c r="H355" s="173">
        <f t="shared" si="10"/>
        <v>39297</v>
      </c>
      <c r="I355" s="82" t="str">
        <f t="shared" si="11"/>
        <v>OK</v>
      </c>
      <c r="J355" s="173">
        <v>8493</v>
      </c>
      <c r="K355" s="173">
        <f t="shared" si="12"/>
        <v>39492</v>
      </c>
      <c r="L355" s="82" t="str">
        <f t="shared" si="13"/>
        <v>OK</v>
      </c>
      <c r="M355" s="173">
        <v>8443</v>
      </c>
      <c r="N355" s="173">
        <f t="shared" si="14"/>
        <v>39260</v>
      </c>
      <c r="O355" s="82" t="str">
        <f t="shared" si="15"/>
        <v>OK</v>
      </c>
      <c r="P355" s="173">
        <v>8446</v>
      </c>
      <c r="Q355" s="173">
        <f t="shared" si="16"/>
        <v>39274</v>
      </c>
      <c r="R355" s="82" t="str">
        <f t="shared" si="17"/>
        <v>OK</v>
      </c>
      <c r="S355" s="75"/>
      <c r="T355" s="75"/>
      <c r="U355" s="75"/>
      <c r="V355" s="75"/>
      <c r="W355" s="75"/>
    </row>
    <row r="356" spans="1:23" ht="12.75" customHeight="1">
      <c r="A356" s="93" t="s">
        <v>733</v>
      </c>
      <c r="B356" s="156" t="s">
        <v>734</v>
      </c>
      <c r="C356" s="93" t="s">
        <v>220</v>
      </c>
      <c r="D356" s="172">
        <v>4.6500000000000004</v>
      </c>
      <c r="E356" s="173">
        <v>63051</v>
      </c>
      <c r="F356" s="173">
        <f t="shared" si="9"/>
        <v>293187</v>
      </c>
      <c r="G356" s="173">
        <v>62736</v>
      </c>
      <c r="H356" s="173">
        <f t="shared" si="10"/>
        <v>291722</v>
      </c>
      <c r="I356" s="82" t="str">
        <f t="shared" si="11"/>
        <v>OK</v>
      </c>
      <c r="J356" s="173">
        <v>63051</v>
      </c>
      <c r="K356" s="173">
        <f t="shared" si="12"/>
        <v>293187</v>
      </c>
      <c r="L356" s="82" t="str">
        <f t="shared" si="13"/>
        <v>OK</v>
      </c>
      <c r="M356" s="173">
        <v>62682</v>
      </c>
      <c r="N356" s="173">
        <f t="shared" si="14"/>
        <v>291471</v>
      </c>
      <c r="O356" s="82" t="str">
        <f t="shared" si="15"/>
        <v>OK</v>
      </c>
      <c r="P356" s="173">
        <v>62699</v>
      </c>
      <c r="Q356" s="173">
        <f t="shared" si="16"/>
        <v>291550</v>
      </c>
      <c r="R356" s="82" t="str">
        <f t="shared" si="17"/>
        <v>OK</v>
      </c>
      <c r="S356" s="75"/>
      <c r="T356" s="75"/>
      <c r="U356" s="75"/>
      <c r="V356" s="75"/>
      <c r="W356" s="75"/>
    </row>
    <row r="357" spans="1:23" ht="12.75" customHeight="1">
      <c r="A357" s="93" t="s">
        <v>735</v>
      </c>
      <c r="B357" s="156" t="s">
        <v>736</v>
      </c>
      <c r="C357" s="93" t="s">
        <v>220</v>
      </c>
      <c r="D357" s="172">
        <v>21.85</v>
      </c>
      <c r="E357" s="173">
        <v>12844</v>
      </c>
      <c r="F357" s="173">
        <f t="shared" si="9"/>
        <v>280641</v>
      </c>
      <c r="G357" s="173">
        <v>12780</v>
      </c>
      <c r="H357" s="173">
        <f t="shared" si="10"/>
        <v>279243</v>
      </c>
      <c r="I357" s="82" t="str">
        <f t="shared" si="11"/>
        <v>OK</v>
      </c>
      <c r="J357" s="173">
        <v>12844</v>
      </c>
      <c r="K357" s="173">
        <f t="shared" si="12"/>
        <v>280641</v>
      </c>
      <c r="L357" s="82" t="str">
        <f t="shared" si="13"/>
        <v>OK</v>
      </c>
      <c r="M357" s="173">
        <v>12769</v>
      </c>
      <c r="N357" s="173">
        <f t="shared" si="14"/>
        <v>279003</v>
      </c>
      <c r="O357" s="82" t="str">
        <f t="shared" si="15"/>
        <v>OK</v>
      </c>
      <c r="P357" s="173">
        <v>12772</v>
      </c>
      <c r="Q357" s="173">
        <f t="shared" si="16"/>
        <v>279068</v>
      </c>
      <c r="R357" s="82" t="str">
        <f t="shared" si="17"/>
        <v>OK</v>
      </c>
      <c r="S357" s="75"/>
      <c r="T357" s="75"/>
      <c r="U357" s="75"/>
      <c r="V357" s="75"/>
      <c r="W357" s="75"/>
    </row>
    <row r="358" spans="1:23" ht="12.75" customHeight="1">
      <c r="A358" s="93" t="s">
        <v>737</v>
      </c>
      <c r="B358" s="156" t="s">
        <v>738</v>
      </c>
      <c r="C358" s="93" t="s">
        <v>217</v>
      </c>
      <c r="D358" s="172">
        <v>98.910000000000011</v>
      </c>
      <c r="E358" s="173">
        <v>62814</v>
      </c>
      <c r="F358" s="173">
        <f t="shared" si="9"/>
        <v>6212933</v>
      </c>
      <c r="G358" s="173">
        <v>62500</v>
      </c>
      <c r="H358" s="173">
        <f t="shared" si="10"/>
        <v>6181875</v>
      </c>
      <c r="I358" s="82" t="str">
        <f t="shared" si="11"/>
        <v>OK</v>
      </c>
      <c r="J358" s="173">
        <v>62814</v>
      </c>
      <c r="K358" s="173">
        <f t="shared" si="12"/>
        <v>6212933</v>
      </c>
      <c r="L358" s="82" t="str">
        <f t="shared" si="13"/>
        <v>OK</v>
      </c>
      <c r="M358" s="173">
        <v>62446</v>
      </c>
      <c r="N358" s="173">
        <f t="shared" si="14"/>
        <v>6176534</v>
      </c>
      <c r="O358" s="82" t="str">
        <f t="shared" si="15"/>
        <v>OK</v>
      </c>
      <c r="P358" s="173">
        <v>62463</v>
      </c>
      <c r="Q358" s="173">
        <f t="shared" si="16"/>
        <v>6178215</v>
      </c>
      <c r="R358" s="82" t="str">
        <f t="shared" si="17"/>
        <v>OK</v>
      </c>
      <c r="S358" s="75"/>
      <c r="T358" s="75"/>
      <c r="U358" s="75"/>
      <c r="V358" s="75"/>
      <c r="W358" s="75"/>
    </row>
    <row r="359" spans="1:23" ht="12.75" customHeight="1">
      <c r="A359" s="93" t="s">
        <v>739</v>
      </c>
      <c r="B359" s="156" t="s">
        <v>740</v>
      </c>
      <c r="C359" s="93" t="s">
        <v>217</v>
      </c>
      <c r="D359" s="172">
        <v>486.62</v>
      </c>
      <c r="E359" s="173">
        <v>12848</v>
      </c>
      <c r="F359" s="173">
        <f t="shared" si="9"/>
        <v>6252094</v>
      </c>
      <c r="G359" s="173">
        <v>12784</v>
      </c>
      <c r="H359" s="173">
        <f t="shared" si="10"/>
        <v>6220950</v>
      </c>
      <c r="I359" s="82" t="str">
        <f t="shared" si="11"/>
        <v>OK</v>
      </c>
      <c r="J359" s="173">
        <v>12848</v>
      </c>
      <c r="K359" s="173">
        <f t="shared" si="12"/>
        <v>6252094</v>
      </c>
      <c r="L359" s="82" t="str">
        <f t="shared" si="13"/>
        <v>OK</v>
      </c>
      <c r="M359" s="173">
        <v>12773</v>
      </c>
      <c r="N359" s="173">
        <f t="shared" si="14"/>
        <v>6215597</v>
      </c>
      <c r="O359" s="82" t="str">
        <f t="shared" si="15"/>
        <v>OK</v>
      </c>
      <c r="P359" s="173">
        <v>12776</v>
      </c>
      <c r="Q359" s="173">
        <f t="shared" si="16"/>
        <v>6217057</v>
      </c>
      <c r="R359" s="82" t="str">
        <f t="shared" si="17"/>
        <v>OK</v>
      </c>
      <c r="S359" s="75"/>
      <c r="T359" s="75"/>
      <c r="U359" s="75"/>
      <c r="V359" s="75"/>
      <c r="W359" s="75"/>
    </row>
    <row r="360" spans="1:23" ht="12.75" customHeight="1">
      <c r="A360" s="93">
        <v>5.3</v>
      </c>
      <c r="B360" s="156" t="s">
        <v>741</v>
      </c>
      <c r="C360" s="93"/>
      <c r="D360" s="172"/>
      <c r="E360" s="173"/>
      <c r="F360" s="173">
        <f t="shared" si="9"/>
        <v>0</v>
      </c>
      <c r="G360" s="173"/>
      <c r="H360" s="173">
        <f t="shared" si="10"/>
        <v>0</v>
      </c>
      <c r="I360" s="82" t="str">
        <f t="shared" si="11"/>
        <v>OK</v>
      </c>
      <c r="J360" s="173"/>
      <c r="K360" s="173">
        <f t="shared" si="12"/>
        <v>0</v>
      </c>
      <c r="L360" s="82" t="str">
        <f t="shared" si="13"/>
        <v>OK</v>
      </c>
      <c r="M360" s="173">
        <v>0</v>
      </c>
      <c r="N360" s="173">
        <f t="shared" si="14"/>
        <v>0</v>
      </c>
      <c r="O360" s="82" t="str">
        <f t="shared" si="15"/>
        <v>OK</v>
      </c>
      <c r="P360" s="173">
        <v>0</v>
      </c>
      <c r="Q360" s="173">
        <f t="shared" si="16"/>
        <v>0</v>
      </c>
      <c r="R360" s="82" t="str">
        <f t="shared" si="17"/>
        <v>OK</v>
      </c>
      <c r="S360" s="75"/>
      <c r="T360" s="75"/>
      <c r="U360" s="75"/>
      <c r="V360" s="75"/>
      <c r="W360" s="75"/>
    </row>
    <row r="361" spans="1:23" ht="12.75" customHeight="1">
      <c r="A361" s="93" t="s">
        <v>742</v>
      </c>
      <c r="B361" s="156" t="s">
        <v>743</v>
      </c>
      <c r="C361" s="93" t="s">
        <v>217</v>
      </c>
      <c r="D361" s="172">
        <v>82.52</v>
      </c>
      <c r="E361" s="173">
        <v>20265</v>
      </c>
      <c r="F361" s="173">
        <f t="shared" si="9"/>
        <v>1672268</v>
      </c>
      <c r="G361" s="173">
        <v>20164</v>
      </c>
      <c r="H361" s="173">
        <f t="shared" si="10"/>
        <v>1663933</v>
      </c>
      <c r="I361" s="82" t="str">
        <f t="shared" si="11"/>
        <v>OK</v>
      </c>
      <c r="J361" s="173">
        <v>20265</v>
      </c>
      <c r="K361" s="173">
        <f t="shared" si="12"/>
        <v>1672268</v>
      </c>
      <c r="L361" s="82" t="str">
        <f t="shared" si="13"/>
        <v>OK</v>
      </c>
      <c r="M361" s="173">
        <v>20146</v>
      </c>
      <c r="N361" s="173">
        <f t="shared" si="14"/>
        <v>1662448</v>
      </c>
      <c r="O361" s="82" t="str">
        <f t="shared" si="15"/>
        <v>OK</v>
      </c>
      <c r="P361" s="173">
        <v>20152</v>
      </c>
      <c r="Q361" s="173">
        <f t="shared" si="16"/>
        <v>1662943</v>
      </c>
      <c r="R361" s="82" t="str">
        <f t="shared" si="17"/>
        <v>OK</v>
      </c>
      <c r="S361" s="75"/>
      <c r="T361" s="75"/>
      <c r="U361" s="75"/>
      <c r="V361" s="75"/>
      <c r="W361" s="75"/>
    </row>
    <row r="362" spans="1:23" ht="12.75" customHeight="1">
      <c r="A362" s="93" t="s">
        <v>744</v>
      </c>
      <c r="B362" s="156" t="s">
        <v>449</v>
      </c>
      <c r="C362" s="93" t="s">
        <v>217</v>
      </c>
      <c r="D362" s="172">
        <v>82.52</v>
      </c>
      <c r="E362" s="173">
        <v>45500</v>
      </c>
      <c r="F362" s="173">
        <f t="shared" si="9"/>
        <v>3754660</v>
      </c>
      <c r="G362" s="173">
        <v>45273</v>
      </c>
      <c r="H362" s="173">
        <f t="shared" si="10"/>
        <v>3735928</v>
      </c>
      <c r="I362" s="82" t="str">
        <f t="shared" si="11"/>
        <v>OK</v>
      </c>
      <c r="J362" s="173">
        <v>45500</v>
      </c>
      <c r="K362" s="173">
        <f t="shared" si="12"/>
        <v>3754660</v>
      </c>
      <c r="L362" s="82" t="str">
        <f t="shared" si="13"/>
        <v>OK</v>
      </c>
      <c r="M362" s="173">
        <v>45233</v>
      </c>
      <c r="N362" s="173">
        <f t="shared" si="14"/>
        <v>3732627</v>
      </c>
      <c r="O362" s="82" t="str">
        <f t="shared" si="15"/>
        <v>OK</v>
      </c>
      <c r="P362" s="173">
        <v>45246</v>
      </c>
      <c r="Q362" s="173">
        <f t="shared" si="16"/>
        <v>3733700</v>
      </c>
      <c r="R362" s="82" t="str">
        <f t="shared" si="17"/>
        <v>OK</v>
      </c>
      <c r="S362" s="75"/>
      <c r="T362" s="75"/>
      <c r="U362" s="75"/>
      <c r="V362" s="75"/>
      <c r="W362" s="75"/>
    </row>
    <row r="363" spans="1:23" ht="12.75" customHeight="1">
      <c r="A363" s="93" t="s">
        <v>745</v>
      </c>
      <c r="B363" s="156" t="s">
        <v>447</v>
      </c>
      <c r="C363" s="93" t="s">
        <v>225</v>
      </c>
      <c r="D363" s="172">
        <v>12</v>
      </c>
      <c r="E363" s="173">
        <v>160724</v>
      </c>
      <c r="F363" s="173">
        <f t="shared" si="9"/>
        <v>1928688</v>
      </c>
      <c r="G363" s="173">
        <v>159920</v>
      </c>
      <c r="H363" s="173">
        <f t="shared" si="10"/>
        <v>1919040</v>
      </c>
      <c r="I363" s="82" t="str">
        <f t="shared" si="11"/>
        <v>OK</v>
      </c>
      <c r="J363" s="173">
        <v>160724</v>
      </c>
      <c r="K363" s="173">
        <f t="shared" si="12"/>
        <v>1928688</v>
      </c>
      <c r="L363" s="82" t="str">
        <f t="shared" si="13"/>
        <v>OK</v>
      </c>
      <c r="M363" s="173">
        <v>159782</v>
      </c>
      <c r="N363" s="173">
        <f t="shared" si="14"/>
        <v>1917384</v>
      </c>
      <c r="O363" s="82" t="str">
        <f t="shared" si="15"/>
        <v>OK</v>
      </c>
      <c r="P363" s="173">
        <v>159827</v>
      </c>
      <c r="Q363" s="173">
        <f t="shared" si="16"/>
        <v>1917924</v>
      </c>
      <c r="R363" s="82" t="str">
        <f t="shared" si="17"/>
        <v>OK</v>
      </c>
      <c r="S363" s="75"/>
      <c r="T363" s="75"/>
      <c r="U363" s="75"/>
      <c r="V363" s="75"/>
      <c r="W363" s="75"/>
    </row>
    <row r="364" spans="1:23" ht="12.75" customHeight="1">
      <c r="A364" s="93" t="s">
        <v>746</v>
      </c>
      <c r="B364" s="156" t="s">
        <v>747</v>
      </c>
      <c r="C364" s="93" t="s">
        <v>220</v>
      </c>
      <c r="D364" s="172">
        <v>20</v>
      </c>
      <c r="E364" s="173">
        <v>63366</v>
      </c>
      <c r="F364" s="173">
        <f t="shared" si="9"/>
        <v>1267320</v>
      </c>
      <c r="G364" s="173">
        <v>63049</v>
      </c>
      <c r="H364" s="173">
        <f t="shared" si="10"/>
        <v>1260980</v>
      </c>
      <c r="I364" s="82" t="str">
        <f t="shared" si="11"/>
        <v>OK</v>
      </c>
      <c r="J364" s="173">
        <v>63366</v>
      </c>
      <c r="K364" s="173">
        <f t="shared" si="12"/>
        <v>1267320</v>
      </c>
      <c r="L364" s="82" t="str">
        <f t="shared" si="13"/>
        <v>OK</v>
      </c>
      <c r="M364" s="173">
        <v>62995</v>
      </c>
      <c r="N364" s="173">
        <f t="shared" si="14"/>
        <v>1259900</v>
      </c>
      <c r="O364" s="82" t="str">
        <f t="shared" si="15"/>
        <v>OK</v>
      </c>
      <c r="P364" s="173">
        <v>63012</v>
      </c>
      <c r="Q364" s="173">
        <f t="shared" si="16"/>
        <v>1260240</v>
      </c>
      <c r="R364" s="82" t="str">
        <f t="shared" si="17"/>
        <v>OK</v>
      </c>
      <c r="S364" s="75"/>
      <c r="T364" s="75"/>
      <c r="U364" s="75"/>
      <c r="V364" s="75"/>
      <c r="W364" s="75"/>
    </row>
    <row r="365" spans="1:23" ht="12.75" customHeight="1">
      <c r="A365" s="93" t="s">
        <v>748</v>
      </c>
      <c r="B365" s="156" t="s">
        <v>749</v>
      </c>
      <c r="C365" s="93" t="s">
        <v>217</v>
      </c>
      <c r="D365" s="172">
        <v>99.34</v>
      </c>
      <c r="E365" s="173">
        <v>10435</v>
      </c>
      <c r="F365" s="173">
        <f t="shared" si="9"/>
        <v>1036613</v>
      </c>
      <c r="G365" s="173">
        <v>10383</v>
      </c>
      <c r="H365" s="173">
        <f t="shared" si="10"/>
        <v>1031447</v>
      </c>
      <c r="I365" s="82" t="str">
        <f t="shared" si="11"/>
        <v>OK</v>
      </c>
      <c r="J365" s="173">
        <v>10435</v>
      </c>
      <c r="K365" s="173">
        <f t="shared" si="12"/>
        <v>1036613</v>
      </c>
      <c r="L365" s="82" t="str">
        <f t="shared" si="13"/>
        <v>OK</v>
      </c>
      <c r="M365" s="173">
        <v>10374</v>
      </c>
      <c r="N365" s="173">
        <f t="shared" si="14"/>
        <v>1030553</v>
      </c>
      <c r="O365" s="82" t="str">
        <f t="shared" si="15"/>
        <v>OK</v>
      </c>
      <c r="P365" s="173">
        <v>10377</v>
      </c>
      <c r="Q365" s="173">
        <f t="shared" si="16"/>
        <v>1030851</v>
      </c>
      <c r="R365" s="82" t="str">
        <f t="shared" si="17"/>
        <v>OK</v>
      </c>
      <c r="S365" s="75"/>
      <c r="T365" s="75"/>
      <c r="U365" s="75"/>
      <c r="V365" s="75"/>
      <c r="W365" s="75"/>
    </row>
    <row r="366" spans="1:23" ht="12.75" customHeight="1">
      <c r="A366" s="93">
        <v>5.4</v>
      </c>
      <c r="B366" s="156" t="s">
        <v>750</v>
      </c>
      <c r="C366" s="93"/>
      <c r="D366" s="172"/>
      <c r="E366" s="173"/>
      <c r="F366" s="173">
        <f t="shared" si="9"/>
        <v>0</v>
      </c>
      <c r="G366" s="173"/>
      <c r="H366" s="173">
        <f t="shared" si="10"/>
        <v>0</v>
      </c>
      <c r="I366" s="82" t="str">
        <f t="shared" si="11"/>
        <v>OK</v>
      </c>
      <c r="J366" s="173"/>
      <c r="K366" s="173">
        <f t="shared" si="12"/>
        <v>0</v>
      </c>
      <c r="L366" s="82" t="str">
        <f t="shared" si="13"/>
        <v>OK</v>
      </c>
      <c r="M366" s="173"/>
      <c r="N366" s="173">
        <f t="shared" si="14"/>
        <v>0</v>
      </c>
      <c r="O366" s="82" t="str">
        <f t="shared" si="15"/>
        <v>OK</v>
      </c>
      <c r="P366" s="173">
        <v>0</v>
      </c>
      <c r="Q366" s="173">
        <f t="shared" si="16"/>
        <v>0</v>
      </c>
      <c r="R366" s="82" t="str">
        <f t="shared" si="17"/>
        <v>OK</v>
      </c>
      <c r="S366" s="75"/>
      <c r="T366" s="75"/>
      <c r="U366" s="75"/>
      <c r="V366" s="75"/>
      <c r="W366" s="75"/>
    </row>
    <row r="367" spans="1:23" ht="12.75" customHeight="1">
      <c r="A367" s="93" t="s">
        <v>751</v>
      </c>
      <c r="B367" s="156" t="s">
        <v>743</v>
      </c>
      <c r="C367" s="93" t="s">
        <v>217</v>
      </c>
      <c r="D367" s="172">
        <v>69.150000000000006</v>
      </c>
      <c r="E367" s="173">
        <v>20265</v>
      </c>
      <c r="F367" s="173">
        <f t="shared" si="9"/>
        <v>1401325</v>
      </c>
      <c r="G367" s="173">
        <v>20164</v>
      </c>
      <c r="H367" s="173">
        <f t="shared" si="10"/>
        <v>1394341</v>
      </c>
      <c r="I367" s="82" t="str">
        <f t="shared" si="11"/>
        <v>OK</v>
      </c>
      <c r="J367" s="173">
        <v>20265</v>
      </c>
      <c r="K367" s="173">
        <f t="shared" si="12"/>
        <v>1401325</v>
      </c>
      <c r="L367" s="82" t="str">
        <f t="shared" si="13"/>
        <v>OK</v>
      </c>
      <c r="M367" s="173">
        <v>20146</v>
      </c>
      <c r="N367" s="173">
        <f t="shared" si="14"/>
        <v>1393096</v>
      </c>
      <c r="O367" s="82" t="str">
        <f t="shared" si="15"/>
        <v>OK</v>
      </c>
      <c r="P367" s="173">
        <v>20152</v>
      </c>
      <c r="Q367" s="173">
        <f t="shared" si="16"/>
        <v>1393511</v>
      </c>
      <c r="R367" s="82" t="str">
        <f t="shared" si="17"/>
        <v>OK</v>
      </c>
      <c r="S367" s="75"/>
      <c r="T367" s="75"/>
      <c r="U367" s="75"/>
      <c r="V367" s="75"/>
      <c r="W367" s="75"/>
    </row>
    <row r="368" spans="1:23" ht="12.75" customHeight="1">
      <c r="A368" s="93" t="s">
        <v>752</v>
      </c>
      <c r="B368" s="156" t="s">
        <v>449</v>
      </c>
      <c r="C368" s="93" t="s">
        <v>217</v>
      </c>
      <c r="D368" s="172">
        <v>69.150000000000006</v>
      </c>
      <c r="E368" s="173">
        <v>45500</v>
      </c>
      <c r="F368" s="173">
        <f t="shared" si="9"/>
        <v>3146325</v>
      </c>
      <c r="G368" s="173">
        <v>45273</v>
      </c>
      <c r="H368" s="173">
        <f t="shared" si="10"/>
        <v>3130628</v>
      </c>
      <c r="I368" s="82" t="str">
        <f t="shared" si="11"/>
        <v>OK</v>
      </c>
      <c r="J368" s="173">
        <v>45500</v>
      </c>
      <c r="K368" s="173">
        <f t="shared" si="12"/>
        <v>3146325</v>
      </c>
      <c r="L368" s="82" t="str">
        <f t="shared" si="13"/>
        <v>OK</v>
      </c>
      <c r="M368" s="173">
        <v>45233</v>
      </c>
      <c r="N368" s="173">
        <f t="shared" si="14"/>
        <v>3127862</v>
      </c>
      <c r="O368" s="82" t="str">
        <f t="shared" si="15"/>
        <v>OK</v>
      </c>
      <c r="P368" s="173">
        <v>45246</v>
      </c>
      <c r="Q368" s="173">
        <f t="shared" si="16"/>
        <v>3128761</v>
      </c>
      <c r="R368" s="82" t="str">
        <f t="shared" si="17"/>
        <v>OK</v>
      </c>
      <c r="S368" s="75"/>
      <c r="T368" s="75"/>
      <c r="U368" s="75"/>
      <c r="V368" s="75"/>
      <c r="W368" s="75"/>
    </row>
    <row r="369" spans="1:23" ht="12.75" customHeight="1">
      <c r="A369" s="93" t="s">
        <v>753</v>
      </c>
      <c r="B369" s="156" t="s">
        <v>447</v>
      </c>
      <c r="C369" s="93" t="s">
        <v>225</v>
      </c>
      <c r="D369" s="172">
        <v>12</v>
      </c>
      <c r="E369" s="173">
        <v>160724</v>
      </c>
      <c r="F369" s="173">
        <f t="shared" si="9"/>
        <v>1928688</v>
      </c>
      <c r="G369" s="173">
        <v>159920</v>
      </c>
      <c r="H369" s="173">
        <f t="shared" si="10"/>
        <v>1919040</v>
      </c>
      <c r="I369" s="82" t="str">
        <f t="shared" si="11"/>
        <v>OK</v>
      </c>
      <c r="J369" s="173">
        <v>160724</v>
      </c>
      <c r="K369" s="173">
        <f t="shared" si="12"/>
        <v>1928688</v>
      </c>
      <c r="L369" s="82" t="str">
        <f t="shared" si="13"/>
        <v>OK</v>
      </c>
      <c r="M369" s="173">
        <v>159782</v>
      </c>
      <c r="N369" s="173">
        <f t="shared" si="14"/>
        <v>1917384</v>
      </c>
      <c r="O369" s="82" t="str">
        <f t="shared" si="15"/>
        <v>OK</v>
      </c>
      <c r="P369" s="173">
        <v>159827</v>
      </c>
      <c r="Q369" s="173">
        <f t="shared" si="16"/>
        <v>1917924</v>
      </c>
      <c r="R369" s="82" t="str">
        <f t="shared" si="17"/>
        <v>OK</v>
      </c>
      <c r="S369" s="75"/>
      <c r="T369" s="75"/>
      <c r="U369" s="75"/>
      <c r="V369" s="75"/>
      <c r="W369" s="75"/>
    </row>
    <row r="370" spans="1:23" ht="12.75" customHeight="1">
      <c r="A370" s="93" t="s">
        <v>754</v>
      </c>
      <c r="B370" s="156" t="s">
        <v>747</v>
      </c>
      <c r="C370" s="93" t="s">
        <v>220</v>
      </c>
      <c r="D370" s="172">
        <v>20</v>
      </c>
      <c r="E370" s="173">
        <v>63366</v>
      </c>
      <c r="F370" s="173">
        <f t="shared" si="9"/>
        <v>1267320</v>
      </c>
      <c r="G370" s="173">
        <v>63049</v>
      </c>
      <c r="H370" s="173">
        <f t="shared" si="10"/>
        <v>1260980</v>
      </c>
      <c r="I370" s="82" t="str">
        <f t="shared" si="11"/>
        <v>OK</v>
      </c>
      <c r="J370" s="173">
        <v>63366</v>
      </c>
      <c r="K370" s="173">
        <f t="shared" si="12"/>
        <v>1267320</v>
      </c>
      <c r="L370" s="82" t="str">
        <f t="shared" si="13"/>
        <v>OK</v>
      </c>
      <c r="M370" s="173">
        <v>62995</v>
      </c>
      <c r="N370" s="173">
        <f t="shared" si="14"/>
        <v>1259900</v>
      </c>
      <c r="O370" s="82" t="str">
        <f t="shared" si="15"/>
        <v>OK</v>
      </c>
      <c r="P370" s="173">
        <v>63012</v>
      </c>
      <c r="Q370" s="173">
        <f t="shared" si="16"/>
        <v>1260240</v>
      </c>
      <c r="R370" s="82" t="str">
        <f t="shared" si="17"/>
        <v>OK</v>
      </c>
      <c r="S370" s="75"/>
      <c r="T370" s="75"/>
      <c r="U370" s="75"/>
      <c r="V370" s="75"/>
      <c r="W370" s="75"/>
    </row>
    <row r="371" spans="1:23" ht="12.75" customHeight="1">
      <c r="A371" s="93" t="s">
        <v>755</v>
      </c>
      <c r="B371" s="156" t="s">
        <v>749</v>
      </c>
      <c r="C371" s="93" t="s">
        <v>217</v>
      </c>
      <c r="D371" s="172">
        <v>89.52</v>
      </c>
      <c r="E371" s="173">
        <v>10435</v>
      </c>
      <c r="F371" s="173">
        <f t="shared" si="9"/>
        <v>934141</v>
      </c>
      <c r="G371" s="173">
        <v>10383</v>
      </c>
      <c r="H371" s="173">
        <f t="shared" si="10"/>
        <v>929486</v>
      </c>
      <c r="I371" s="82" t="str">
        <f t="shared" si="11"/>
        <v>OK</v>
      </c>
      <c r="J371" s="173">
        <v>10435</v>
      </c>
      <c r="K371" s="173">
        <f t="shared" si="12"/>
        <v>934141</v>
      </c>
      <c r="L371" s="82" t="str">
        <f t="shared" si="13"/>
        <v>OK</v>
      </c>
      <c r="M371" s="173">
        <v>10374</v>
      </c>
      <c r="N371" s="173">
        <f t="shared" si="14"/>
        <v>928680</v>
      </c>
      <c r="O371" s="82" t="str">
        <f t="shared" si="15"/>
        <v>OK</v>
      </c>
      <c r="P371" s="173">
        <v>10377</v>
      </c>
      <c r="Q371" s="173">
        <f t="shared" si="16"/>
        <v>928949</v>
      </c>
      <c r="R371" s="82" t="str">
        <f t="shared" si="17"/>
        <v>OK</v>
      </c>
      <c r="S371" s="75"/>
      <c r="T371" s="75"/>
      <c r="U371" s="75"/>
      <c r="V371" s="75"/>
      <c r="W371" s="75"/>
    </row>
    <row r="372" spans="1:23" ht="12.75" customHeight="1">
      <c r="A372" s="93"/>
      <c r="B372" s="156" t="s">
        <v>756</v>
      </c>
      <c r="C372" s="93"/>
      <c r="D372" s="172"/>
      <c r="E372" s="173"/>
      <c r="F372" s="173">
        <f t="shared" si="9"/>
        <v>0</v>
      </c>
      <c r="G372" s="173"/>
      <c r="H372" s="173">
        <f t="shared" si="10"/>
        <v>0</v>
      </c>
      <c r="I372" s="82" t="str">
        <f t="shared" si="11"/>
        <v>OK</v>
      </c>
      <c r="J372" s="173"/>
      <c r="K372" s="173">
        <f t="shared" si="12"/>
        <v>0</v>
      </c>
      <c r="L372" s="82" t="str">
        <f t="shared" si="13"/>
        <v>OK</v>
      </c>
      <c r="M372" s="173"/>
      <c r="N372" s="173">
        <f t="shared" si="14"/>
        <v>0</v>
      </c>
      <c r="O372" s="82" t="str">
        <f t="shared" si="15"/>
        <v>OK</v>
      </c>
      <c r="P372" s="173">
        <v>0</v>
      </c>
      <c r="Q372" s="173">
        <f t="shared" si="16"/>
        <v>0</v>
      </c>
      <c r="R372" s="82" t="str">
        <f t="shared" si="17"/>
        <v>OK</v>
      </c>
      <c r="S372" s="75"/>
      <c r="T372" s="75"/>
      <c r="U372" s="75"/>
      <c r="V372" s="75"/>
      <c r="W372" s="75"/>
    </row>
    <row r="373" spans="1:23" ht="12.75" customHeight="1">
      <c r="A373" s="93">
        <v>5.5</v>
      </c>
      <c r="B373" s="156" t="s">
        <v>757</v>
      </c>
      <c r="C373" s="93"/>
      <c r="D373" s="172"/>
      <c r="E373" s="173"/>
      <c r="F373" s="173">
        <f t="shared" si="9"/>
        <v>0</v>
      </c>
      <c r="G373" s="173"/>
      <c r="H373" s="173">
        <f t="shared" si="10"/>
        <v>0</v>
      </c>
      <c r="I373" s="82" t="str">
        <f t="shared" si="11"/>
        <v>OK</v>
      </c>
      <c r="J373" s="173"/>
      <c r="K373" s="173">
        <f t="shared" si="12"/>
        <v>0</v>
      </c>
      <c r="L373" s="82" t="str">
        <f t="shared" si="13"/>
        <v>OK</v>
      </c>
      <c r="M373" s="173"/>
      <c r="N373" s="173">
        <f t="shared" si="14"/>
        <v>0</v>
      </c>
      <c r="O373" s="82" t="str">
        <f t="shared" si="15"/>
        <v>OK</v>
      </c>
      <c r="P373" s="173">
        <v>0</v>
      </c>
      <c r="Q373" s="173">
        <f t="shared" si="16"/>
        <v>0</v>
      </c>
      <c r="R373" s="82" t="str">
        <f t="shared" si="17"/>
        <v>OK</v>
      </c>
      <c r="S373" s="75"/>
      <c r="T373" s="75"/>
      <c r="U373" s="75"/>
      <c r="V373" s="75"/>
      <c r="W373" s="75"/>
    </row>
    <row r="374" spans="1:23" ht="12.75" customHeight="1">
      <c r="A374" s="93" t="s">
        <v>758</v>
      </c>
      <c r="B374" s="156" t="s">
        <v>759</v>
      </c>
      <c r="C374" s="93" t="s">
        <v>760</v>
      </c>
      <c r="D374" s="172">
        <v>1.8</v>
      </c>
      <c r="E374" s="173">
        <v>10869</v>
      </c>
      <c r="F374" s="173">
        <f t="shared" si="9"/>
        <v>19564</v>
      </c>
      <c r="G374" s="173">
        <v>10815</v>
      </c>
      <c r="H374" s="173">
        <f t="shared" si="10"/>
        <v>19467</v>
      </c>
      <c r="I374" s="82" t="str">
        <f t="shared" si="11"/>
        <v>OK</v>
      </c>
      <c r="J374" s="173">
        <v>10869</v>
      </c>
      <c r="K374" s="173">
        <f t="shared" si="12"/>
        <v>19564</v>
      </c>
      <c r="L374" s="82" t="str">
        <f t="shared" si="13"/>
        <v>OK</v>
      </c>
      <c r="M374" s="173">
        <v>10805</v>
      </c>
      <c r="N374" s="173">
        <f t="shared" si="14"/>
        <v>19449</v>
      </c>
      <c r="O374" s="82" t="str">
        <f t="shared" si="15"/>
        <v>OK</v>
      </c>
      <c r="P374" s="173">
        <v>10808</v>
      </c>
      <c r="Q374" s="173">
        <f t="shared" si="16"/>
        <v>19454</v>
      </c>
      <c r="R374" s="82" t="str">
        <f t="shared" si="17"/>
        <v>OK</v>
      </c>
      <c r="S374" s="75"/>
      <c r="T374" s="75"/>
      <c r="U374" s="75"/>
      <c r="V374" s="75"/>
      <c r="W374" s="75"/>
    </row>
    <row r="375" spans="1:23" ht="12.75" customHeight="1">
      <c r="A375" s="93" t="s">
        <v>761</v>
      </c>
      <c r="B375" s="156" t="s">
        <v>762</v>
      </c>
      <c r="C375" s="93" t="s">
        <v>760</v>
      </c>
      <c r="D375" s="172">
        <v>0.4</v>
      </c>
      <c r="E375" s="173">
        <v>31353</v>
      </c>
      <c r="F375" s="173">
        <f t="shared" si="9"/>
        <v>12541</v>
      </c>
      <c r="G375" s="173">
        <v>31196</v>
      </c>
      <c r="H375" s="173">
        <f t="shared" si="10"/>
        <v>12478</v>
      </c>
      <c r="I375" s="82" t="str">
        <f t="shared" si="11"/>
        <v>OK</v>
      </c>
      <c r="J375" s="173">
        <v>31353</v>
      </c>
      <c r="K375" s="173">
        <f t="shared" si="12"/>
        <v>12541</v>
      </c>
      <c r="L375" s="82" t="str">
        <f t="shared" si="13"/>
        <v>OK</v>
      </c>
      <c r="M375" s="173">
        <v>31169</v>
      </c>
      <c r="N375" s="173">
        <f t="shared" si="14"/>
        <v>12468</v>
      </c>
      <c r="O375" s="82" t="str">
        <f t="shared" si="15"/>
        <v>OK</v>
      </c>
      <c r="P375" s="173">
        <v>31178</v>
      </c>
      <c r="Q375" s="173">
        <f t="shared" si="16"/>
        <v>12471</v>
      </c>
      <c r="R375" s="82" t="str">
        <f t="shared" si="17"/>
        <v>OK</v>
      </c>
      <c r="S375" s="75"/>
      <c r="T375" s="75"/>
      <c r="U375" s="75"/>
      <c r="V375" s="75"/>
      <c r="W375" s="75"/>
    </row>
    <row r="376" spans="1:23" ht="12.75" customHeight="1">
      <c r="A376" s="93" t="s">
        <v>763</v>
      </c>
      <c r="B376" s="156" t="s">
        <v>764</v>
      </c>
      <c r="C376" s="93" t="s">
        <v>760</v>
      </c>
      <c r="D376" s="172">
        <v>1.4</v>
      </c>
      <c r="E376" s="173">
        <v>350802</v>
      </c>
      <c r="F376" s="173">
        <f t="shared" si="9"/>
        <v>491123</v>
      </c>
      <c r="G376" s="173">
        <v>349048</v>
      </c>
      <c r="H376" s="173">
        <f t="shared" si="10"/>
        <v>488667</v>
      </c>
      <c r="I376" s="82" t="str">
        <f t="shared" si="11"/>
        <v>OK</v>
      </c>
      <c r="J376" s="173">
        <v>350802</v>
      </c>
      <c r="K376" s="173">
        <f t="shared" si="12"/>
        <v>491123</v>
      </c>
      <c r="L376" s="82" t="str">
        <f t="shared" si="13"/>
        <v>OK</v>
      </c>
      <c r="M376" s="173">
        <v>348746</v>
      </c>
      <c r="N376" s="173">
        <f t="shared" si="14"/>
        <v>488244</v>
      </c>
      <c r="O376" s="82" t="str">
        <f t="shared" si="15"/>
        <v>OK</v>
      </c>
      <c r="P376" s="173">
        <v>348845</v>
      </c>
      <c r="Q376" s="173">
        <f t="shared" si="16"/>
        <v>488383</v>
      </c>
      <c r="R376" s="82" t="str">
        <f t="shared" si="17"/>
        <v>OK</v>
      </c>
      <c r="S376" s="75"/>
      <c r="T376" s="75"/>
      <c r="U376" s="75"/>
      <c r="V376" s="75"/>
      <c r="W376" s="75"/>
    </row>
    <row r="377" spans="1:23" ht="12.75" customHeight="1">
      <c r="A377" s="93" t="s">
        <v>765</v>
      </c>
      <c r="B377" s="156" t="s">
        <v>766</v>
      </c>
      <c r="C377" s="93" t="s">
        <v>217</v>
      </c>
      <c r="D377" s="172">
        <v>16</v>
      </c>
      <c r="E377" s="173">
        <v>78904</v>
      </c>
      <c r="F377" s="173">
        <f t="shared" si="9"/>
        <v>1262464</v>
      </c>
      <c r="G377" s="173">
        <v>78509</v>
      </c>
      <c r="H377" s="173">
        <f t="shared" si="10"/>
        <v>1256144</v>
      </c>
      <c r="I377" s="82" t="str">
        <f t="shared" si="11"/>
        <v>OK</v>
      </c>
      <c r="J377" s="173">
        <v>78904</v>
      </c>
      <c r="K377" s="173">
        <f t="shared" si="12"/>
        <v>1262464</v>
      </c>
      <c r="L377" s="82" t="str">
        <f t="shared" si="13"/>
        <v>OK</v>
      </c>
      <c r="M377" s="173">
        <v>78442</v>
      </c>
      <c r="N377" s="173">
        <f t="shared" si="14"/>
        <v>1255072</v>
      </c>
      <c r="O377" s="82" t="str">
        <f t="shared" si="15"/>
        <v>OK</v>
      </c>
      <c r="P377" s="173">
        <v>78464</v>
      </c>
      <c r="Q377" s="173">
        <f t="shared" si="16"/>
        <v>1255424</v>
      </c>
      <c r="R377" s="82" t="str">
        <f t="shared" si="17"/>
        <v>OK</v>
      </c>
      <c r="S377" s="75"/>
      <c r="T377" s="75"/>
      <c r="U377" s="75"/>
      <c r="V377" s="75"/>
      <c r="W377" s="75"/>
    </row>
    <row r="378" spans="1:23" ht="12.75" customHeight="1">
      <c r="A378" s="93" t="s">
        <v>767</v>
      </c>
      <c r="B378" s="156" t="s">
        <v>768</v>
      </c>
      <c r="C378" s="93" t="s">
        <v>225</v>
      </c>
      <c r="D378" s="172">
        <v>3</v>
      </c>
      <c r="E378" s="173">
        <v>1575000</v>
      </c>
      <c r="F378" s="173">
        <f t="shared" si="9"/>
        <v>4725000</v>
      </c>
      <c r="G378" s="173">
        <v>1567125</v>
      </c>
      <c r="H378" s="173">
        <f t="shared" si="10"/>
        <v>4701375</v>
      </c>
      <c r="I378" s="82" t="str">
        <f t="shared" si="11"/>
        <v>OK</v>
      </c>
      <c r="J378" s="173">
        <v>1575000</v>
      </c>
      <c r="K378" s="173">
        <f t="shared" si="12"/>
        <v>4725000</v>
      </c>
      <c r="L378" s="82" t="str">
        <f t="shared" si="13"/>
        <v>OK</v>
      </c>
      <c r="M378" s="173">
        <v>1565770</v>
      </c>
      <c r="N378" s="173">
        <f t="shared" si="14"/>
        <v>4697310</v>
      </c>
      <c r="O378" s="82" t="str">
        <f t="shared" si="15"/>
        <v>OK</v>
      </c>
      <c r="P378" s="173">
        <v>1566212</v>
      </c>
      <c r="Q378" s="173">
        <f t="shared" si="16"/>
        <v>4698636</v>
      </c>
      <c r="R378" s="82" t="str">
        <f t="shared" si="17"/>
        <v>OK</v>
      </c>
      <c r="S378" s="75"/>
      <c r="T378" s="75"/>
      <c r="U378" s="75"/>
      <c r="V378" s="75"/>
      <c r="W378" s="75"/>
    </row>
    <row r="379" spans="1:23" ht="12.75" customHeight="1">
      <c r="A379" s="93" t="s">
        <v>769</v>
      </c>
      <c r="B379" s="156" t="s">
        <v>770</v>
      </c>
      <c r="C379" s="93" t="s">
        <v>225</v>
      </c>
      <c r="D379" s="172">
        <v>5</v>
      </c>
      <c r="E379" s="173">
        <v>1250000</v>
      </c>
      <c r="F379" s="173">
        <f t="shared" si="9"/>
        <v>6250000</v>
      </c>
      <c r="G379" s="173">
        <v>1243750</v>
      </c>
      <c r="H379" s="173">
        <f t="shared" si="10"/>
        <v>6218750</v>
      </c>
      <c r="I379" s="82" t="str">
        <f t="shared" si="11"/>
        <v>OK</v>
      </c>
      <c r="J379" s="173">
        <v>1250000</v>
      </c>
      <c r="K379" s="173">
        <f t="shared" si="12"/>
        <v>6250000</v>
      </c>
      <c r="L379" s="82" t="str">
        <f t="shared" si="13"/>
        <v>OK</v>
      </c>
      <c r="M379" s="173">
        <v>1242675</v>
      </c>
      <c r="N379" s="173">
        <f t="shared" si="14"/>
        <v>6213375</v>
      </c>
      <c r="O379" s="82" t="str">
        <f t="shared" si="15"/>
        <v>OK</v>
      </c>
      <c r="P379" s="173">
        <v>1243025</v>
      </c>
      <c r="Q379" s="173">
        <f t="shared" si="16"/>
        <v>6215125</v>
      </c>
      <c r="R379" s="82" t="str">
        <f t="shared" si="17"/>
        <v>OK</v>
      </c>
      <c r="S379" s="75"/>
      <c r="T379" s="75"/>
      <c r="U379" s="75"/>
      <c r="V379" s="75"/>
      <c r="W379" s="75"/>
    </row>
    <row r="380" spans="1:23" ht="12.75" customHeight="1">
      <c r="A380" s="93" t="s">
        <v>771</v>
      </c>
      <c r="B380" s="156" t="s">
        <v>772</v>
      </c>
      <c r="C380" s="93" t="s">
        <v>225</v>
      </c>
      <c r="D380" s="172">
        <v>6</v>
      </c>
      <c r="E380" s="173">
        <v>1150000</v>
      </c>
      <c r="F380" s="173">
        <f t="shared" si="9"/>
        <v>6900000</v>
      </c>
      <c r="G380" s="173">
        <v>1144250</v>
      </c>
      <c r="H380" s="173">
        <f t="shared" si="10"/>
        <v>6865500</v>
      </c>
      <c r="I380" s="82" t="str">
        <f t="shared" si="11"/>
        <v>OK</v>
      </c>
      <c r="J380" s="173">
        <v>1150000</v>
      </c>
      <c r="K380" s="173">
        <f t="shared" si="12"/>
        <v>6900000</v>
      </c>
      <c r="L380" s="82" t="str">
        <f t="shared" si="13"/>
        <v>OK</v>
      </c>
      <c r="M380" s="173">
        <v>1143261</v>
      </c>
      <c r="N380" s="173">
        <f t="shared" si="14"/>
        <v>6859566</v>
      </c>
      <c r="O380" s="82" t="str">
        <f t="shared" si="15"/>
        <v>OK</v>
      </c>
      <c r="P380" s="173">
        <v>1143583</v>
      </c>
      <c r="Q380" s="173">
        <f t="shared" si="16"/>
        <v>6861498</v>
      </c>
      <c r="R380" s="82" t="str">
        <f t="shared" si="17"/>
        <v>OK</v>
      </c>
      <c r="S380" s="75"/>
      <c r="T380" s="75"/>
      <c r="U380" s="75"/>
      <c r="V380" s="75"/>
      <c r="W380" s="75"/>
    </row>
    <row r="381" spans="1:23" ht="12.75" customHeight="1">
      <c r="A381" s="93" t="s">
        <v>773</v>
      </c>
      <c r="B381" s="156" t="s">
        <v>774</v>
      </c>
      <c r="C381" s="93" t="s">
        <v>225</v>
      </c>
      <c r="D381" s="172">
        <v>1</v>
      </c>
      <c r="E381" s="173">
        <v>630000</v>
      </c>
      <c r="F381" s="173">
        <f t="shared" si="9"/>
        <v>630000</v>
      </c>
      <c r="G381" s="173">
        <v>626850</v>
      </c>
      <c r="H381" s="173">
        <f t="shared" si="10"/>
        <v>626850</v>
      </c>
      <c r="I381" s="82" t="str">
        <f t="shared" si="11"/>
        <v>OK</v>
      </c>
      <c r="J381" s="173">
        <v>630000</v>
      </c>
      <c r="K381" s="173">
        <f t="shared" si="12"/>
        <v>630000</v>
      </c>
      <c r="L381" s="82" t="str">
        <f t="shared" si="13"/>
        <v>OK</v>
      </c>
      <c r="M381" s="173">
        <v>626308</v>
      </c>
      <c r="N381" s="173">
        <f t="shared" si="14"/>
        <v>626308</v>
      </c>
      <c r="O381" s="82" t="str">
        <f t="shared" si="15"/>
        <v>OK</v>
      </c>
      <c r="P381" s="173">
        <v>626485</v>
      </c>
      <c r="Q381" s="173">
        <f t="shared" si="16"/>
        <v>626485</v>
      </c>
      <c r="R381" s="82" t="str">
        <f t="shared" si="17"/>
        <v>OK</v>
      </c>
      <c r="S381" s="75"/>
      <c r="T381" s="75"/>
      <c r="U381" s="75"/>
      <c r="V381" s="75"/>
      <c r="W381" s="75"/>
    </row>
    <row r="382" spans="1:23" ht="12.75" customHeight="1">
      <c r="A382" s="93" t="s">
        <v>775</v>
      </c>
      <c r="B382" s="156" t="s">
        <v>776</v>
      </c>
      <c r="C382" s="93" t="s">
        <v>225</v>
      </c>
      <c r="D382" s="172">
        <v>2</v>
      </c>
      <c r="E382" s="173">
        <v>2150000</v>
      </c>
      <c r="F382" s="173">
        <f t="shared" si="9"/>
        <v>4300000</v>
      </c>
      <c r="G382" s="173">
        <v>2139250</v>
      </c>
      <c r="H382" s="173">
        <f t="shared" si="10"/>
        <v>4278500</v>
      </c>
      <c r="I382" s="82" t="str">
        <f t="shared" si="11"/>
        <v>OK</v>
      </c>
      <c r="J382" s="173">
        <v>2150000</v>
      </c>
      <c r="K382" s="173">
        <f t="shared" si="12"/>
        <v>4300000</v>
      </c>
      <c r="L382" s="82" t="str">
        <f t="shared" si="13"/>
        <v>OK</v>
      </c>
      <c r="M382" s="173">
        <v>2137400</v>
      </c>
      <c r="N382" s="173">
        <f t="shared" si="14"/>
        <v>4274800</v>
      </c>
      <c r="O382" s="82" t="str">
        <f t="shared" si="15"/>
        <v>OK</v>
      </c>
      <c r="P382" s="173">
        <v>2138003</v>
      </c>
      <c r="Q382" s="173">
        <f t="shared" si="16"/>
        <v>4276006</v>
      </c>
      <c r="R382" s="82" t="str">
        <f t="shared" si="17"/>
        <v>OK</v>
      </c>
      <c r="S382" s="75"/>
      <c r="T382" s="75"/>
      <c r="U382" s="75"/>
      <c r="V382" s="75"/>
      <c r="W382" s="75"/>
    </row>
    <row r="383" spans="1:23" ht="12.75" customHeight="1">
      <c r="A383" s="93" t="s">
        <v>777</v>
      </c>
      <c r="B383" s="156" t="s">
        <v>778</v>
      </c>
      <c r="C383" s="93" t="s">
        <v>217</v>
      </c>
      <c r="D383" s="172">
        <v>660</v>
      </c>
      <c r="E383" s="173">
        <v>12848</v>
      </c>
      <c r="F383" s="173">
        <f t="shared" si="9"/>
        <v>8479680</v>
      </c>
      <c r="G383" s="173">
        <v>12784</v>
      </c>
      <c r="H383" s="173">
        <f t="shared" si="10"/>
        <v>8437440</v>
      </c>
      <c r="I383" s="82" t="str">
        <f t="shared" si="11"/>
        <v>OK</v>
      </c>
      <c r="J383" s="173">
        <v>12848</v>
      </c>
      <c r="K383" s="173">
        <f t="shared" si="12"/>
        <v>8479680</v>
      </c>
      <c r="L383" s="82" t="str">
        <f t="shared" si="13"/>
        <v>OK</v>
      </c>
      <c r="M383" s="173">
        <v>12773</v>
      </c>
      <c r="N383" s="173">
        <f t="shared" si="14"/>
        <v>8430180</v>
      </c>
      <c r="O383" s="82" t="str">
        <f t="shared" si="15"/>
        <v>OK</v>
      </c>
      <c r="P383" s="173">
        <v>12776</v>
      </c>
      <c r="Q383" s="173">
        <f t="shared" si="16"/>
        <v>8432160</v>
      </c>
      <c r="R383" s="82" t="str">
        <f t="shared" si="17"/>
        <v>OK</v>
      </c>
      <c r="S383" s="75"/>
      <c r="T383" s="75"/>
      <c r="U383" s="75"/>
      <c r="V383" s="75"/>
      <c r="W383" s="75"/>
    </row>
    <row r="384" spans="1:23" ht="12.75" customHeight="1">
      <c r="A384" s="93" t="s">
        <v>779</v>
      </c>
      <c r="B384" s="156" t="s">
        <v>780</v>
      </c>
      <c r="C384" s="93" t="s">
        <v>217</v>
      </c>
      <c r="D384" s="172">
        <v>282.52999999999997</v>
      </c>
      <c r="E384" s="173">
        <v>12848</v>
      </c>
      <c r="F384" s="173">
        <f t="shared" si="9"/>
        <v>3629945</v>
      </c>
      <c r="G384" s="173">
        <v>12784</v>
      </c>
      <c r="H384" s="173">
        <f t="shared" si="10"/>
        <v>3611864</v>
      </c>
      <c r="I384" s="82" t="str">
        <f t="shared" si="11"/>
        <v>OK</v>
      </c>
      <c r="J384" s="173">
        <v>12848</v>
      </c>
      <c r="K384" s="173">
        <f t="shared" si="12"/>
        <v>3629945</v>
      </c>
      <c r="L384" s="82" t="str">
        <f t="shared" si="13"/>
        <v>OK</v>
      </c>
      <c r="M384" s="173">
        <v>12773</v>
      </c>
      <c r="N384" s="173">
        <f t="shared" si="14"/>
        <v>3608756</v>
      </c>
      <c r="O384" s="82" t="str">
        <f t="shared" si="15"/>
        <v>OK</v>
      </c>
      <c r="P384" s="173">
        <v>12776</v>
      </c>
      <c r="Q384" s="173">
        <f t="shared" si="16"/>
        <v>3609603</v>
      </c>
      <c r="R384" s="82" t="str">
        <f t="shared" si="17"/>
        <v>OK</v>
      </c>
      <c r="S384" s="75"/>
      <c r="T384" s="75"/>
      <c r="U384" s="75"/>
      <c r="V384" s="75"/>
      <c r="W384" s="75"/>
    </row>
    <row r="385" spans="1:23" ht="12.75" customHeight="1">
      <c r="A385" s="93" t="s">
        <v>781</v>
      </c>
      <c r="B385" s="156" t="s">
        <v>782</v>
      </c>
      <c r="C385" s="93" t="s">
        <v>217</v>
      </c>
      <c r="D385" s="172">
        <v>168</v>
      </c>
      <c r="E385" s="173">
        <v>10429</v>
      </c>
      <c r="F385" s="173">
        <f t="shared" si="9"/>
        <v>1752072</v>
      </c>
      <c r="G385" s="173">
        <v>10377</v>
      </c>
      <c r="H385" s="173">
        <f t="shared" si="10"/>
        <v>1743336</v>
      </c>
      <c r="I385" s="82" t="str">
        <f t="shared" si="11"/>
        <v>OK</v>
      </c>
      <c r="J385" s="173">
        <v>10429</v>
      </c>
      <c r="K385" s="173">
        <f t="shared" si="12"/>
        <v>1752072</v>
      </c>
      <c r="L385" s="82" t="str">
        <f t="shared" si="13"/>
        <v>OK</v>
      </c>
      <c r="M385" s="173">
        <v>10368</v>
      </c>
      <c r="N385" s="173">
        <f t="shared" si="14"/>
        <v>1741824</v>
      </c>
      <c r="O385" s="82" t="str">
        <f t="shared" si="15"/>
        <v>OK</v>
      </c>
      <c r="P385" s="173">
        <v>10371</v>
      </c>
      <c r="Q385" s="173">
        <f t="shared" si="16"/>
        <v>1742328</v>
      </c>
      <c r="R385" s="82" t="str">
        <f t="shared" si="17"/>
        <v>OK</v>
      </c>
      <c r="S385" s="75"/>
      <c r="T385" s="75"/>
      <c r="U385" s="75"/>
      <c r="V385" s="75"/>
      <c r="W385" s="75"/>
    </row>
    <row r="386" spans="1:23" ht="12.75" customHeight="1">
      <c r="A386" s="93" t="s">
        <v>783</v>
      </c>
      <c r="B386" s="156" t="s">
        <v>784</v>
      </c>
      <c r="C386" s="93" t="s">
        <v>217</v>
      </c>
      <c r="D386" s="172">
        <v>12</v>
      </c>
      <c r="E386" s="173">
        <v>91862</v>
      </c>
      <c r="F386" s="173">
        <f t="shared" si="9"/>
        <v>1102344</v>
      </c>
      <c r="G386" s="173">
        <v>91403</v>
      </c>
      <c r="H386" s="173">
        <f t="shared" si="10"/>
        <v>1096836</v>
      </c>
      <c r="I386" s="82" t="str">
        <f t="shared" si="11"/>
        <v>OK</v>
      </c>
      <c r="J386" s="173">
        <v>91862</v>
      </c>
      <c r="K386" s="173">
        <f t="shared" si="12"/>
        <v>1102344</v>
      </c>
      <c r="L386" s="82" t="str">
        <f t="shared" si="13"/>
        <v>OK</v>
      </c>
      <c r="M386" s="173">
        <v>91324</v>
      </c>
      <c r="N386" s="173">
        <f t="shared" si="14"/>
        <v>1095888</v>
      </c>
      <c r="O386" s="82" t="str">
        <f t="shared" si="15"/>
        <v>OK</v>
      </c>
      <c r="P386" s="173">
        <v>91349</v>
      </c>
      <c r="Q386" s="173">
        <f t="shared" si="16"/>
        <v>1096188</v>
      </c>
      <c r="R386" s="82" t="str">
        <f t="shared" si="17"/>
        <v>OK</v>
      </c>
      <c r="S386" s="75"/>
      <c r="T386" s="75"/>
      <c r="U386" s="75"/>
      <c r="V386" s="75"/>
      <c r="W386" s="75"/>
    </row>
    <row r="387" spans="1:23" ht="12.75" customHeight="1">
      <c r="A387" s="93" t="s">
        <v>785</v>
      </c>
      <c r="B387" s="156" t="s">
        <v>786</v>
      </c>
      <c r="C387" s="93" t="s">
        <v>225</v>
      </c>
      <c r="D387" s="172">
        <v>1</v>
      </c>
      <c r="E387" s="173">
        <v>737000.00000000012</v>
      </c>
      <c r="F387" s="173">
        <f t="shared" si="9"/>
        <v>737000</v>
      </c>
      <c r="G387" s="173">
        <v>733315</v>
      </c>
      <c r="H387" s="173">
        <f t="shared" si="10"/>
        <v>733315</v>
      </c>
      <c r="I387" s="82" t="str">
        <f t="shared" si="11"/>
        <v>OK</v>
      </c>
      <c r="J387" s="173">
        <v>737000</v>
      </c>
      <c r="K387" s="173">
        <f t="shared" si="12"/>
        <v>737000</v>
      </c>
      <c r="L387" s="82" t="str">
        <f t="shared" si="13"/>
        <v>OK</v>
      </c>
      <c r="M387" s="173">
        <v>732681</v>
      </c>
      <c r="N387" s="173">
        <f t="shared" si="14"/>
        <v>732681</v>
      </c>
      <c r="O387" s="82" t="str">
        <f t="shared" si="15"/>
        <v>OK</v>
      </c>
      <c r="P387" s="173">
        <v>732888</v>
      </c>
      <c r="Q387" s="173">
        <f t="shared" si="16"/>
        <v>732888</v>
      </c>
      <c r="R387" s="82" t="str">
        <f t="shared" si="17"/>
        <v>OK</v>
      </c>
      <c r="S387" s="75"/>
      <c r="T387" s="75"/>
      <c r="U387" s="75"/>
      <c r="V387" s="75"/>
      <c r="W387" s="75"/>
    </row>
    <row r="388" spans="1:23" ht="12.75" customHeight="1">
      <c r="A388" s="93">
        <v>5.6</v>
      </c>
      <c r="B388" s="156" t="s">
        <v>787</v>
      </c>
      <c r="C388" s="93"/>
      <c r="D388" s="172"/>
      <c r="E388" s="173"/>
      <c r="F388" s="173">
        <f t="shared" si="9"/>
        <v>0</v>
      </c>
      <c r="G388" s="173"/>
      <c r="H388" s="173">
        <f t="shared" si="10"/>
        <v>0</v>
      </c>
      <c r="I388" s="82" t="str">
        <f t="shared" si="11"/>
        <v>OK</v>
      </c>
      <c r="J388" s="173"/>
      <c r="K388" s="173">
        <f t="shared" si="12"/>
        <v>0</v>
      </c>
      <c r="L388" s="82" t="str">
        <f t="shared" si="13"/>
        <v>OK</v>
      </c>
      <c r="M388" s="173"/>
      <c r="N388" s="173">
        <f t="shared" si="14"/>
        <v>0</v>
      </c>
      <c r="O388" s="82" t="str">
        <f t="shared" si="15"/>
        <v>OK</v>
      </c>
      <c r="P388" s="173">
        <v>0</v>
      </c>
      <c r="Q388" s="173">
        <f t="shared" si="16"/>
        <v>0</v>
      </c>
      <c r="R388" s="82" t="str">
        <f t="shared" si="17"/>
        <v>OK</v>
      </c>
      <c r="S388" s="75"/>
      <c r="T388" s="75"/>
      <c r="U388" s="75"/>
      <c r="V388" s="75"/>
      <c r="W388" s="75"/>
    </row>
    <row r="389" spans="1:23" ht="12.75" customHeight="1">
      <c r="A389" s="93" t="s">
        <v>788</v>
      </c>
      <c r="B389" s="156" t="s">
        <v>789</v>
      </c>
      <c r="C389" s="93" t="s">
        <v>217</v>
      </c>
      <c r="D389" s="172">
        <v>52.41</v>
      </c>
      <c r="E389" s="173">
        <v>7634</v>
      </c>
      <c r="F389" s="173">
        <f t="shared" si="9"/>
        <v>400098</v>
      </c>
      <c r="G389" s="173">
        <v>7596</v>
      </c>
      <c r="H389" s="173">
        <f t="shared" si="10"/>
        <v>398106</v>
      </c>
      <c r="I389" s="82" t="str">
        <f t="shared" si="11"/>
        <v>OK</v>
      </c>
      <c r="J389" s="173">
        <v>7634</v>
      </c>
      <c r="K389" s="173">
        <f t="shared" si="12"/>
        <v>400098</v>
      </c>
      <c r="L389" s="82" t="str">
        <f t="shared" si="13"/>
        <v>OK</v>
      </c>
      <c r="M389" s="173">
        <v>7589</v>
      </c>
      <c r="N389" s="173">
        <f t="shared" si="14"/>
        <v>397739</v>
      </c>
      <c r="O389" s="82" t="str">
        <f t="shared" si="15"/>
        <v>OK</v>
      </c>
      <c r="P389" s="173">
        <v>7591</v>
      </c>
      <c r="Q389" s="173">
        <f t="shared" si="16"/>
        <v>397844</v>
      </c>
      <c r="R389" s="82" t="str">
        <f t="shared" si="17"/>
        <v>OK</v>
      </c>
      <c r="S389" s="75"/>
      <c r="T389" s="75"/>
      <c r="U389" s="75"/>
      <c r="V389" s="75"/>
      <c r="W389" s="75"/>
    </row>
    <row r="390" spans="1:23" ht="12.75" customHeight="1">
      <c r="A390" s="93" t="s">
        <v>790</v>
      </c>
      <c r="B390" s="156" t="s">
        <v>791</v>
      </c>
      <c r="C390" s="93" t="s">
        <v>217</v>
      </c>
      <c r="D390" s="172">
        <v>347.19</v>
      </c>
      <c r="E390" s="173">
        <v>10435</v>
      </c>
      <c r="F390" s="173">
        <f t="shared" si="9"/>
        <v>3622928</v>
      </c>
      <c r="G390" s="173">
        <v>10383</v>
      </c>
      <c r="H390" s="173">
        <f t="shared" si="10"/>
        <v>3604874</v>
      </c>
      <c r="I390" s="82" t="str">
        <f t="shared" si="11"/>
        <v>OK</v>
      </c>
      <c r="J390" s="173">
        <v>10435</v>
      </c>
      <c r="K390" s="173">
        <f t="shared" si="12"/>
        <v>3622928</v>
      </c>
      <c r="L390" s="82" t="str">
        <f t="shared" si="13"/>
        <v>OK</v>
      </c>
      <c r="M390" s="173">
        <v>10374</v>
      </c>
      <c r="N390" s="173">
        <f t="shared" si="14"/>
        <v>3601749</v>
      </c>
      <c r="O390" s="82" t="str">
        <f t="shared" si="15"/>
        <v>OK</v>
      </c>
      <c r="P390" s="173">
        <v>10377</v>
      </c>
      <c r="Q390" s="173">
        <f t="shared" si="16"/>
        <v>3602791</v>
      </c>
      <c r="R390" s="82" t="str">
        <f t="shared" si="17"/>
        <v>OK</v>
      </c>
      <c r="S390" s="75"/>
      <c r="T390" s="75"/>
      <c r="U390" s="75"/>
      <c r="V390" s="75"/>
      <c r="W390" s="75"/>
    </row>
    <row r="391" spans="1:23" ht="12.75" customHeight="1">
      <c r="A391" s="93" t="s">
        <v>792</v>
      </c>
      <c r="B391" s="156" t="s">
        <v>793</v>
      </c>
      <c r="C391" s="93" t="s">
        <v>217</v>
      </c>
      <c r="D391" s="172">
        <v>349.14</v>
      </c>
      <c r="E391" s="173">
        <v>12848</v>
      </c>
      <c r="F391" s="173">
        <f t="shared" si="9"/>
        <v>4485751</v>
      </c>
      <c r="G391" s="173">
        <v>12784</v>
      </c>
      <c r="H391" s="173">
        <f t="shared" si="10"/>
        <v>4463406</v>
      </c>
      <c r="I391" s="82" t="str">
        <f t="shared" si="11"/>
        <v>OK</v>
      </c>
      <c r="J391" s="173">
        <v>12848</v>
      </c>
      <c r="K391" s="173">
        <f t="shared" si="12"/>
        <v>4485751</v>
      </c>
      <c r="L391" s="82" t="str">
        <f t="shared" si="13"/>
        <v>OK</v>
      </c>
      <c r="M391" s="173">
        <v>12773</v>
      </c>
      <c r="N391" s="173">
        <f t="shared" si="14"/>
        <v>4459565</v>
      </c>
      <c r="O391" s="82" t="str">
        <f t="shared" si="15"/>
        <v>OK</v>
      </c>
      <c r="P391" s="173">
        <v>12776</v>
      </c>
      <c r="Q391" s="173">
        <f t="shared" si="16"/>
        <v>4460613</v>
      </c>
      <c r="R391" s="82" t="str">
        <f t="shared" si="17"/>
        <v>OK</v>
      </c>
      <c r="S391" s="75"/>
      <c r="T391" s="75"/>
      <c r="U391" s="75"/>
      <c r="V391" s="75"/>
      <c r="W391" s="75"/>
    </row>
    <row r="392" spans="1:23" ht="12.75" customHeight="1">
      <c r="A392" s="93" t="s">
        <v>794</v>
      </c>
      <c r="B392" s="156" t="s">
        <v>717</v>
      </c>
      <c r="C392" s="93" t="s">
        <v>217</v>
      </c>
      <c r="D392" s="172">
        <v>156.35000000000002</v>
      </c>
      <c r="E392" s="173">
        <v>6548</v>
      </c>
      <c r="F392" s="173">
        <f t="shared" si="9"/>
        <v>1023780</v>
      </c>
      <c r="G392" s="173">
        <v>6515</v>
      </c>
      <c r="H392" s="173">
        <f t="shared" si="10"/>
        <v>1018620</v>
      </c>
      <c r="I392" s="82" t="str">
        <f t="shared" si="11"/>
        <v>OK</v>
      </c>
      <c r="J392" s="173">
        <v>6548</v>
      </c>
      <c r="K392" s="173">
        <f t="shared" si="12"/>
        <v>1023780</v>
      </c>
      <c r="L392" s="82" t="str">
        <f t="shared" si="13"/>
        <v>OK</v>
      </c>
      <c r="M392" s="173">
        <v>6510</v>
      </c>
      <c r="N392" s="173">
        <f t="shared" si="14"/>
        <v>1017839</v>
      </c>
      <c r="O392" s="82" t="str">
        <f t="shared" si="15"/>
        <v>OK</v>
      </c>
      <c r="P392" s="173">
        <v>6511</v>
      </c>
      <c r="Q392" s="173">
        <f t="shared" si="16"/>
        <v>1017995</v>
      </c>
      <c r="R392" s="82" t="str">
        <f t="shared" si="17"/>
        <v>OK</v>
      </c>
      <c r="S392" s="75"/>
      <c r="T392" s="75"/>
      <c r="U392" s="75"/>
      <c r="V392" s="75"/>
      <c r="W392" s="75"/>
    </row>
    <row r="393" spans="1:23" ht="12.75" customHeight="1">
      <c r="A393" s="93" t="s">
        <v>795</v>
      </c>
      <c r="B393" s="156" t="s">
        <v>719</v>
      </c>
      <c r="C393" s="93" t="s">
        <v>490</v>
      </c>
      <c r="D393" s="172">
        <v>1</v>
      </c>
      <c r="E393" s="173">
        <v>110000</v>
      </c>
      <c r="F393" s="173">
        <f t="shared" si="9"/>
        <v>110000</v>
      </c>
      <c r="G393" s="173">
        <v>109450</v>
      </c>
      <c r="H393" s="173">
        <f t="shared" si="10"/>
        <v>109450</v>
      </c>
      <c r="I393" s="82" t="str">
        <f t="shared" si="11"/>
        <v>OK</v>
      </c>
      <c r="J393" s="173">
        <v>110000</v>
      </c>
      <c r="K393" s="173">
        <f t="shared" si="12"/>
        <v>110000</v>
      </c>
      <c r="L393" s="82" t="str">
        <f t="shared" si="13"/>
        <v>OK</v>
      </c>
      <c r="M393" s="173">
        <v>109355</v>
      </c>
      <c r="N393" s="173">
        <f t="shared" si="14"/>
        <v>109355</v>
      </c>
      <c r="O393" s="82" t="str">
        <f t="shared" si="15"/>
        <v>OK</v>
      </c>
      <c r="P393" s="173">
        <v>109386</v>
      </c>
      <c r="Q393" s="173">
        <f t="shared" si="16"/>
        <v>109386</v>
      </c>
      <c r="R393" s="82" t="str">
        <f t="shared" si="17"/>
        <v>OK</v>
      </c>
      <c r="S393" s="75"/>
      <c r="T393" s="75"/>
      <c r="U393" s="75"/>
      <c r="V393" s="75"/>
      <c r="W393" s="75"/>
    </row>
    <row r="394" spans="1:23" ht="12.75" customHeight="1">
      <c r="A394" s="93" t="s">
        <v>796</v>
      </c>
      <c r="B394" s="156" t="s">
        <v>721</v>
      </c>
      <c r="C394" s="93" t="s">
        <v>225</v>
      </c>
      <c r="D394" s="172">
        <v>117</v>
      </c>
      <c r="E394" s="173">
        <v>37463</v>
      </c>
      <c r="F394" s="173">
        <f t="shared" si="9"/>
        <v>4383171</v>
      </c>
      <c r="G394" s="173">
        <v>37276</v>
      </c>
      <c r="H394" s="173">
        <f t="shared" si="10"/>
        <v>4361292</v>
      </c>
      <c r="I394" s="82" t="str">
        <f t="shared" si="11"/>
        <v>OK</v>
      </c>
      <c r="J394" s="173">
        <v>37463</v>
      </c>
      <c r="K394" s="173">
        <f t="shared" si="12"/>
        <v>4383171</v>
      </c>
      <c r="L394" s="82" t="str">
        <f t="shared" si="13"/>
        <v>OK</v>
      </c>
      <c r="M394" s="173">
        <v>37243</v>
      </c>
      <c r="N394" s="173">
        <f t="shared" si="14"/>
        <v>4357431</v>
      </c>
      <c r="O394" s="82" t="str">
        <f t="shared" si="15"/>
        <v>OK</v>
      </c>
      <c r="P394" s="173">
        <v>37254</v>
      </c>
      <c r="Q394" s="173">
        <f t="shared" si="16"/>
        <v>4358718</v>
      </c>
      <c r="R394" s="82" t="str">
        <f t="shared" si="17"/>
        <v>OK</v>
      </c>
      <c r="S394" s="75"/>
      <c r="T394" s="75"/>
      <c r="U394" s="75"/>
      <c r="V394" s="75"/>
      <c r="W394" s="75"/>
    </row>
    <row r="395" spans="1:23" ht="12.75" customHeight="1">
      <c r="A395" s="93" t="s">
        <v>797</v>
      </c>
      <c r="B395" s="156" t="s">
        <v>723</v>
      </c>
      <c r="C395" s="93" t="s">
        <v>225</v>
      </c>
      <c r="D395" s="172">
        <v>15</v>
      </c>
      <c r="E395" s="173">
        <v>28146</v>
      </c>
      <c r="F395" s="173">
        <f t="shared" si="9"/>
        <v>422190</v>
      </c>
      <c r="G395" s="173">
        <v>28005</v>
      </c>
      <c r="H395" s="173">
        <f t="shared" si="10"/>
        <v>420075</v>
      </c>
      <c r="I395" s="82" t="str">
        <f t="shared" si="11"/>
        <v>OK</v>
      </c>
      <c r="J395" s="173">
        <v>28146</v>
      </c>
      <c r="K395" s="173">
        <f t="shared" si="12"/>
        <v>422190</v>
      </c>
      <c r="L395" s="82" t="str">
        <f t="shared" si="13"/>
        <v>OK</v>
      </c>
      <c r="M395" s="173">
        <v>27981</v>
      </c>
      <c r="N395" s="173">
        <f t="shared" si="14"/>
        <v>419715</v>
      </c>
      <c r="O395" s="82" t="str">
        <f t="shared" si="15"/>
        <v>OK</v>
      </c>
      <c r="P395" s="173">
        <v>27989</v>
      </c>
      <c r="Q395" s="173">
        <f t="shared" si="16"/>
        <v>419835</v>
      </c>
      <c r="R395" s="82" t="str">
        <f t="shared" si="17"/>
        <v>OK</v>
      </c>
      <c r="S395" s="75"/>
      <c r="T395" s="75"/>
      <c r="U395" s="75"/>
      <c r="V395" s="75"/>
      <c r="W395" s="75"/>
    </row>
    <row r="396" spans="1:23" ht="12.75" customHeight="1">
      <c r="A396" s="93" t="s">
        <v>798</v>
      </c>
      <c r="B396" s="156" t="s">
        <v>725</v>
      </c>
      <c r="C396" s="93" t="s">
        <v>220</v>
      </c>
      <c r="D396" s="172">
        <v>37.299999999999997</v>
      </c>
      <c r="E396" s="173">
        <v>63366</v>
      </c>
      <c r="F396" s="173">
        <f t="shared" si="9"/>
        <v>2363552</v>
      </c>
      <c r="G396" s="173">
        <v>63049</v>
      </c>
      <c r="H396" s="173">
        <f t="shared" si="10"/>
        <v>2351728</v>
      </c>
      <c r="I396" s="82" t="str">
        <f t="shared" si="11"/>
        <v>OK</v>
      </c>
      <c r="J396" s="173">
        <v>63366</v>
      </c>
      <c r="K396" s="173">
        <f t="shared" si="12"/>
        <v>2363552</v>
      </c>
      <c r="L396" s="82" t="str">
        <f t="shared" si="13"/>
        <v>OK</v>
      </c>
      <c r="M396" s="173">
        <v>62995</v>
      </c>
      <c r="N396" s="173">
        <f t="shared" si="14"/>
        <v>2349714</v>
      </c>
      <c r="O396" s="82" t="str">
        <f t="shared" si="15"/>
        <v>OK</v>
      </c>
      <c r="P396" s="173">
        <v>63012</v>
      </c>
      <c r="Q396" s="173">
        <f t="shared" si="16"/>
        <v>2350348</v>
      </c>
      <c r="R396" s="82" t="str">
        <f t="shared" si="17"/>
        <v>OK</v>
      </c>
      <c r="S396" s="75"/>
      <c r="T396" s="75"/>
      <c r="U396" s="75"/>
      <c r="V396" s="75"/>
      <c r="W396" s="75"/>
    </row>
    <row r="397" spans="1:23" ht="12.75" customHeight="1">
      <c r="A397" s="93">
        <v>5.7</v>
      </c>
      <c r="B397" s="156" t="s">
        <v>799</v>
      </c>
      <c r="C397" s="93"/>
      <c r="D397" s="172"/>
      <c r="E397" s="173"/>
      <c r="F397" s="173">
        <f t="shared" si="9"/>
        <v>0</v>
      </c>
      <c r="G397" s="173"/>
      <c r="H397" s="173">
        <f t="shared" si="10"/>
        <v>0</v>
      </c>
      <c r="I397" s="82" t="str">
        <f t="shared" si="11"/>
        <v>OK</v>
      </c>
      <c r="J397" s="173"/>
      <c r="K397" s="173">
        <f t="shared" si="12"/>
        <v>0</v>
      </c>
      <c r="L397" s="82" t="str">
        <f t="shared" si="13"/>
        <v>OK</v>
      </c>
      <c r="M397" s="173"/>
      <c r="N397" s="173">
        <f t="shared" si="14"/>
        <v>0</v>
      </c>
      <c r="O397" s="82" t="str">
        <f t="shared" si="15"/>
        <v>OK</v>
      </c>
      <c r="P397" s="173">
        <v>0</v>
      </c>
      <c r="Q397" s="173">
        <f t="shared" si="16"/>
        <v>0</v>
      </c>
      <c r="R397" s="82" t="str">
        <f t="shared" si="17"/>
        <v>OK</v>
      </c>
      <c r="S397" s="75"/>
      <c r="T397" s="75"/>
      <c r="U397" s="75"/>
      <c r="V397" s="75"/>
      <c r="W397" s="75"/>
    </row>
    <row r="398" spans="1:23" ht="12.75" customHeight="1">
      <c r="A398" s="93" t="s">
        <v>800</v>
      </c>
      <c r="B398" s="156" t="s">
        <v>801</v>
      </c>
      <c r="C398" s="93" t="s">
        <v>217</v>
      </c>
      <c r="D398" s="172">
        <v>82.539999999999992</v>
      </c>
      <c r="E398" s="173">
        <v>14019</v>
      </c>
      <c r="F398" s="173">
        <f t="shared" si="9"/>
        <v>1157128</v>
      </c>
      <c r="G398" s="173">
        <v>13949</v>
      </c>
      <c r="H398" s="173">
        <f t="shared" si="10"/>
        <v>1151350</v>
      </c>
      <c r="I398" s="82" t="str">
        <f t="shared" si="11"/>
        <v>OK</v>
      </c>
      <c r="J398" s="173">
        <v>14019</v>
      </c>
      <c r="K398" s="173">
        <f t="shared" si="12"/>
        <v>1157128</v>
      </c>
      <c r="L398" s="82" t="str">
        <f t="shared" si="13"/>
        <v>OK</v>
      </c>
      <c r="M398" s="173">
        <v>13937</v>
      </c>
      <c r="N398" s="173">
        <f t="shared" si="14"/>
        <v>1150360</v>
      </c>
      <c r="O398" s="82" t="str">
        <f t="shared" si="15"/>
        <v>OK</v>
      </c>
      <c r="P398" s="173">
        <v>13941</v>
      </c>
      <c r="Q398" s="173">
        <f t="shared" si="16"/>
        <v>1150690</v>
      </c>
      <c r="R398" s="82" t="str">
        <f t="shared" si="17"/>
        <v>OK</v>
      </c>
      <c r="S398" s="75"/>
      <c r="T398" s="75"/>
      <c r="U398" s="75"/>
      <c r="V398" s="75"/>
      <c r="W398" s="75"/>
    </row>
    <row r="399" spans="1:23" ht="12.75" customHeight="1">
      <c r="A399" s="93" t="s">
        <v>802</v>
      </c>
      <c r="B399" s="156" t="s">
        <v>631</v>
      </c>
      <c r="C399" s="93" t="s">
        <v>217</v>
      </c>
      <c r="D399" s="172">
        <v>82.539999999999992</v>
      </c>
      <c r="E399" s="173">
        <v>8106</v>
      </c>
      <c r="F399" s="173">
        <f t="shared" si="9"/>
        <v>669069</v>
      </c>
      <c r="G399" s="173">
        <v>8065</v>
      </c>
      <c r="H399" s="173">
        <f t="shared" si="10"/>
        <v>665685</v>
      </c>
      <c r="I399" s="82" t="str">
        <f t="shared" si="11"/>
        <v>OK</v>
      </c>
      <c r="J399" s="173">
        <v>8106</v>
      </c>
      <c r="K399" s="173">
        <f t="shared" si="12"/>
        <v>669069</v>
      </c>
      <c r="L399" s="82" t="str">
        <f t="shared" si="13"/>
        <v>OK</v>
      </c>
      <c r="M399" s="173">
        <v>8058</v>
      </c>
      <c r="N399" s="173">
        <f t="shared" si="14"/>
        <v>665107</v>
      </c>
      <c r="O399" s="82" t="str">
        <f t="shared" si="15"/>
        <v>OK</v>
      </c>
      <c r="P399" s="173">
        <v>8061</v>
      </c>
      <c r="Q399" s="173">
        <f t="shared" si="16"/>
        <v>665355</v>
      </c>
      <c r="R399" s="82" t="str">
        <f t="shared" si="17"/>
        <v>OK</v>
      </c>
      <c r="S399" s="75"/>
      <c r="T399" s="75"/>
      <c r="U399" s="75"/>
      <c r="V399" s="75"/>
      <c r="W399" s="75"/>
    </row>
    <row r="400" spans="1:23" ht="12.75" customHeight="1">
      <c r="A400" s="93" t="s">
        <v>803</v>
      </c>
      <c r="B400" s="156" t="s">
        <v>804</v>
      </c>
      <c r="C400" s="93" t="s">
        <v>217</v>
      </c>
      <c r="D400" s="172">
        <v>82.539999999999992</v>
      </c>
      <c r="E400" s="173">
        <v>84019</v>
      </c>
      <c r="F400" s="173">
        <f t="shared" si="9"/>
        <v>6934928</v>
      </c>
      <c r="G400" s="173">
        <v>83599</v>
      </c>
      <c r="H400" s="173">
        <f t="shared" si="10"/>
        <v>6900261</v>
      </c>
      <c r="I400" s="82" t="str">
        <f t="shared" si="11"/>
        <v>OK</v>
      </c>
      <c r="J400" s="173">
        <v>84019</v>
      </c>
      <c r="K400" s="173">
        <f t="shared" si="12"/>
        <v>6934928</v>
      </c>
      <c r="L400" s="82" t="str">
        <f t="shared" si="13"/>
        <v>OK</v>
      </c>
      <c r="M400" s="173">
        <v>83527</v>
      </c>
      <c r="N400" s="173">
        <f t="shared" si="14"/>
        <v>6894319</v>
      </c>
      <c r="O400" s="82" t="str">
        <f t="shared" si="15"/>
        <v>OK</v>
      </c>
      <c r="P400" s="173">
        <v>83550</v>
      </c>
      <c r="Q400" s="173">
        <f t="shared" si="16"/>
        <v>6896217</v>
      </c>
      <c r="R400" s="82" t="str">
        <f t="shared" si="17"/>
        <v>OK</v>
      </c>
      <c r="S400" s="75"/>
      <c r="T400" s="75"/>
      <c r="U400" s="75"/>
      <c r="V400" s="75"/>
      <c r="W400" s="75"/>
    </row>
    <row r="401" spans="1:23" ht="12.75" customHeight="1">
      <c r="A401" s="93" t="s">
        <v>805</v>
      </c>
      <c r="B401" s="156" t="s">
        <v>806</v>
      </c>
      <c r="C401" s="93" t="s">
        <v>220</v>
      </c>
      <c r="D401" s="172">
        <v>62.379999999999995</v>
      </c>
      <c r="E401" s="173">
        <v>4418</v>
      </c>
      <c r="F401" s="173">
        <f t="shared" si="9"/>
        <v>275595</v>
      </c>
      <c r="G401" s="173">
        <v>4396</v>
      </c>
      <c r="H401" s="173">
        <f t="shared" si="10"/>
        <v>274222</v>
      </c>
      <c r="I401" s="82" t="str">
        <f t="shared" si="11"/>
        <v>OK</v>
      </c>
      <c r="J401" s="173">
        <v>4418</v>
      </c>
      <c r="K401" s="173">
        <f t="shared" si="12"/>
        <v>275595</v>
      </c>
      <c r="L401" s="82" t="str">
        <f t="shared" si="13"/>
        <v>OK</v>
      </c>
      <c r="M401" s="173">
        <v>4392</v>
      </c>
      <c r="N401" s="173">
        <f t="shared" si="14"/>
        <v>273973</v>
      </c>
      <c r="O401" s="82" t="str">
        <f t="shared" si="15"/>
        <v>OK</v>
      </c>
      <c r="P401" s="173">
        <v>4393</v>
      </c>
      <c r="Q401" s="173">
        <f t="shared" si="16"/>
        <v>274035</v>
      </c>
      <c r="R401" s="82" t="str">
        <f t="shared" si="17"/>
        <v>OK</v>
      </c>
      <c r="S401" s="75"/>
      <c r="T401" s="75"/>
      <c r="U401" s="75"/>
      <c r="V401" s="75"/>
      <c r="W401" s="75"/>
    </row>
    <row r="402" spans="1:23" ht="12.75" customHeight="1">
      <c r="A402" s="93" t="s">
        <v>807</v>
      </c>
      <c r="B402" s="156" t="s">
        <v>808</v>
      </c>
      <c r="C402" s="93" t="s">
        <v>220</v>
      </c>
      <c r="D402" s="172">
        <v>62.379999999999995</v>
      </c>
      <c r="E402" s="173">
        <v>17527</v>
      </c>
      <c r="F402" s="173">
        <f t="shared" si="9"/>
        <v>1093334</v>
      </c>
      <c r="G402" s="173">
        <v>17439</v>
      </c>
      <c r="H402" s="173">
        <f t="shared" si="10"/>
        <v>1087845</v>
      </c>
      <c r="I402" s="82" t="str">
        <f t="shared" si="11"/>
        <v>OK</v>
      </c>
      <c r="J402" s="173">
        <v>17527</v>
      </c>
      <c r="K402" s="173">
        <f t="shared" si="12"/>
        <v>1093334</v>
      </c>
      <c r="L402" s="82" t="str">
        <f t="shared" si="13"/>
        <v>OK</v>
      </c>
      <c r="M402" s="173">
        <v>17424</v>
      </c>
      <c r="N402" s="173">
        <f t="shared" si="14"/>
        <v>1086909</v>
      </c>
      <c r="O402" s="82" t="str">
        <f t="shared" si="15"/>
        <v>OK</v>
      </c>
      <c r="P402" s="173">
        <v>17429</v>
      </c>
      <c r="Q402" s="173">
        <f t="shared" si="16"/>
        <v>1087221</v>
      </c>
      <c r="R402" s="82" t="str">
        <f t="shared" si="17"/>
        <v>OK</v>
      </c>
      <c r="S402" s="75"/>
      <c r="T402" s="75"/>
      <c r="U402" s="75"/>
      <c r="V402" s="75"/>
      <c r="W402" s="75"/>
    </row>
    <row r="403" spans="1:23" ht="12.75" customHeight="1">
      <c r="A403" s="93" t="s">
        <v>809</v>
      </c>
      <c r="B403" s="156" t="s">
        <v>743</v>
      </c>
      <c r="C403" s="93" t="s">
        <v>217</v>
      </c>
      <c r="D403" s="172">
        <v>50.44</v>
      </c>
      <c r="E403" s="173">
        <v>20265</v>
      </c>
      <c r="F403" s="173">
        <f t="shared" si="9"/>
        <v>1022167</v>
      </c>
      <c r="G403" s="173">
        <v>20164</v>
      </c>
      <c r="H403" s="173">
        <f t="shared" si="10"/>
        <v>1017072</v>
      </c>
      <c r="I403" s="82" t="str">
        <f t="shared" si="11"/>
        <v>OK</v>
      </c>
      <c r="J403" s="173">
        <v>20265</v>
      </c>
      <c r="K403" s="173">
        <f t="shared" si="12"/>
        <v>1022167</v>
      </c>
      <c r="L403" s="82" t="str">
        <f t="shared" si="13"/>
        <v>OK</v>
      </c>
      <c r="M403" s="173">
        <v>20146</v>
      </c>
      <c r="N403" s="173">
        <f t="shared" si="14"/>
        <v>1016164</v>
      </c>
      <c r="O403" s="82" t="str">
        <f t="shared" si="15"/>
        <v>OK</v>
      </c>
      <c r="P403" s="173">
        <v>20152</v>
      </c>
      <c r="Q403" s="173">
        <f t="shared" si="16"/>
        <v>1016467</v>
      </c>
      <c r="R403" s="82" t="str">
        <f t="shared" si="17"/>
        <v>OK</v>
      </c>
      <c r="S403" s="75"/>
      <c r="T403" s="75"/>
      <c r="U403" s="75"/>
      <c r="V403" s="75"/>
      <c r="W403" s="75"/>
    </row>
    <row r="404" spans="1:23" ht="12.75" customHeight="1">
      <c r="A404" s="93" t="s">
        <v>810</v>
      </c>
      <c r="B404" s="156" t="s">
        <v>449</v>
      </c>
      <c r="C404" s="93" t="s">
        <v>217</v>
      </c>
      <c r="D404" s="172">
        <v>50.44</v>
      </c>
      <c r="E404" s="173">
        <v>45500</v>
      </c>
      <c r="F404" s="173">
        <f t="shared" si="9"/>
        <v>2295020</v>
      </c>
      <c r="G404" s="173">
        <v>45273</v>
      </c>
      <c r="H404" s="173">
        <f t="shared" si="10"/>
        <v>2283570</v>
      </c>
      <c r="I404" s="82" t="str">
        <f t="shared" si="11"/>
        <v>OK</v>
      </c>
      <c r="J404" s="173">
        <v>45500</v>
      </c>
      <c r="K404" s="173">
        <f t="shared" si="12"/>
        <v>2295020</v>
      </c>
      <c r="L404" s="82" t="str">
        <f t="shared" si="13"/>
        <v>OK</v>
      </c>
      <c r="M404" s="173">
        <v>45233</v>
      </c>
      <c r="N404" s="173">
        <f t="shared" si="14"/>
        <v>2281553</v>
      </c>
      <c r="O404" s="82" t="str">
        <f t="shared" si="15"/>
        <v>OK</v>
      </c>
      <c r="P404" s="173">
        <v>45246</v>
      </c>
      <c r="Q404" s="173">
        <f t="shared" si="16"/>
        <v>2282208</v>
      </c>
      <c r="R404" s="82" t="str">
        <f t="shared" si="17"/>
        <v>OK</v>
      </c>
      <c r="S404" s="75"/>
      <c r="T404" s="75"/>
      <c r="U404" s="75"/>
      <c r="V404" s="75"/>
      <c r="W404" s="75"/>
    </row>
    <row r="405" spans="1:23" ht="12.75" customHeight="1">
      <c r="A405" s="93" t="s">
        <v>811</v>
      </c>
      <c r="B405" s="156" t="s">
        <v>447</v>
      </c>
      <c r="C405" s="93" t="s">
        <v>225</v>
      </c>
      <c r="D405" s="172">
        <v>10</v>
      </c>
      <c r="E405" s="173">
        <v>160724</v>
      </c>
      <c r="F405" s="173">
        <f t="shared" si="9"/>
        <v>1607240</v>
      </c>
      <c r="G405" s="173">
        <v>159920</v>
      </c>
      <c r="H405" s="173">
        <f t="shared" si="10"/>
        <v>1599200</v>
      </c>
      <c r="I405" s="82" t="str">
        <f t="shared" si="11"/>
        <v>OK</v>
      </c>
      <c r="J405" s="173">
        <v>160724</v>
      </c>
      <c r="K405" s="173">
        <f t="shared" si="12"/>
        <v>1607240</v>
      </c>
      <c r="L405" s="82" t="str">
        <f t="shared" si="13"/>
        <v>OK</v>
      </c>
      <c r="M405" s="173">
        <v>159782</v>
      </c>
      <c r="N405" s="173">
        <f t="shared" si="14"/>
        <v>1597820</v>
      </c>
      <c r="O405" s="82" t="str">
        <f t="shared" si="15"/>
        <v>OK</v>
      </c>
      <c r="P405" s="173">
        <v>159827</v>
      </c>
      <c r="Q405" s="173">
        <f t="shared" si="16"/>
        <v>1598270</v>
      </c>
      <c r="R405" s="82" t="str">
        <f t="shared" si="17"/>
        <v>OK</v>
      </c>
      <c r="S405" s="75"/>
      <c r="T405" s="75"/>
      <c r="U405" s="75"/>
      <c r="V405" s="75"/>
      <c r="W405" s="75"/>
    </row>
    <row r="406" spans="1:23" ht="12.75" customHeight="1">
      <c r="A406" s="93">
        <v>5.8</v>
      </c>
      <c r="B406" s="156" t="s">
        <v>812</v>
      </c>
      <c r="C406" s="93"/>
      <c r="D406" s="172"/>
      <c r="E406" s="173"/>
      <c r="F406" s="173">
        <f t="shared" si="9"/>
        <v>0</v>
      </c>
      <c r="G406" s="173"/>
      <c r="H406" s="173">
        <f t="shared" si="10"/>
        <v>0</v>
      </c>
      <c r="I406" s="82" t="str">
        <f t="shared" si="11"/>
        <v>OK</v>
      </c>
      <c r="J406" s="173"/>
      <c r="K406" s="173">
        <f t="shared" si="12"/>
        <v>0</v>
      </c>
      <c r="L406" s="82" t="str">
        <f t="shared" si="13"/>
        <v>OK</v>
      </c>
      <c r="M406" s="173"/>
      <c r="N406" s="173">
        <f t="shared" si="14"/>
        <v>0</v>
      </c>
      <c r="O406" s="82" t="str">
        <f t="shared" si="15"/>
        <v>OK</v>
      </c>
      <c r="P406" s="173">
        <v>0</v>
      </c>
      <c r="Q406" s="173">
        <f t="shared" si="16"/>
        <v>0</v>
      </c>
      <c r="R406" s="82" t="str">
        <f t="shared" si="17"/>
        <v>OK</v>
      </c>
      <c r="S406" s="75"/>
      <c r="T406" s="75"/>
      <c r="U406" s="75"/>
      <c r="V406" s="75"/>
      <c r="W406" s="75"/>
    </row>
    <row r="407" spans="1:23" ht="12.75" customHeight="1">
      <c r="A407" s="93" t="s">
        <v>813</v>
      </c>
      <c r="B407" s="156" t="s">
        <v>814</v>
      </c>
      <c r="C407" s="93" t="s">
        <v>217</v>
      </c>
      <c r="D407" s="172">
        <v>357.52</v>
      </c>
      <c r="E407" s="173">
        <v>20265</v>
      </c>
      <c r="F407" s="173">
        <f t="shared" si="9"/>
        <v>7245143</v>
      </c>
      <c r="G407" s="173">
        <v>20164</v>
      </c>
      <c r="H407" s="173">
        <f t="shared" si="10"/>
        <v>7209033</v>
      </c>
      <c r="I407" s="82" t="str">
        <f t="shared" si="11"/>
        <v>OK</v>
      </c>
      <c r="J407" s="173">
        <v>20265</v>
      </c>
      <c r="K407" s="173">
        <f t="shared" si="12"/>
        <v>7245143</v>
      </c>
      <c r="L407" s="82" t="str">
        <f t="shared" si="13"/>
        <v>OK</v>
      </c>
      <c r="M407" s="173">
        <v>20146</v>
      </c>
      <c r="N407" s="173">
        <f t="shared" si="14"/>
        <v>7202598</v>
      </c>
      <c r="O407" s="82" t="str">
        <f t="shared" si="15"/>
        <v>OK</v>
      </c>
      <c r="P407" s="173">
        <v>20152</v>
      </c>
      <c r="Q407" s="173">
        <f t="shared" si="16"/>
        <v>7204743</v>
      </c>
      <c r="R407" s="82" t="str">
        <f t="shared" si="17"/>
        <v>OK</v>
      </c>
      <c r="S407" s="75"/>
      <c r="T407" s="75"/>
      <c r="U407" s="75"/>
      <c r="V407" s="75"/>
      <c r="W407" s="75"/>
    </row>
    <row r="408" spans="1:23" ht="12.75" customHeight="1">
      <c r="A408" s="93" t="s">
        <v>815</v>
      </c>
      <c r="B408" s="156" t="s">
        <v>816</v>
      </c>
      <c r="C408" s="93" t="s">
        <v>217</v>
      </c>
      <c r="D408" s="172">
        <v>357.52</v>
      </c>
      <c r="E408" s="173">
        <v>45500</v>
      </c>
      <c r="F408" s="173">
        <f t="shared" si="9"/>
        <v>16267160</v>
      </c>
      <c r="G408" s="173">
        <v>45273</v>
      </c>
      <c r="H408" s="173">
        <f t="shared" si="10"/>
        <v>16186003</v>
      </c>
      <c r="I408" s="82" t="str">
        <f t="shared" si="11"/>
        <v>OK</v>
      </c>
      <c r="J408" s="173">
        <v>45500</v>
      </c>
      <c r="K408" s="173">
        <f t="shared" si="12"/>
        <v>16267160</v>
      </c>
      <c r="L408" s="82" t="str">
        <f t="shared" si="13"/>
        <v>OK</v>
      </c>
      <c r="M408" s="173">
        <v>45233</v>
      </c>
      <c r="N408" s="173">
        <f t="shared" si="14"/>
        <v>16171702</v>
      </c>
      <c r="O408" s="82" t="str">
        <f t="shared" si="15"/>
        <v>OK</v>
      </c>
      <c r="P408" s="173">
        <v>45246</v>
      </c>
      <c r="Q408" s="173">
        <f t="shared" si="16"/>
        <v>16176350</v>
      </c>
      <c r="R408" s="82" t="str">
        <f t="shared" si="17"/>
        <v>OK</v>
      </c>
      <c r="S408" s="75"/>
      <c r="T408" s="75"/>
      <c r="U408" s="75"/>
      <c r="V408" s="75"/>
      <c r="W408" s="75"/>
    </row>
    <row r="409" spans="1:23" ht="12.75" customHeight="1">
      <c r="A409" s="93" t="s">
        <v>817</v>
      </c>
      <c r="B409" s="156" t="s">
        <v>818</v>
      </c>
      <c r="C409" s="93" t="s">
        <v>225</v>
      </c>
      <c r="D409" s="172">
        <v>31</v>
      </c>
      <c r="E409" s="173">
        <v>2174</v>
      </c>
      <c r="F409" s="173">
        <f t="shared" si="9"/>
        <v>67394</v>
      </c>
      <c r="G409" s="173">
        <v>2163</v>
      </c>
      <c r="H409" s="173">
        <f t="shared" si="10"/>
        <v>67053</v>
      </c>
      <c r="I409" s="82" t="str">
        <f t="shared" si="11"/>
        <v>OK</v>
      </c>
      <c r="J409" s="173">
        <v>2174</v>
      </c>
      <c r="K409" s="173">
        <f t="shared" si="12"/>
        <v>67394</v>
      </c>
      <c r="L409" s="82" t="str">
        <f t="shared" si="13"/>
        <v>OK</v>
      </c>
      <c r="M409" s="173">
        <v>2161</v>
      </c>
      <c r="N409" s="173">
        <f t="shared" si="14"/>
        <v>66991</v>
      </c>
      <c r="O409" s="82" t="str">
        <f t="shared" si="15"/>
        <v>OK</v>
      </c>
      <c r="P409" s="173">
        <v>2162</v>
      </c>
      <c r="Q409" s="173">
        <f t="shared" si="16"/>
        <v>67022</v>
      </c>
      <c r="R409" s="82" t="str">
        <f t="shared" si="17"/>
        <v>OK</v>
      </c>
      <c r="S409" s="75"/>
      <c r="T409" s="75"/>
      <c r="U409" s="75"/>
      <c r="V409" s="75"/>
      <c r="W409" s="75"/>
    </row>
    <row r="410" spans="1:23" ht="12.75" customHeight="1">
      <c r="A410" s="93" t="s">
        <v>819</v>
      </c>
      <c r="B410" s="156" t="s">
        <v>820</v>
      </c>
      <c r="C410" s="93" t="s">
        <v>225</v>
      </c>
      <c r="D410" s="172">
        <v>31</v>
      </c>
      <c r="E410" s="173">
        <v>4348</v>
      </c>
      <c r="F410" s="173">
        <f t="shared" si="9"/>
        <v>134788</v>
      </c>
      <c r="G410" s="173">
        <v>4326</v>
      </c>
      <c r="H410" s="173">
        <f t="shared" si="10"/>
        <v>134106</v>
      </c>
      <c r="I410" s="82" t="str">
        <f t="shared" si="11"/>
        <v>OK</v>
      </c>
      <c r="J410" s="173">
        <v>4348</v>
      </c>
      <c r="K410" s="173">
        <f t="shared" si="12"/>
        <v>134788</v>
      </c>
      <c r="L410" s="82" t="str">
        <f t="shared" si="13"/>
        <v>OK</v>
      </c>
      <c r="M410" s="173">
        <v>4323</v>
      </c>
      <c r="N410" s="173">
        <f t="shared" si="14"/>
        <v>134013</v>
      </c>
      <c r="O410" s="82" t="str">
        <f t="shared" si="15"/>
        <v>OK</v>
      </c>
      <c r="P410" s="173">
        <v>4324</v>
      </c>
      <c r="Q410" s="173">
        <f t="shared" si="16"/>
        <v>134044</v>
      </c>
      <c r="R410" s="82" t="str">
        <f t="shared" si="17"/>
        <v>OK</v>
      </c>
      <c r="S410" s="75"/>
      <c r="T410" s="75"/>
      <c r="U410" s="75"/>
      <c r="V410" s="75"/>
      <c r="W410" s="75"/>
    </row>
    <row r="411" spans="1:23" ht="12.75" customHeight="1">
      <c r="A411" s="93" t="s">
        <v>821</v>
      </c>
      <c r="B411" s="156" t="s">
        <v>822</v>
      </c>
      <c r="C411" s="93" t="s">
        <v>220</v>
      </c>
      <c r="D411" s="172">
        <v>45</v>
      </c>
      <c r="E411" s="173">
        <v>63366</v>
      </c>
      <c r="F411" s="173">
        <f t="shared" si="9"/>
        <v>2851470</v>
      </c>
      <c r="G411" s="173">
        <v>63049</v>
      </c>
      <c r="H411" s="173">
        <f t="shared" si="10"/>
        <v>2837205</v>
      </c>
      <c r="I411" s="82" t="str">
        <f t="shared" si="11"/>
        <v>OK</v>
      </c>
      <c r="J411" s="173">
        <v>63366</v>
      </c>
      <c r="K411" s="173">
        <f t="shared" si="12"/>
        <v>2851470</v>
      </c>
      <c r="L411" s="82" t="str">
        <f t="shared" si="13"/>
        <v>OK</v>
      </c>
      <c r="M411" s="173">
        <v>62995</v>
      </c>
      <c r="N411" s="173">
        <f t="shared" si="14"/>
        <v>2834775</v>
      </c>
      <c r="O411" s="82" t="str">
        <f t="shared" si="15"/>
        <v>OK</v>
      </c>
      <c r="P411" s="173">
        <v>63012</v>
      </c>
      <c r="Q411" s="173">
        <f t="shared" si="16"/>
        <v>2835540</v>
      </c>
      <c r="R411" s="82" t="str">
        <f t="shared" si="17"/>
        <v>OK</v>
      </c>
      <c r="S411" s="75"/>
      <c r="T411" s="75"/>
      <c r="U411" s="75"/>
      <c r="V411" s="75"/>
      <c r="W411" s="75"/>
    </row>
    <row r="412" spans="1:23" ht="12.75" customHeight="1">
      <c r="A412" s="93" t="s">
        <v>823</v>
      </c>
      <c r="B412" s="156" t="s">
        <v>824</v>
      </c>
      <c r="C412" s="93" t="s">
        <v>220</v>
      </c>
      <c r="D412" s="172">
        <v>12</v>
      </c>
      <c r="E412" s="173">
        <v>34334</v>
      </c>
      <c r="F412" s="173">
        <f t="shared" si="9"/>
        <v>412008</v>
      </c>
      <c r="G412" s="173">
        <v>34162</v>
      </c>
      <c r="H412" s="173">
        <f t="shared" si="10"/>
        <v>409944</v>
      </c>
      <c r="I412" s="82" t="str">
        <f t="shared" si="11"/>
        <v>OK</v>
      </c>
      <c r="J412" s="173">
        <v>34334</v>
      </c>
      <c r="K412" s="173">
        <f t="shared" si="12"/>
        <v>412008</v>
      </c>
      <c r="L412" s="82" t="str">
        <f t="shared" si="13"/>
        <v>OK</v>
      </c>
      <c r="M412" s="173">
        <v>34133</v>
      </c>
      <c r="N412" s="173">
        <f t="shared" si="14"/>
        <v>409596</v>
      </c>
      <c r="O412" s="82" t="str">
        <f t="shared" si="15"/>
        <v>OK</v>
      </c>
      <c r="P412" s="173">
        <v>34142</v>
      </c>
      <c r="Q412" s="173">
        <f t="shared" si="16"/>
        <v>409704</v>
      </c>
      <c r="R412" s="82" t="str">
        <f t="shared" si="17"/>
        <v>OK</v>
      </c>
      <c r="S412" s="75"/>
      <c r="T412" s="75"/>
      <c r="U412" s="75"/>
      <c r="V412" s="75"/>
      <c r="W412" s="75"/>
    </row>
    <row r="413" spans="1:23" ht="12.75" customHeight="1">
      <c r="A413" s="93" t="s">
        <v>825</v>
      </c>
      <c r="B413" s="156" t="s">
        <v>826</v>
      </c>
      <c r="C413" s="93" t="s">
        <v>220</v>
      </c>
      <c r="D413" s="172">
        <v>57</v>
      </c>
      <c r="E413" s="173">
        <v>7901</v>
      </c>
      <c r="F413" s="173">
        <f t="shared" si="9"/>
        <v>450357</v>
      </c>
      <c r="G413" s="173">
        <v>7861</v>
      </c>
      <c r="H413" s="173">
        <f t="shared" si="10"/>
        <v>448077</v>
      </c>
      <c r="I413" s="82" t="str">
        <f t="shared" si="11"/>
        <v>OK</v>
      </c>
      <c r="J413" s="173">
        <v>7901</v>
      </c>
      <c r="K413" s="173">
        <f t="shared" si="12"/>
        <v>450357</v>
      </c>
      <c r="L413" s="82" t="str">
        <f t="shared" si="13"/>
        <v>OK</v>
      </c>
      <c r="M413" s="173">
        <v>7855</v>
      </c>
      <c r="N413" s="173">
        <f t="shared" si="14"/>
        <v>447735</v>
      </c>
      <c r="O413" s="82" t="str">
        <f t="shared" si="15"/>
        <v>OK</v>
      </c>
      <c r="P413" s="173">
        <v>7857</v>
      </c>
      <c r="Q413" s="173">
        <f t="shared" si="16"/>
        <v>447849</v>
      </c>
      <c r="R413" s="82" t="str">
        <f t="shared" si="17"/>
        <v>OK</v>
      </c>
      <c r="S413" s="75"/>
      <c r="T413" s="75"/>
      <c r="U413" s="75"/>
      <c r="V413" s="75"/>
      <c r="W413" s="75"/>
    </row>
    <row r="414" spans="1:23" ht="12.75" customHeight="1">
      <c r="A414" s="93"/>
      <c r="B414" s="156" t="s">
        <v>827</v>
      </c>
      <c r="C414" s="93"/>
      <c r="D414" s="172"/>
      <c r="E414" s="173"/>
      <c r="F414" s="173">
        <f t="shared" si="9"/>
        <v>0</v>
      </c>
      <c r="G414" s="173"/>
      <c r="H414" s="173">
        <f t="shared" si="10"/>
        <v>0</v>
      </c>
      <c r="I414" s="82" t="str">
        <f t="shared" si="11"/>
        <v>OK</v>
      </c>
      <c r="J414" s="173"/>
      <c r="K414" s="173">
        <f t="shared" si="12"/>
        <v>0</v>
      </c>
      <c r="L414" s="82" t="str">
        <f t="shared" si="13"/>
        <v>OK</v>
      </c>
      <c r="M414" s="173"/>
      <c r="N414" s="173">
        <f t="shared" si="14"/>
        <v>0</v>
      </c>
      <c r="O414" s="82" t="str">
        <f t="shared" si="15"/>
        <v>OK</v>
      </c>
      <c r="P414" s="173">
        <v>0</v>
      </c>
      <c r="Q414" s="173">
        <f t="shared" si="16"/>
        <v>0</v>
      </c>
      <c r="R414" s="82" t="str">
        <f t="shared" si="17"/>
        <v>OK</v>
      </c>
      <c r="S414" s="75"/>
      <c r="T414" s="75"/>
      <c r="U414" s="75"/>
      <c r="V414" s="75"/>
      <c r="W414" s="75"/>
    </row>
    <row r="415" spans="1:23" ht="12.75" customHeight="1">
      <c r="A415" s="93">
        <v>5.9</v>
      </c>
      <c r="B415" s="156" t="s">
        <v>214</v>
      </c>
      <c r="C415" s="93"/>
      <c r="D415" s="172"/>
      <c r="E415" s="173"/>
      <c r="F415" s="173">
        <f t="shared" si="9"/>
        <v>0</v>
      </c>
      <c r="G415" s="173"/>
      <c r="H415" s="173">
        <f t="shared" si="10"/>
        <v>0</v>
      </c>
      <c r="I415" s="82" t="str">
        <f t="shared" si="11"/>
        <v>OK</v>
      </c>
      <c r="J415" s="173"/>
      <c r="K415" s="173">
        <f t="shared" si="12"/>
        <v>0</v>
      </c>
      <c r="L415" s="82" t="str">
        <f t="shared" si="13"/>
        <v>OK</v>
      </c>
      <c r="M415" s="173"/>
      <c r="N415" s="173">
        <f t="shared" si="14"/>
        <v>0</v>
      </c>
      <c r="O415" s="82" t="str">
        <f t="shared" si="15"/>
        <v>OK</v>
      </c>
      <c r="P415" s="173">
        <v>0</v>
      </c>
      <c r="Q415" s="173">
        <f t="shared" si="16"/>
        <v>0</v>
      </c>
      <c r="R415" s="82" t="str">
        <f t="shared" si="17"/>
        <v>OK</v>
      </c>
      <c r="S415" s="75"/>
      <c r="T415" s="75"/>
      <c r="U415" s="75"/>
      <c r="V415" s="75"/>
      <c r="W415" s="75"/>
    </row>
    <row r="416" spans="1:23" ht="12.75" customHeight="1">
      <c r="A416" s="93" t="s">
        <v>828</v>
      </c>
      <c r="B416" s="156" t="s">
        <v>829</v>
      </c>
      <c r="C416" s="93" t="s">
        <v>217</v>
      </c>
      <c r="D416" s="172">
        <v>150</v>
      </c>
      <c r="E416" s="173">
        <v>7826</v>
      </c>
      <c r="F416" s="173">
        <f t="shared" si="9"/>
        <v>1173900</v>
      </c>
      <c r="G416" s="173">
        <v>7787</v>
      </c>
      <c r="H416" s="173">
        <f t="shared" si="10"/>
        <v>1168050</v>
      </c>
      <c r="I416" s="82" t="str">
        <f t="shared" si="11"/>
        <v>OK</v>
      </c>
      <c r="J416" s="173">
        <v>7826</v>
      </c>
      <c r="K416" s="173">
        <f t="shared" si="12"/>
        <v>1173900</v>
      </c>
      <c r="L416" s="82" t="str">
        <f t="shared" si="13"/>
        <v>OK</v>
      </c>
      <c r="M416" s="173">
        <v>7780</v>
      </c>
      <c r="N416" s="173">
        <f t="shared" si="14"/>
        <v>1167000</v>
      </c>
      <c r="O416" s="82" t="str">
        <f t="shared" si="15"/>
        <v>OK</v>
      </c>
      <c r="P416" s="173">
        <v>7782</v>
      </c>
      <c r="Q416" s="173">
        <f t="shared" si="16"/>
        <v>1167300</v>
      </c>
      <c r="R416" s="82" t="str">
        <f t="shared" si="17"/>
        <v>OK</v>
      </c>
      <c r="S416" s="75"/>
      <c r="T416" s="75"/>
      <c r="U416" s="75"/>
      <c r="V416" s="75"/>
      <c r="W416" s="75"/>
    </row>
    <row r="417" spans="1:23" ht="12.75" customHeight="1">
      <c r="A417" s="93" t="s">
        <v>830</v>
      </c>
      <c r="B417" s="156" t="s">
        <v>831</v>
      </c>
      <c r="C417" s="93" t="s">
        <v>217</v>
      </c>
      <c r="D417" s="172">
        <v>38</v>
      </c>
      <c r="E417" s="173">
        <v>26715</v>
      </c>
      <c r="F417" s="173">
        <f t="shared" si="9"/>
        <v>1015170</v>
      </c>
      <c r="G417" s="173">
        <v>26581</v>
      </c>
      <c r="H417" s="173">
        <f t="shared" si="10"/>
        <v>1010078</v>
      </c>
      <c r="I417" s="82" t="str">
        <f t="shared" si="11"/>
        <v>OK</v>
      </c>
      <c r="J417" s="173">
        <v>26715</v>
      </c>
      <c r="K417" s="173">
        <f t="shared" si="12"/>
        <v>1015170</v>
      </c>
      <c r="L417" s="82" t="str">
        <f t="shared" si="13"/>
        <v>OK</v>
      </c>
      <c r="M417" s="173">
        <v>26558</v>
      </c>
      <c r="N417" s="173">
        <f t="shared" si="14"/>
        <v>1009204</v>
      </c>
      <c r="O417" s="82" t="str">
        <f t="shared" si="15"/>
        <v>OK</v>
      </c>
      <c r="P417" s="173">
        <v>26566</v>
      </c>
      <c r="Q417" s="173">
        <f t="shared" si="16"/>
        <v>1009508</v>
      </c>
      <c r="R417" s="82" t="str">
        <f t="shared" si="17"/>
        <v>OK</v>
      </c>
      <c r="S417" s="75"/>
      <c r="T417" s="75"/>
      <c r="U417" s="75"/>
      <c r="V417" s="75"/>
      <c r="W417" s="75"/>
    </row>
    <row r="418" spans="1:23" ht="12.75" customHeight="1">
      <c r="A418" s="93" t="s">
        <v>832</v>
      </c>
      <c r="B418" s="156" t="s">
        <v>407</v>
      </c>
      <c r="C418" s="93" t="s">
        <v>225</v>
      </c>
      <c r="D418" s="172">
        <v>22</v>
      </c>
      <c r="E418" s="173">
        <v>21908</v>
      </c>
      <c r="F418" s="173">
        <f t="shared" si="9"/>
        <v>481976</v>
      </c>
      <c r="G418" s="173">
        <v>21798</v>
      </c>
      <c r="H418" s="173">
        <f t="shared" si="10"/>
        <v>479556</v>
      </c>
      <c r="I418" s="82" t="str">
        <f t="shared" si="11"/>
        <v>OK</v>
      </c>
      <c r="J418" s="173">
        <v>21908</v>
      </c>
      <c r="K418" s="173">
        <f t="shared" si="12"/>
        <v>481976</v>
      </c>
      <c r="L418" s="82" t="str">
        <f t="shared" si="13"/>
        <v>OK</v>
      </c>
      <c r="M418" s="173">
        <v>21780</v>
      </c>
      <c r="N418" s="173">
        <f t="shared" si="14"/>
        <v>479160</v>
      </c>
      <c r="O418" s="82" t="str">
        <f t="shared" si="15"/>
        <v>OK</v>
      </c>
      <c r="P418" s="173">
        <v>21786</v>
      </c>
      <c r="Q418" s="173">
        <f t="shared" si="16"/>
        <v>479292</v>
      </c>
      <c r="R418" s="82" t="str">
        <f t="shared" si="17"/>
        <v>OK</v>
      </c>
      <c r="S418" s="75"/>
      <c r="T418" s="75"/>
      <c r="U418" s="75"/>
      <c r="V418" s="75"/>
      <c r="W418" s="75"/>
    </row>
    <row r="419" spans="1:23" ht="12.75" customHeight="1">
      <c r="A419" s="93" t="s">
        <v>833</v>
      </c>
      <c r="B419" s="156" t="s">
        <v>834</v>
      </c>
      <c r="C419" s="93" t="s">
        <v>220</v>
      </c>
      <c r="D419" s="172">
        <v>120</v>
      </c>
      <c r="E419" s="173">
        <v>3833</v>
      </c>
      <c r="F419" s="173">
        <f t="shared" si="9"/>
        <v>459960</v>
      </c>
      <c r="G419" s="173">
        <v>3814</v>
      </c>
      <c r="H419" s="173">
        <f t="shared" si="10"/>
        <v>457680</v>
      </c>
      <c r="I419" s="82" t="str">
        <f t="shared" si="11"/>
        <v>OK</v>
      </c>
      <c r="J419" s="173">
        <v>3833</v>
      </c>
      <c r="K419" s="173">
        <f t="shared" si="12"/>
        <v>459960</v>
      </c>
      <c r="L419" s="82" t="str">
        <f t="shared" si="13"/>
        <v>OK</v>
      </c>
      <c r="M419" s="173">
        <v>3811</v>
      </c>
      <c r="N419" s="173">
        <f t="shared" si="14"/>
        <v>457320</v>
      </c>
      <c r="O419" s="82" t="str">
        <f t="shared" si="15"/>
        <v>OK</v>
      </c>
      <c r="P419" s="173">
        <v>3812</v>
      </c>
      <c r="Q419" s="173">
        <f t="shared" si="16"/>
        <v>457440</v>
      </c>
      <c r="R419" s="82" t="str">
        <f t="shared" si="17"/>
        <v>OK</v>
      </c>
      <c r="S419" s="75"/>
      <c r="T419" s="75"/>
      <c r="U419" s="75"/>
      <c r="V419" s="75"/>
      <c r="W419" s="75"/>
    </row>
    <row r="420" spans="1:23" ht="12.75" customHeight="1">
      <c r="A420" s="93" t="s">
        <v>835</v>
      </c>
      <c r="B420" s="156" t="s">
        <v>836</v>
      </c>
      <c r="C420" s="93" t="s">
        <v>220</v>
      </c>
      <c r="D420" s="172">
        <v>120</v>
      </c>
      <c r="E420" s="173">
        <v>7246</v>
      </c>
      <c r="F420" s="173">
        <f t="shared" si="9"/>
        <v>869520</v>
      </c>
      <c r="G420" s="173">
        <v>7210</v>
      </c>
      <c r="H420" s="173">
        <f t="shared" si="10"/>
        <v>865200</v>
      </c>
      <c r="I420" s="82" t="str">
        <f t="shared" si="11"/>
        <v>OK</v>
      </c>
      <c r="J420" s="173">
        <v>7246</v>
      </c>
      <c r="K420" s="173">
        <f t="shared" si="12"/>
        <v>869520</v>
      </c>
      <c r="L420" s="82" t="str">
        <f t="shared" si="13"/>
        <v>OK</v>
      </c>
      <c r="M420" s="173">
        <v>7204</v>
      </c>
      <c r="N420" s="173">
        <f t="shared" si="14"/>
        <v>864480</v>
      </c>
      <c r="O420" s="82" t="str">
        <f t="shared" si="15"/>
        <v>OK</v>
      </c>
      <c r="P420" s="173">
        <v>7206</v>
      </c>
      <c r="Q420" s="173">
        <f t="shared" si="16"/>
        <v>864720</v>
      </c>
      <c r="R420" s="82" t="str">
        <f t="shared" si="17"/>
        <v>OK</v>
      </c>
      <c r="S420" s="75"/>
      <c r="T420" s="75"/>
      <c r="U420" s="75"/>
      <c r="V420" s="75"/>
      <c r="W420" s="75"/>
    </row>
    <row r="421" spans="1:23" ht="12.75" customHeight="1">
      <c r="A421" s="93">
        <v>5.0999999999999996</v>
      </c>
      <c r="B421" s="156" t="s">
        <v>837</v>
      </c>
      <c r="C421" s="93"/>
      <c r="D421" s="172"/>
      <c r="E421" s="173"/>
      <c r="F421" s="173">
        <f t="shared" si="9"/>
        <v>0</v>
      </c>
      <c r="G421" s="173"/>
      <c r="H421" s="173">
        <f t="shared" si="10"/>
        <v>0</v>
      </c>
      <c r="I421" s="82" t="str">
        <f t="shared" si="11"/>
        <v>OK</v>
      </c>
      <c r="J421" s="173"/>
      <c r="K421" s="173">
        <f t="shared" si="12"/>
        <v>0</v>
      </c>
      <c r="L421" s="82" t="str">
        <f t="shared" si="13"/>
        <v>OK</v>
      </c>
      <c r="M421" s="173"/>
      <c r="N421" s="173">
        <f t="shared" si="14"/>
        <v>0</v>
      </c>
      <c r="O421" s="82" t="str">
        <f t="shared" si="15"/>
        <v>OK</v>
      </c>
      <c r="P421" s="173">
        <v>0</v>
      </c>
      <c r="Q421" s="173">
        <f t="shared" si="16"/>
        <v>0</v>
      </c>
      <c r="R421" s="82" t="str">
        <f t="shared" si="17"/>
        <v>OK</v>
      </c>
      <c r="S421" s="75"/>
      <c r="T421" s="75"/>
      <c r="U421" s="75"/>
      <c r="V421" s="75"/>
      <c r="W421" s="75"/>
    </row>
    <row r="422" spans="1:23" ht="12.75" customHeight="1">
      <c r="A422" s="93" t="s">
        <v>838</v>
      </c>
      <c r="B422" s="156" t="s">
        <v>420</v>
      </c>
      <c r="C422" s="93" t="s">
        <v>220</v>
      </c>
      <c r="D422" s="172">
        <v>24</v>
      </c>
      <c r="E422" s="173">
        <v>30270</v>
      </c>
      <c r="F422" s="173">
        <f t="shared" si="9"/>
        <v>726480</v>
      </c>
      <c r="G422" s="173">
        <v>30119</v>
      </c>
      <c r="H422" s="173">
        <f t="shared" si="10"/>
        <v>722856</v>
      </c>
      <c r="I422" s="82" t="str">
        <f t="shared" si="11"/>
        <v>OK</v>
      </c>
      <c r="J422" s="173">
        <v>30270</v>
      </c>
      <c r="K422" s="173">
        <f t="shared" si="12"/>
        <v>726480</v>
      </c>
      <c r="L422" s="82" t="str">
        <f t="shared" si="13"/>
        <v>OK</v>
      </c>
      <c r="M422" s="173">
        <v>30093</v>
      </c>
      <c r="N422" s="173">
        <f t="shared" si="14"/>
        <v>722232</v>
      </c>
      <c r="O422" s="82" t="str">
        <f t="shared" si="15"/>
        <v>OK</v>
      </c>
      <c r="P422" s="173">
        <v>30101</v>
      </c>
      <c r="Q422" s="173">
        <f t="shared" si="16"/>
        <v>722424</v>
      </c>
      <c r="R422" s="82" t="str">
        <f t="shared" si="17"/>
        <v>OK</v>
      </c>
      <c r="S422" s="75"/>
      <c r="T422" s="75"/>
      <c r="U422" s="75"/>
      <c r="V422" s="75"/>
      <c r="W422" s="75"/>
    </row>
    <row r="423" spans="1:23" ht="12.75" customHeight="1">
      <c r="A423" s="93" t="s">
        <v>839</v>
      </c>
      <c r="B423" s="156" t="s">
        <v>422</v>
      </c>
      <c r="C423" s="93" t="s">
        <v>220</v>
      </c>
      <c r="D423" s="172">
        <v>10</v>
      </c>
      <c r="E423" s="173">
        <v>19521</v>
      </c>
      <c r="F423" s="173">
        <f t="shared" si="9"/>
        <v>195210</v>
      </c>
      <c r="G423" s="173">
        <v>19423</v>
      </c>
      <c r="H423" s="173">
        <f t="shared" si="10"/>
        <v>194230</v>
      </c>
      <c r="I423" s="82" t="str">
        <f t="shared" si="11"/>
        <v>OK</v>
      </c>
      <c r="J423" s="173">
        <v>19521</v>
      </c>
      <c r="K423" s="173">
        <f t="shared" si="12"/>
        <v>195210</v>
      </c>
      <c r="L423" s="82" t="str">
        <f t="shared" si="13"/>
        <v>OK</v>
      </c>
      <c r="M423" s="173">
        <v>19407</v>
      </c>
      <c r="N423" s="173">
        <f t="shared" si="14"/>
        <v>194070</v>
      </c>
      <c r="O423" s="82" t="str">
        <f t="shared" si="15"/>
        <v>OK</v>
      </c>
      <c r="P423" s="173">
        <v>19412</v>
      </c>
      <c r="Q423" s="173">
        <f t="shared" si="16"/>
        <v>194120</v>
      </c>
      <c r="R423" s="82" t="str">
        <f t="shared" si="17"/>
        <v>OK</v>
      </c>
      <c r="S423" s="75"/>
      <c r="T423" s="75"/>
      <c r="U423" s="75"/>
      <c r="V423" s="75"/>
      <c r="W423" s="75"/>
    </row>
    <row r="424" spans="1:23" ht="12.75" customHeight="1">
      <c r="A424" s="93" t="s">
        <v>840</v>
      </c>
      <c r="B424" s="156" t="s">
        <v>424</v>
      </c>
      <c r="C424" s="93" t="s">
        <v>220</v>
      </c>
      <c r="D424" s="172">
        <v>24</v>
      </c>
      <c r="E424" s="173">
        <v>17791</v>
      </c>
      <c r="F424" s="173">
        <f t="shared" si="9"/>
        <v>426984</v>
      </c>
      <c r="G424" s="173">
        <v>17702</v>
      </c>
      <c r="H424" s="173">
        <f t="shared" si="10"/>
        <v>424848</v>
      </c>
      <c r="I424" s="82" t="str">
        <f t="shared" si="11"/>
        <v>OK</v>
      </c>
      <c r="J424" s="173">
        <v>17791</v>
      </c>
      <c r="K424" s="173">
        <f t="shared" si="12"/>
        <v>426984</v>
      </c>
      <c r="L424" s="82" t="str">
        <f t="shared" si="13"/>
        <v>OK</v>
      </c>
      <c r="M424" s="173">
        <v>17687</v>
      </c>
      <c r="N424" s="173">
        <f t="shared" si="14"/>
        <v>424488</v>
      </c>
      <c r="O424" s="82" t="str">
        <f t="shared" si="15"/>
        <v>OK</v>
      </c>
      <c r="P424" s="173">
        <v>17692</v>
      </c>
      <c r="Q424" s="173">
        <f t="shared" si="16"/>
        <v>424608</v>
      </c>
      <c r="R424" s="82" t="str">
        <f t="shared" si="17"/>
        <v>OK</v>
      </c>
      <c r="S424" s="75"/>
      <c r="T424" s="75"/>
      <c r="U424" s="75"/>
      <c r="V424" s="75"/>
      <c r="W424" s="75"/>
    </row>
    <row r="425" spans="1:23" ht="12.75" customHeight="1">
      <c r="A425" s="93" t="s">
        <v>841</v>
      </c>
      <c r="B425" s="156" t="s">
        <v>340</v>
      </c>
      <c r="C425" s="93" t="s">
        <v>225</v>
      </c>
      <c r="D425" s="172">
        <v>10</v>
      </c>
      <c r="E425" s="173">
        <v>65335</v>
      </c>
      <c r="F425" s="173">
        <f t="shared" si="9"/>
        <v>653350</v>
      </c>
      <c r="G425" s="173">
        <v>65008</v>
      </c>
      <c r="H425" s="173">
        <f t="shared" si="10"/>
        <v>650080</v>
      </c>
      <c r="I425" s="82" t="str">
        <f t="shared" si="11"/>
        <v>OK</v>
      </c>
      <c r="J425" s="173">
        <v>65335</v>
      </c>
      <c r="K425" s="173">
        <f t="shared" si="12"/>
        <v>653350</v>
      </c>
      <c r="L425" s="82" t="str">
        <f t="shared" si="13"/>
        <v>OK</v>
      </c>
      <c r="M425" s="173">
        <v>64952</v>
      </c>
      <c r="N425" s="173">
        <f t="shared" si="14"/>
        <v>649520</v>
      </c>
      <c r="O425" s="82" t="str">
        <f t="shared" si="15"/>
        <v>OK</v>
      </c>
      <c r="P425" s="173">
        <v>64970</v>
      </c>
      <c r="Q425" s="173">
        <f t="shared" si="16"/>
        <v>649700</v>
      </c>
      <c r="R425" s="82" t="str">
        <f t="shared" si="17"/>
        <v>OK</v>
      </c>
      <c r="S425" s="75"/>
      <c r="T425" s="75"/>
      <c r="U425" s="75"/>
      <c r="V425" s="75"/>
      <c r="W425" s="75"/>
    </row>
    <row r="426" spans="1:23" ht="12.75" customHeight="1">
      <c r="A426" s="93" t="s">
        <v>842</v>
      </c>
      <c r="B426" s="156" t="s">
        <v>338</v>
      </c>
      <c r="C426" s="93" t="s">
        <v>225</v>
      </c>
      <c r="D426" s="172">
        <v>2</v>
      </c>
      <c r="E426" s="173">
        <v>71876</v>
      </c>
      <c r="F426" s="173">
        <f t="shared" si="9"/>
        <v>143752</v>
      </c>
      <c r="G426" s="173">
        <v>71517</v>
      </c>
      <c r="H426" s="173">
        <f t="shared" si="10"/>
        <v>143034</v>
      </c>
      <c r="I426" s="82" t="str">
        <f t="shared" si="11"/>
        <v>OK</v>
      </c>
      <c r="J426" s="173">
        <v>71876</v>
      </c>
      <c r="K426" s="173">
        <f t="shared" si="12"/>
        <v>143752</v>
      </c>
      <c r="L426" s="82" t="str">
        <f t="shared" si="13"/>
        <v>OK</v>
      </c>
      <c r="M426" s="173">
        <v>71455</v>
      </c>
      <c r="N426" s="173">
        <f t="shared" si="14"/>
        <v>142910</v>
      </c>
      <c r="O426" s="82" t="str">
        <f t="shared" si="15"/>
        <v>OK</v>
      </c>
      <c r="P426" s="173">
        <v>71475</v>
      </c>
      <c r="Q426" s="173">
        <f t="shared" si="16"/>
        <v>142950</v>
      </c>
      <c r="R426" s="82" t="str">
        <f t="shared" si="17"/>
        <v>OK</v>
      </c>
      <c r="S426" s="75"/>
      <c r="T426" s="75"/>
      <c r="U426" s="75"/>
      <c r="V426" s="75"/>
      <c r="W426" s="75"/>
    </row>
    <row r="427" spans="1:23" ht="12.75" customHeight="1">
      <c r="A427" s="93" t="s">
        <v>843</v>
      </c>
      <c r="B427" s="156" t="s">
        <v>336</v>
      </c>
      <c r="C427" s="93" t="s">
        <v>225</v>
      </c>
      <c r="D427" s="172">
        <v>10</v>
      </c>
      <c r="E427" s="173">
        <v>78673</v>
      </c>
      <c r="F427" s="173">
        <f t="shared" si="9"/>
        <v>786730</v>
      </c>
      <c r="G427" s="173">
        <v>78280</v>
      </c>
      <c r="H427" s="173">
        <f t="shared" si="10"/>
        <v>782800</v>
      </c>
      <c r="I427" s="82" t="str">
        <f t="shared" si="11"/>
        <v>OK</v>
      </c>
      <c r="J427" s="173">
        <v>78673</v>
      </c>
      <c r="K427" s="173">
        <f t="shared" si="12"/>
        <v>786730</v>
      </c>
      <c r="L427" s="82" t="str">
        <f t="shared" si="13"/>
        <v>OK</v>
      </c>
      <c r="M427" s="173">
        <v>78212</v>
      </c>
      <c r="N427" s="173">
        <f t="shared" si="14"/>
        <v>782120</v>
      </c>
      <c r="O427" s="82" t="str">
        <f t="shared" si="15"/>
        <v>OK</v>
      </c>
      <c r="P427" s="173">
        <v>78234</v>
      </c>
      <c r="Q427" s="173">
        <f t="shared" si="16"/>
        <v>782340</v>
      </c>
      <c r="R427" s="82" t="str">
        <f t="shared" si="17"/>
        <v>OK</v>
      </c>
      <c r="S427" s="75"/>
      <c r="T427" s="75"/>
      <c r="U427" s="75"/>
      <c r="V427" s="75"/>
      <c r="W427" s="75"/>
    </row>
    <row r="428" spans="1:23" ht="12.75" customHeight="1">
      <c r="A428" s="93" t="s">
        <v>844</v>
      </c>
      <c r="B428" s="156" t="s">
        <v>433</v>
      </c>
      <c r="C428" s="93" t="s">
        <v>225</v>
      </c>
      <c r="D428" s="172">
        <v>2</v>
      </c>
      <c r="E428" s="173">
        <v>10132</v>
      </c>
      <c r="F428" s="173">
        <f t="shared" si="9"/>
        <v>20264</v>
      </c>
      <c r="G428" s="173">
        <v>10081</v>
      </c>
      <c r="H428" s="173">
        <f t="shared" si="10"/>
        <v>20162</v>
      </c>
      <c r="I428" s="82" t="str">
        <f t="shared" si="11"/>
        <v>OK</v>
      </c>
      <c r="J428" s="173">
        <v>10132</v>
      </c>
      <c r="K428" s="173">
        <f t="shared" si="12"/>
        <v>20264</v>
      </c>
      <c r="L428" s="82" t="str">
        <f t="shared" si="13"/>
        <v>OK</v>
      </c>
      <c r="M428" s="173">
        <v>10073</v>
      </c>
      <c r="N428" s="173">
        <f t="shared" si="14"/>
        <v>20146</v>
      </c>
      <c r="O428" s="82" t="str">
        <f t="shared" si="15"/>
        <v>OK</v>
      </c>
      <c r="P428" s="173">
        <v>10075</v>
      </c>
      <c r="Q428" s="173">
        <f t="shared" si="16"/>
        <v>20150</v>
      </c>
      <c r="R428" s="82" t="str">
        <f t="shared" si="17"/>
        <v>OK</v>
      </c>
      <c r="S428" s="75"/>
      <c r="T428" s="75"/>
      <c r="U428" s="75"/>
      <c r="V428" s="75"/>
      <c r="W428" s="75"/>
    </row>
    <row r="429" spans="1:23" ht="12.75" customHeight="1">
      <c r="A429" s="93">
        <v>5.1100000000000003</v>
      </c>
      <c r="B429" s="156" t="s">
        <v>845</v>
      </c>
      <c r="C429" s="93"/>
      <c r="D429" s="172"/>
      <c r="E429" s="173"/>
      <c r="F429" s="173">
        <f t="shared" si="9"/>
        <v>0</v>
      </c>
      <c r="G429" s="173"/>
      <c r="H429" s="173">
        <f t="shared" si="10"/>
        <v>0</v>
      </c>
      <c r="I429" s="82" t="str">
        <f t="shared" si="11"/>
        <v>OK</v>
      </c>
      <c r="J429" s="173"/>
      <c r="K429" s="173">
        <f t="shared" si="12"/>
        <v>0</v>
      </c>
      <c r="L429" s="82" t="str">
        <f t="shared" si="13"/>
        <v>OK</v>
      </c>
      <c r="M429" s="173"/>
      <c r="N429" s="173">
        <f t="shared" si="14"/>
        <v>0</v>
      </c>
      <c r="O429" s="82" t="str">
        <f t="shared" si="15"/>
        <v>OK</v>
      </c>
      <c r="P429" s="173">
        <v>0</v>
      </c>
      <c r="Q429" s="173">
        <f t="shared" si="16"/>
        <v>0</v>
      </c>
      <c r="R429" s="82" t="str">
        <f t="shared" si="17"/>
        <v>OK</v>
      </c>
      <c r="S429" s="75"/>
      <c r="T429" s="75"/>
      <c r="U429" s="75"/>
      <c r="V429" s="75"/>
      <c r="W429" s="75"/>
    </row>
    <row r="430" spans="1:23" ht="12.75" customHeight="1">
      <c r="A430" s="93" t="s">
        <v>846</v>
      </c>
      <c r="B430" s="156" t="s">
        <v>847</v>
      </c>
      <c r="C430" s="93" t="s">
        <v>220</v>
      </c>
      <c r="D430" s="172">
        <v>70</v>
      </c>
      <c r="E430" s="173">
        <v>5462</v>
      </c>
      <c r="F430" s="173">
        <f t="shared" si="9"/>
        <v>382340</v>
      </c>
      <c r="G430" s="173">
        <v>5435</v>
      </c>
      <c r="H430" s="173">
        <f t="shared" si="10"/>
        <v>380450</v>
      </c>
      <c r="I430" s="82" t="str">
        <f t="shared" si="11"/>
        <v>OK</v>
      </c>
      <c r="J430" s="173">
        <v>5462</v>
      </c>
      <c r="K430" s="173">
        <f t="shared" si="12"/>
        <v>382340</v>
      </c>
      <c r="L430" s="82" t="str">
        <f t="shared" si="13"/>
        <v>OK</v>
      </c>
      <c r="M430" s="173">
        <v>5430</v>
      </c>
      <c r="N430" s="173">
        <f t="shared" si="14"/>
        <v>380100</v>
      </c>
      <c r="O430" s="82" t="str">
        <f t="shared" si="15"/>
        <v>OK</v>
      </c>
      <c r="P430" s="173">
        <v>5432</v>
      </c>
      <c r="Q430" s="173">
        <f t="shared" si="16"/>
        <v>380240</v>
      </c>
      <c r="R430" s="82" t="str">
        <f t="shared" si="17"/>
        <v>OK</v>
      </c>
      <c r="S430" s="75"/>
      <c r="T430" s="75"/>
      <c r="U430" s="75"/>
      <c r="V430" s="75"/>
      <c r="W430" s="75"/>
    </row>
    <row r="431" spans="1:23" ht="12.75" customHeight="1">
      <c r="A431" s="93" t="s">
        <v>848</v>
      </c>
      <c r="B431" s="156" t="s">
        <v>344</v>
      </c>
      <c r="C431" s="93" t="s">
        <v>225</v>
      </c>
      <c r="D431" s="172">
        <v>24</v>
      </c>
      <c r="E431" s="173">
        <v>46871</v>
      </c>
      <c r="F431" s="173">
        <f t="shared" si="9"/>
        <v>1124904</v>
      </c>
      <c r="G431" s="173">
        <v>46637</v>
      </c>
      <c r="H431" s="173">
        <f t="shared" si="10"/>
        <v>1119288</v>
      </c>
      <c r="I431" s="82" t="str">
        <f t="shared" si="11"/>
        <v>OK</v>
      </c>
      <c r="J431" s="173">
        <v>46871</v>
      </c>
      <c r="K431" s="173">
        <f t="shared" si="12"/>
        <v>1124904</v>
      </c>
      <c r="L431" s="82" t="str">
        <f t="shared" si="13"/>
        <v>OK</v>
      </c>
      <c r="M431" s="173">
        <v>46596</v>
      </c>
      <c r="N431" s="173">
        <f t="shared" si="14"/>
        <v>1118304</v>
      </c>
      <c r="O431" s="82" t="str">
        <f t="shared" si="15"/>
        <v>OK</v>
      </c>
      <c r="P431" s="173">
        <v>46609</v>
      </c>
      <c r="Q431" s="173">
        <f t="shared" si="16"/>
        <v>1118616</v>
      </c>
      <c r="R431" s="82" t="str">
        <f t="shared" si="17"/>
        <v>OK</v>
      </c>
      <c r="S431" s="75"/>
      <c r="T431" s="75"/>
      <c r="U431" s="75"/>
      <c r="V431" s="75"/>
      <c r="W431" s="75"/>
    </row>
    <row r="432" spans="1:23" ht="12.75" customHeight="1">
      <c r="A432" s="93" t="s">
        <v>849</v>
      </c>
      <c r="B432" s="156" t="s">
        <v>850</v>
      </c>
      <c r="C432" s="93" t="s">
        <v>225</v>
      </c>
      <c r="D432" s="172">
        <v>6</v>
      </c>
      <c r="E432" s="173">
        <v>60112</v>
      </c>
      <c r="F432" s="173">
        <f t="shared" si="9"/>
        <v>360672</v>
      </c>
      <c r="G432" s="173">
        <v>59811</v>
      </c>
      <c r="H432" s="173">
        <f t="shared" si="10"/>
        <v>358866</v>
      </c>
      <c r="I432" s="82" t="str">
        <f t="shared" si="11"/>
        <v>OK</v>
      </c>
      <c r="J432" s="173">
        <v>60112</v>
      </c>
      <c r="K432" s="173">
        <f t="shared" si="12"/>
        <v>360672</v>
      </c>
      <c r="L432" s="82" t="str">
        <f t="shared" si="13"/>
        <v>OK</v>
      </c>
      <c r="M432" s="173">
        <v>59760</v>
      </c>
      <c r="N432" s="173">
        <f t="shared" si="14"/>
        <v>358560</v>
      </c>
      <c r="O432" s="82" t="str">
        <f t="shared" si="15"/>
        <v>OK</v>
      </c>
      <c r="P432" s="173">
        <v>59777</v>
      </c>
      <c r="Q432" s="173">
        <f t="shared" si="16"/>
        <v>358662</v>
      </c>
      <c r="R432" s="82" t="str">
        <f t="shared" si="17"/>
        <v>OK</v>
      </c>
      <c r="S432" s="75"/>
      <c r="T432" s="75"/>
      <c r="U432" s="75"/>
      <c r="V432" s="75"/>
      <c r="W432" s="75"/>
    </row>
    <row r="433" spans="1:23" ht="12.75" customHeight="1">
      <c r="A433" s="93">
        <v>5.12</v>
      </c>
      <c r="B433" s="156" t="s">
        <v>851</v>
      </c>
      <c r="C433" s="93"/>
      <c r="D433" s="172"/>
      <c r="E433" s="173"/>
      <c r="F433" s="173">
        <f t="shared" si="9"/>
        <v>0</v>
      </c>
      <c r="G433" s="173"/>
      <c r="H433" s="173">
        <f t="shared" si="10"/>
        <v>0</v>
      </c>
      <c r="I433" s="82" t="str">
        <f t="shared" si="11"/>
        <v>OK</v>
      </c>
      <c r="J433" s="173"/>
      <c r="K433" s="173">
        <f t="shared" si="12"/>
        <v>0</v>
      </c>
      <c r="L433" s="82" t="str">
        <f t="shared" si="13"/>
        <v>OK</v>
      </c>
      <c r="M433" s="173"/>
      <c r="N433" s="173">
        <f t="shared" si="14"/>
        <v>0</v>
      </c>
      <c r="O433" s="82" t="str">
        <f t="shared" si="15"/>
        <v>OK</v>
      </c>
      <c r="P433" s="173">
        <v>0</v>
      </c>
      <c r="Q433" s="173">
        <f t="shared" si="16"/>
        <v>0</v>
      </c>
      <c r="R433" s="82" t="str">
        <f t="shared" si="17"/>
        <v>OK</v>
      </c>
      <c r="S433" s="75"/>
      <c r="T433" s="75"/>
      <c r="U433" s="75"/>
      <c r="V433" s="75"/>
      <c r="W433" s="75"/>
    </row>
    <row r="434" spans="1:23" ht="12.75" customHeight="1">
      <c r="A434" s="93" t="s">
        <v>852</v>
      </c>
      <c r="B434" s="156" t="s">
        <v>413</v>
      </c>
      <c r="C434" s="93" t="s">
        <v>225</v>
      </c>
      <c r="D434" s="172">
        <v>2</v>
      </c>
      <c r="E434" s="173">
        <v>1739</v>
      </c>
      <c r="F434" s="173">
        <f t="shared" si="9"/>
        <v>3478</v>
      </c>
      <c r="G434" s="173">
        <v>1730</v>
      </c>
      <c r="H434" s="173">
        <f t="shared" si="10"/>
        <v>3460</v>
      </c>
      <c r="I434" s="82" t="str">
        <f t="shared" si="11"/>
        <v>OK</v>
      </c>
      <c r="J434" s="173">
        <v>1739</v>
      </c>
      <c r="K434" s="173">
        <f t="shared" si="12"/>
        <v>3478</v>
      </c>
      <c r="L434" s="82" t="str">
        <f t="shared" si="13"/>
        <v>OK</v>
      </c>
      <c r="M434" s="173">
        <v>1729</v>
      </c>
      <c r="N434" s="173">
        <f t="shared" si="14"/>
        <v>3458</v>
      </c>
      <c r="O434" s="82" t="str">
        <f t="shared" si="15"/>
        <v>OK</v>
      </c>
      <c r="P434" s="173">
        <v>1729</v>
      </c>
      <c r="Q434" s="173">
        <f t="shared" si="16"/>
        <v>3458</v>
      </c>
      <c r="R434" s="82" t="str">
        <f t="shared" si="17"/>
        <v>OK</v>
      </c>
      <c r="S434" s="75"/>
      <c r="T434" s="75"/>
      <c r="U434" s="75"/>
      <c r="V434" s="75"/>
      <c r="W434" s="75"/>
    </row>
    <row r="435" spans="1:23" ht="12.75" customHeight="1">
      <c r="A435" s="93" t="s">
        <v>853</v>
      </c>
      <c r="B435" s="156" t="s">
        <v>415</v>
      </c>
      <c r="C435" s="93" t="s">
        <v>220</v>
      </c>
      <c r="D435" s="172">
        <v>40</v>
      </c>
      <c r="E435" s="173">
        <v>314</v>
      </c>
      <c r="F435" s="173">
        <f t="shared" si="9"/>
        <v>12560</v>
      </c>
      <c r="G435" s="173">
        <v>312</v>
      </c>
      <c r="H435" s="173">
        <f t="shared" si="10"/>
        <v>12480</v>
      </c>
      <c r="I435" s="82" t="str">
        <f t="shared" si="11"/>
        <v>OK</v>
      </c>
      <c r="J435" s="173">
        <v>314</v>
      </c>
      <c r="K435" s="173">
        <f t="shared" si="12"/>
        <v>12560</v>
      </c>
      <c r="L435" s="82" t="str">
        <f t="shared" si="13"/>
        <v>OK</v>
      </c>
      <c r="M435" s="173">
        <v>312</v>
      </c>
      <c r="N435" s="173">
        <f t="shared" si="14"/>
        <v>12480</v>
      </c>
      <c r="O435" s="82" t="str">
        <f t="shared" si="15"/>
        <v>OK</v>
      </c>
      <c r="P435" s="173">
        <v>312</v>
      </c>
      <c r="Q435" s="173">
        <f t="shared" si="16"/>
        <v>12480</v>
      </c>
      <c r="R435" s="82" t="str">
        <f t="shared" si="17"/>
        <v>OK</v>
      </c>
      <c r="S435" s="75"/>
      <c r="T435" s="75"/>
      <c r="U435" s="75"/>
      <c r="V435" s="75"/>
      <c r="W435" s="75"/>
    </row>
    <row r="436" spans="1:23" ht="12.75" customHeight="1">
      <c r="A436" s="93" t="s">
        <v>854</v>
      </c>
      <c r="B436" s="156" t="s">
        <v>855</v>
      </c>
      <c r="C436" s="93" t="s">
        <v>220</v>
      </c>
      <c r="D436" s="172">
        <v>20</v>
      </c>
      <c r="E436" s="173">
        <v>1763</v>
      </c>
      <c r="F436" s="173">
        <f t="shared" si="9"/>
        <v>35260</v>
      </c>
      <c r="G436" s="173">
        <v>1754</v>
      </c>
      <c r="H436" s="173">
        <f t="shared" si="10"/>
        <v>35080</v>
      </c>
      <c r="I436" s="82" t="str">
        <f t="shared" si="11"/>
        <v>OK</v>
      </c>
      <c r="J436" s="173">
        <v>1763</v>
      </c>
      <c r="K436" s="173">
        <f t="shared" si="12"/>
        <v>35260</v>
      </c>
      <c r="L436" s="82" t="str">
        <f t="shared" si="13"/>
        <v>OK</v>
      </c>
      <c r="M436" s="173">
        <v>1753</v>
      </c>
      <c r="N436" s="173">
        <f t="shared" si="14"/>
        <v>35060</v>
      </c>
      <c r="O436" s="82" t="str">
        <f t="shared" si="15"/>
        <v>OK</v>
      </c>
      <c r="P436" s="173">
        <v>1753</v>
      </c>
      <c r="Q436" s="173">
        <f t="shared" si="16"/>
        <v>35060</v>
      </c>
      <c r="R436" s="82" t="str">
        <f t="shared" si="17"/>
        <v>OK</v>
      </c>
      <c r="S436" s="75"/>
      <c r="T436" s="75"/>
      <c r="U436" s="75"/>
      <c r="V436" s="75"/>
      <c r="W436" s="75"/>
    </row>
    <row r="437" spans="1:23" ht="12.75" customHeight="1">
      <c r="A437" s="93" t="s">
        <v>856</v>
      </c>
      <c r="B437" s="156" t="s">
        <v>443</v>
      </c>
      <c r="C437" s="93" t="s">
        <v>225</v>
      </c>
      <c r="D437" s="172">
        <v>2</v>
      </c>
      <c r="E437" s="173">
        <v>76413</v>
      </c>
      <c r="F437" s="173">
        <f t="shared" si="9"/>
        <v>152826</v>
      </c>
      <c r="G437" s="173">
        <v>76031</v>
      </c>
      <c r="H437" s="173">
        <f t="shared" si="10"/>
        <v>152062</v>
      </c>
      <c r="I437" s="82" t="str">
        <f t="shared" si="11"/>
        <v>OK</v>
      </c>
      <c r="J437" s="173">
        <v>76413</v>
      </c>
      <c r="K437" s="173">
        <f t="shared" si="12"/>
        <v>152826</v>
      </c>
      <c r="L437" s="82" t="str">
        <f t="shared" si="13"/>
        <v>OK</v>
      </c>
      <c r="M437" s="173">
        <v>75965</v>
      </c>
      <c r="N437" s="173">
        <f t="shared" si="14"/>
        <v>151930</v>
      </c>
      <c r="O437" s="82" t="str">
        <f t="shared" si="15"/>
        <v>OK</v>
      </c>
      <c r="P437" s="173">
        <v>75987</v>
      </c>
      <c r="Q437" s="173">
        <f t="shared" si="16"/>
        <v>151974</v>
      </c>
      <c r="R437" s="82" t="str">
        <f t="shared" si="17"/>
        <v>OK</v>
      </c>
      <c r="S437" s="75"/>
      <c r="T437" s="75"/>
      <c r="U437" s="75"/>
      <c r="V437" s="75"/>
      <c r="W437" s="75"/>
    </row>
    <row r="438" spans="1:23" ht="12.75" customHeight="1">
      <c r="A438" s="93">
        <v>5.13</v>
      </c>
      <c r="B438" s="156" t="s">
        <v>857</v>
      </c>
      <c r="C438" s="93"/>
      <c r="D438" s="172"/>
      <c r="E438" s="173"/>
      <c r="F438" s="173">
        <f t="shared" si="9"/>
        <v>0</v>
      </c>
      <c r="G438" s="173"/>
      <c r="H438" s="173">
        <f t="shared" si="10"/>
        <v>0</v>
      </c>
      <c r="I438" s="82" t="str">
        <f t="shared" si="11"/>
        <v>OK</v>
      </c>
      <c r="J438" s="173"/>
      <c r="K438" s="173">
        <f t="shared" si="12"/>
        <v>0</v>
      </c>
      <c r="L438" s="82" t="str">
        <f t="shared" si="13"/>
        <v>OK</v>
      </c>
      <c r="M438" s="173"/>
      <c r="N438" s="173">
        <f t="shared" si="14"/>
        <v>0</v>
      </c>
      <c r="O438" s="82" t="str">
        <f t="shared" si="15"/>
        <v>OK</v>
      </c>
      <c r="P438" s="173">
        <v>0</v>
      </c>
      <c r="Q438" s="173">
        <f t="shared" si="16"/>
        <v>0</v>
      </c>
      <c r="R438" s="82" t="str">
        <f t="shared" si="17"/>
        <v>OK</v>
      </c>
      <c r="S438" s="75"/>
      <c r="T438" s="75"/>
      <c r="U438" s="75"/>
      <c r="V438" s="75"/>
      <c r="W438" s="75"/>
    </row>
    <row r="439" spans="1:23" ht="12.75" customHeight="1">
      <c r="A439" s="93" t="s">
        <v>858</v>
      </c>
      <c r="B439" s="156" t="s">
        <v>441</v>
      </c>
      <c r="C439" s="93" t="s">
        <v>225</v>
      </c>
      <c r="D439" s="172">
        <v>10</v>
      </c>
      <c r="E439" s="173">
        <v>174353</v>
      </c>
      <c r="F439" s="173">
        <f t="shared" si="9"/>
        <v>1743530</v>
      </c>
      <c r="G439" s="173">
        <v>173481</v>
      </c>
      <c r="H439" s="173">
        <f t="shared" si="10"/>
        <v>1734810</v>
      </c>
      <c r="I439" s="82" t="str">
        <f t="shared" si="11"/>
        <v>OK</v>
      </c>
      <c r="J439" s="173">
        <v>174353</v>
      </c>
      <c r="K439" s="173">
        <f t="shared" si="12"/>
        <v>1743530</v>
      </c>
      <c r="L439" s="82" t="str">
        <f t="shared" si="13"/>
        <v>OK</v>
      </c>
      <c r="M439" s="173">
        <v>173331</v>
      </c>
      <c r="N439" s="173">
        <f t="shared" si="14"/>
        <v>1733310</v>
      </c>
      <c r="O439" s="82" t="str">
        <f t="shared" si="15"/>
        <v>OK</v>
      </c>
      <c r="P439" s="173">
        <v>173380</v>
      </c>
      <c r="Q439" s="173">
        <f t="shared" si="16"/>
        <v>1733800</v>
      </c>
      <c r="R439" s="82" t="str">
        <f t="shared" si="17"/>
        <v>OK</v>
      </c>
      <c r="S439" s="75"/>
      <c r="T439" s="75"/>
      <c r="U439" s="75"/>
      <c r="V439" s="75"/>
      <c r="W439" s="75"/>
    </row>
    <row r="440" spans="1:23" ht="12.75" customHeight="1">
      <c r="A440" s="93" t="s">
        <v>859</v>
      </c>
      <c r="B440" s="156" t="s">
        <v>860</v>
      </c>
      <c r="C440" s="93" t="s">
        <v>225</v>
      </c>
      <c r="D440" s="172">
        <v>10</v>
      </c>
      <c r="E440" s="173">
        <v>281870</v>
      </c>
      <c r="F440" s="173">
        <f t="shared" si="9"/>
        <v>2818700</v>
      </c>
      <c r="G440" s="173">
        <v>280461</v>
      </c>
      <c r="H440" s="173">
        <f t="shared" si="10"/>
        <v>2804610</v>
      </c>
      <c r="I440" s="82" t="str">
        <f t="shared" si="11"/>
        <v>OK</v>
      </c>
      <c r="J440" s="173">
        <v>281870</v>
      </c>
      <c r="K440" s="173">
        <f t="shared" si="12"/>
        <v>2818700</v>
      </c>
      <c r="L440" s="82" t="str">
        <f t="shared" si="13"/>
        <v>OK</v>
      </c>
      <c r="M440" s="173">
        <v>280218</v>
      </c>
      <c r="N440" s="173">
        <f t="shared" si="14"/>
        <v>2802180</v>
      </c>
      <c r="O440" s="82" t="str">
        <f t="shared" si="15"/>
        <v>OK</v>
      </c>
      <c r="P440" s="173">
        <v>280297</v>
      </c>
      <c r="Q440" s="173">
        <f t="shared" si="16"/>
        <v>2802970</v>
      </c>
      <c r="R440" s="82" t="str">
        <f t="shared" si="17"/>
        <v>OK</v>
      </c>
      <c r="S440" s="75"/>
      <c r="T440" s="75"/>
      <c r="U440" s="75"/>
      <c r="V440" s="75"/>
      <c r="W440" s="75"/>
    </row>
    <row r="441" spans="1:23" ht="12.75" customHeight="1">
      <c r="A441" s="93" t="s">
        <v>861</v>
      </c>
      <c r="B441" s="156" t="s">
        <v>437</v>
      </c>
      <c r="C441" s="93" t="s">
        <v>225</v>
      </c>
      <c r="D441" s="172">
        <v>2</v>
      </c>
      <c r="E441" s="173">
        <v>142916</v>
      </c>
      <c r="F441" s="173">
        <f t="shared" si="9"/>
        <v>285832</v>
      </c>
      <c r="G441" s="173">
        <v>142201</v>
      </c>
      <c r="H441" s="173">
        <f t="shared" si="10"/>
        <v>284402</v>
      </c>
      <c r="I441" s="82" t="str">
        <f t="shared" si="11"/>
        <v>OK</v>
      </c>
      <c r="J441" s="173">
        <v>142916</v>
      </c>
      <c r="K441" s="173">
        <f t="shared" si="12"/>
        <v>285832</v>
      </c>
      <c r="L441" s="82" t="str">
        <f t="shared" si="13"/>
        <v>OK</v>
      </c>
      <c r="M441" s="173">
        <v>142078</v>
      </c>
      <c r="N441" s="173">
        <f t="shared" si="14"/>
        <v>284156</v>
      </c>
      <c r="O441" s="82" t="str">
        <f t="shared" si="15"/>
        <v>OK</v>
      </c>
      <c r="P441" s="173">
        <v>142119</v>
      </c>
      <c r="Q441" s="173">
        <f t="shared" si="16"/>
        <v>284238</v>
      </c>
      <c r="R441" s="82" t="str">
        <f t="shared" si="17"/>
        <v>OK</v>
      </c>
      <c r="S441" s="75"/>
      <c r="T441" s="75"/>
      <c r="U441" s="75"/>
      <c r="V441" s="75"/>
      <c r="W441" s="75"/>
    </row>
    <row r="442" spans="1:23" ht="12.75" customHeight="1">
      <c r="A442" s="93">
        <v>5.14</v>
      </c>
      <c r="B442" s="156" t="s">
        <v>862</v>
      </c>
      <c r="C442" s="93"/>
      <c r="D442" s="172"/>
      <c r="E442" s="173"/>
      <c r="F442" s="173">
        <f t="shared" si="9"/>
        <v>0</v>
      </c>
      <c r="G442" s="173"/>
      <c r="H442" s="173">
        <f t="shared" si="10"/>
        <v>0</v>
      </c>
      <c r="I442" s="82" t="str">
        <f t="shared" si="11"/>
        <v>OK</v>
      </c>
      <c r="J442" s="173"/>
      <c r="K442" s="173">
        <f t="shared" si="12"/>
        <v>0</v>
      </c>
      <c r="L442" s="82" t="str">
        <f t="shared" si="13"/>
        <v>OK</v>
      </c>
      <c r="M442" s="173"/>
      <c r="N442" s="173">
        <f t="shared" si="14"/>
        <v>0</v>
      </c>
      <c r="O442" s="82" t="str">
        <f t="shared" si="15"/>
        <v>OK</v>
      </c>
      <c r="P442" s="173">
        <v>0</v>
      </c>
      <c r="Q442" s="173">
        <f t="shared" si="16"/>
        <v>0</v>
      </c>
      <c r="R442" s="82" t="str">
        <f t="shared" si="17"/>
        <v>OK</v>
      </c>
      <c r="S442" s="75"/>
      <c r="T442" s="75"/>
      <c r="U442" s="75"/>
      <c r="V442" s="75"/>
      <c r="W442" s="75"/>
    </row>
    <row r="443" spans="1:23" ht="12.75" customHeight="1">
      <c r="A443" s="93" t="s">
        <v>863</v>
      </c>
      <c r="B443" s="156" t="s">
        <v>864</v>
      </c>
      <c r="C443" s="93" t="s">
        <v>217</v>
      </c>
      <c r="D443" s="172">
        <v>150</v>
      </c>
      <c r="E443" s="173">
        <v>56708</v>
      </c>
      <c r="F443" s="173">
        <f t="shared" si="9"/>
        <v>8506200</v>
      </c>
      <c r="G443" s="173">
        <v>56424</v>
      </c>
      <c r="H443" s="173">
        <f t="shared" si="10"/>
        <v>8463600</v>
      </c>
      <c r="I443" s="82" t="str">
        <f t="shared" si="11"/>
        <v>OK</v>
      </c>
      <c r="J443" s="173">
        <v>56708</v>
      </c>
      <c r="K443" s="173">
        <f t="shared" si="12"/>
        <v>8506200</v>
      </c>
      <c r="L443" s="82" t="str">
        <f t="shared" si="13"/>
        <v>OK</v>
      </c>
      <c r="M443" s="173">
        <v>56376</v>
      </c>
      <c r="N443" s="173">
        <f t="shared" si="14"/>
        <v>8456400</v>
      </c>
      <c r="O443" s="82" t="str">
        <f t="shared" si="15"/>
        <v>OK</v>
      </c>
      <c r="P443" s="173">
        <v>56392</v>
      </c>
      <c r="Q443" s="173">
        <f t="shared" si="16"/>
        <v>8458800</v>
      </c>
      <c r="R443" s="82" t="str">
        <f t="shared" si="17"/>
        <v>OK</v>
      </c>
      <c r="S443" s="75"/>
      <c r="T443" s="75"/>
      <c r="U443" s="75"/>
      <c r="V443" s="75"/>
      <c r="W443" s="75"/>
    </row>
    <row r="444" spans="1:23" ht="12.75" customHeight="1">
      <c r="A444" s="93" t="s">
        <v>865</v>
      </c>
      <c r="B444" s="156" t="s">
        <v>451</v>
      </c>
      <c r="C444" s="93" t="s">
        <v>217</v>
      </c>
      <c r="D444" s="172">
        <v>28.55</v>
      </c>
      <c r="E444" s="173">
        <v>24082</v>
      </c>
      <c r="F444" s="173">
        <f t="shared" si="9"/>
        <v>687541</v>
      </c>
      <c r="G444" s="173">
        <v>23962</v>
      </c>
      <c r="H444" s="173">
        <f t="shared" si="10"/>
        <v>684115</v>
      </c>
      <c r="I444" s="82" t="str">
        <f t="shared" si="11"/>
        <v>OK</v>
      </c>
      <c r="J444" s="173">
        <v>24082</v>
      </c>
      <c r="K444" s="173">
        <f t="shared" si="12"/>
        <v>687541</v>
      </c>
      <c r="L444" s="82" t="str">
        <f t="shared" si="13"/>
        <v>OK</v>
      </c>
      <c r="M444" s="173">
        <v>23941</v>
      </c>
      <c r="N444" s="173">
        <f t="shared" si="14"/>
        <v>683516</v>
      </c>
      <c r="O444" s="82" t="str">
        <f t="shared" si="15"/>
        <v>OK</v>
      </c>
      <c r="P444" s="173">
        <v>23948</v>
      </c>
      <c r="Q444" s="173">
        <f t="shared" si="16"/>
        <v>683715</v>
      </c>
      <c r="R444" s="82" t="str">
        <f t="shared" si="17"/>
        <v>OK</v>
      </c>
      <c r="S444" s="75"/>
      <c r="T444" s="75"/>
      <c r="U444" s="75"/>
      <c r="V444" s="75"/>
      <c r="W444" s="75"/>
    </row>
    <row r="445" spans="1:23" ht="12.75" customHeight="1">
      <c r="A445" s="93" t="s">
        <v>866</v>
      </c>
      <c r="B445" s="156" t="s">
        <v>454</v>
      </c>
      <c r="C445" s="93" t="s">
        <v>217</v>
      </c>
      <c r="D445" s="172">
        <v>100</v>
      </c>
      <c r="E445" s="173">
        <v>10435</v>
      </c>
      <c r="F445" s="173">
        <f t="shared" si="9"/>
        <v>1043500</v>
      </c>
      <c r="G445" s="173">
        <v>10383</v>
      </c>
      <c r="H445" s="173">
        <f t="shared" si="10"/>
        <v>1038300</v>
      </c>
      <c r="I445" s="82" t="str">
        <f t="shared" si="11"/>
        <v>OK</v>
      </c>
      <c r="J445" s="173">
        <v>10435</v>
      </c>
      <c r="K445" s="173">
        <f t="shared" si="12"/>
        <v>1043500</v>
      </c>
      <c r="L445" s="82" t="str">
        <f t="shared" si="13"/>
        <v>OK</v>
      </c>
      <c r="M445" s="173">
        <v>10374</v>
      </c>
      <c r="N445" s="173">
        <f t="shared" si="14"/>
        <v>1037400</v>
      </c>
      <c r="O445" s="82" t="str">
        <f t="shared" si="15"/>
        <v>OK</v>
      </c>
      <c r="P445" s="173">
        <v>10377</v>
      </c>
      <c r="Q445" s="173">
        <f t="shared" si="16"/>
        <v>1037700</v>
      </c>
      <c r="R445" s="82" t="str">
        <f t="shared" si="17"/>
        <v>OK</v>
      </c>
      <c r="S445" s="75"/>
      <c r="T445" s="75"/>
      <c r="U445" s="75"/>
      <c r="V445" s="75"/>
      <c r="W445" s="75"/>
    </row>
    <row r="446" spans="1:23" ht="12.75" customHeight="1">
      <c r="A446" s="93" t="s">
        <v>867</v>
      </c>
      <c r="B446" s="156" t="s">
        <v>868</v>
      </c>
      <c r="C446" s="93" t="s">
        <v>225</v>
      </c>
      <c r="D446" s="172">
        <v>10</v>
      </c>
      <c r="E446" s="173">
        <v>1545500</v>
      </c>
      <c r="F446" s="173">
        <f t="shared" si="9"/>
        <v>15455000</v>
      </c>
      <c r="G446" s="173">
        <v>1537773</v>
      </c>
      <c r="H446" s="173">
        <f t="shared" si="10"/>
        <v>15377730</v>
      </c>
      <c r="I446" s="82" t="str">
        <f t="shared" si="11"/>
        <v>OK</v>
      </c>
      <c r="J446" s="173">
        <v>1545500</v>
      </c>
      <c r="K446" s="173">
        <f t="shared" si="12"/>
        <v>15455000</v>
      </c>
      <c r="L446" s="82" t="str">
        <f t="shared" si="13"/>
        <v>OK</v>
      </c>
      <c r="M446" s="173">
        <v>1536443</v>
      </c>
      <c r="N446" s="173">
        <f t="shared" si="14"/>
        <v>15364430</v>
      </c>
      <c r="O446" s="82" t="str">
        <f t="shared" si="15"/>
        <v>OK</v>
      </c>
      <c r="P446" s="173">
        <v>1536876</v>
      </c>
      <c r="Q446" s="173">
        <f t="shared" si="16"/>
        <v>15368760</v>
      </c>
      <c r="R446" s="82" t="str">
        <f t="shared" si="17"/>
        <v>OK</v>
      </c>
      <c r="S446" s="75"/>
      <c r="T446" s="75"/>
      <c r="U446" s="75"/>
      <c r="V446" s="75"/>
      <c r="W446" s="75"/>
    </row>
    <row r="447" spans="1:23" ht="12.75" customHeight="1">
      <c r="A447" s="93"/>
      <c r="B447" s="156" t="s">
        <v>364</v>
      </c>
      <c r="C447" s="93"/>
      <c r="D447" s="172"/>
      <c r="E447" s="173"/>
      <c r="F447" s="173">
        <f t="shared" si="9"/>
        <v>0</v>
      </c>
      <c r="G447" s="173"/>
      <c r="H447" s="173">
        <f t="shared" si="10"/>
        <v>0</v>
      </c>
      <c r="I447" s="82" t="str">
        <f t="shared" si="11"/>
        <v>OK</v>
      </c>
      <c r="J447" s="173"/>
      <c r="K447" s="173">
        <f t="shared" si="12"/>
        <v>0</v>
      </c>
      <c r="L447" s="82" t="str">
        <f t="shared" si="13"/>
        <v>OK</v>
      </c>
      <c r="M447" s="173"/>
      <c r="N447" s="173">
        <f t="shared" si="14"/>
        <v>0</v>
      </c>
      <c r="O447" s="82" t="str">
        <f t="shared" si="15"/>
        <v>OK</v>
      </c>
      <c r="P447" s="173">
        <v>0</v>
      </c>
      <c r="Q447" s="173">
        <f t="shared" si="16"/>
        <v>0</v>
      </c>
      <c r="R447" s="82" t="str">
        <f t="shared" si="17"/>
        <v>OK</v>
      </c>
      <c r="S447" s="75"/>
      <c r="T447" s="75"/>
      <c r="U447" s="75"/>
      <c r="V447" s="75"/>
      <c r="W447" s="75"/>
    </row>
    <row r="448" spans="1:23" ht="12.75" customHeight="1">
      <c r="A448" s="93">
        <v>6</v>
      </c>
      <c r="B448" s="156" t="s">
        <v>869</v>
      </c>
      <c r="C448" s="93"/>
      <c r="D448" s="172"/>
      <c r="E448" s="173"/>
      <c r="F448" s="173">
        <f t="shared" si="9"/>
        <v>0</v>
      </c>
      <c r="G448" s="173"/>
      <c r="H448" s="173">
        <f t="shared" si="10"/>
        <v>0</v>
      </c>
      <c r="I448" s="82" t="str">
        <f t="shared" si="11"/>
        <v>OK</v>
      </c>
      <c r="J448" s="173"/>
      <c r="K448" s="173">
        <f t="shared" si="12"/>
        <v>0</v>
      </c>
      <c r="L448" s="82" t="str">
        <f t="shared" si="13"/>
        <v>OK</v>
      </c>
      <c r="M448" s="173"/>
      <c r="N448" s="173">
        <f t="shared" si="14"/>
        <v>0</v>
      </c>
      <c r="O448" s="82" t="str">
        <f t="shared" si="15"/>
        <v>OK</v>
      </c>
      <c r="P448" s="173">
        <v>0</v>
      </c>
      <c r="Q448" s="173">
        <f t="shared" si="16"/>
        <v>0</v>
      </c>
      <c r="R448" s="82" t="str">
        <f t="shared" si="17"/>
        <v>OK</v>
      </c>
      <c r="S448" s="75"/>
      <c r="T448" s="75"/>
      <c r="U448" s="75"/>
      <c r="V448" s="75"/>
      <c r="W448" s="75"/>
    </row>
    <row r="449" spans="1:23" ht="12.75" customHeight="1">
      <c r="A449" s="93">
        <v>6.1</v>
      </c>
      <c r="B449" s="156" t="s">
        <v>870</v>
      </c>
      <c r="C449" s="93"/>
      <c r="D449" s="172"/>
      <c r="E449" s="173"/>
      <c r="F449" s="173">
        <f t="shared" si="9"/>
        <v>0</v>
      </c>
      <c r="G449" s="173"/>
      <c r="H449" s="173">
        <f t="shared" si="10"/>
        <v>0</v>
      </c>
      <c r="I449" s="82" t="str">
        <f t="shared" si="11"/>
        <v>OK</v>
      </c>
      <c r="J449" s="173"/>
      <c r="K449" s="173">
        <f t="shared" si="12"/>
        <v>0</v>
      </c>
      <c r="L449" s="82" t="str">
        <f t="shared" si="13"/>
        <v>OK</v>
      </c>
      <c r="M449" s="173"/>
      <c r="N449" s="173">
        <f t="shared" si="14"/>
        <v>0</v>
      </c>
      <c r="O449" s="82" t="str">
        <f t="shared" si="15"/>
        <v>OK</v>
      </c>
      <c r="P449" s="173">
        <v>0</v>
      </c>
      <c r="Q449" s="173">
        <f t="shared" si="16"/>
        <v>0</v>
      </c>
      <c r="R449" s="82" t="str">
        <f t="shared" si="17"/>
        <v>OK</v>
      </c>
      <c r="S449" s="75"/>
      <c r="T449" s="75"/>
      <c r="U449" s="75"/>
      <c r="V449" s="75"/>
      <c r="W449" s="75"/>
    </row>
    <row r="450" spans="1:23" ht="12.75" customHeight="1">
      <c r="A450" s="93" t="s">
        <v>871</v>
      </c>
      <c r="B450" s="156" t="s">
        <v>872</v>
      </c>
      <c r="C450" s="93" t="s">
        <v>217</v>
      </c>
      <c r="D450" s="172">
        <v>1325.68</v>
      </c>
      <c r="E450" s="173">
        <v>10435</v>
      </c>
      <c r="F450" s="173">
        <f t="shared" si="9"/>
        <v>13833471</v>
      </c>
      <c r="G450" s="173">
        <v>10383</v>
      </c>
      <c r="H450" s="173">
        <f t="shared" si="10"/>
        <v>13764535</v>
      </c>
      <c r="I450" s="82" t="str">
        <f t="shared" si="11"/>
        <v>OK</v>
      </c>
      <c r="J450" s="173">
        <v>10435</v>
      </c>
      <c r="K450" s="173">
        <f t="shared" si="12"/>
        <v>13833471</v>
      </c>
      <c r="L450" s="82" t="str">
        <f t="shared" si="13"/>
        <v>OK</v>
      </c>
      <c r="M450" s="173">
        <v>10374</v>
      </c>
      <c r="N450" s="173">
        <f t="shared" si="14"/>
        <v>13752604</v>
      </c>
      <c r="O450" s="82" t="str">
        <f t="shared" si="15"/>
        <v>OK</v>
      </c>
      <c r="P450" s="173">
        <v>10377</v>
      </c>
      <c r="Q450" s="173">
        <f t="shared" si="16"/>
        <v>13756581</v>
      </c>
      <c r="R450" s="82" t="str">
        <f t="shared" si="17"/>
        <v>OK</v>
      </c>
      <c r="S450" s="75"/>
      <c r="T450" s="75"/>
      <c r="U450" s="75"/>
      <c r="V450" s="75"/>
      <c r="W450" s="75"/>
    </row>
    <row r="451" spans="1:23" ht="12.75" customHeight="1">
      <c r="A451" s="93" t="s">
        <v>873</v>
      </c>
      <c r="B451" s="156" t="s">
        <v>874</v>
      </c>
      <c r="C451" s="93" t="s">
        <v>217</v>
      </c>
      <c r="D451" s="172">
        <v>68.73</v>
      </c>
      <c r="E451" s="173">
        <v>13206</v>
      </c>
      <c r="F451" s="173">
        <f t="shared" si="9"/>
        <v>907648</v>
      </c>
      <c r="G451" s="173">
        <v>13140</v>
      </c>
      <c r="H451" s="173">
        <f t="shared" si="10"/>
        <v>903112</v>
      </c>
      <c r="I451" s="82" t="str">
        <f t="shared" si="11"/>
        <v>OK</v>
      </c>
      <c r="J451" s="173">
        <v>13206</v>
      </c>
      <c r="K451" s="173">
        <f t="shared" si="12"/>
        <v>907648</v>
      </c>
      <c r="L451" s="82" t="str">
        <f t="shared" si="13"/>
        <v>OK</v>
      </c>
      <c r="M451" s="173">
        <v>13129</v>
      </c>
      <c r="N451" s="173">
        <f t="shared" si="14"/>
        <v>902356</v>
      </c>
      <c r="O451" s="82" t="str">
        <f t="shared" si="15"/>
        <v>OK</v>
      </c>
      <c r="P451" s="173">
        <v>13132</v>
      </c>
      <c r="Q451" s="173">
        <f t="shared" si="16"/>
        <v>902562</v>
      </c>
      <c r="R451" s="82" t="str">
        <f t="shared" si="17"/>
        <v>OK</v>
      </c>
      <c r="S451" s="75"/>
      <c r="T451" s="75"/>
      <c r="U451" s="75"/>
      <c r="V451" s="75"/>
      <c r="W451" s="75"/>
    </row>
    <row r="452" spans="1:23" ht="12.75" customHeight="1">
      <c r="A452" s="93" t="s">
        <v>875</v>
      </c>
      <c r="B452" s="156" t="s">
        <v>876</v>
      </c>
      <c r="C452" s="93" t="s">
        <v>220</v>
      </c>
      <c r="D452" s="172">
        <v>6.7500000000000018</v>
      </c>
      <c r="E452" s="173">
        <v>12844</v>
      </c>
      <c r="F452" s="173">
        <f t="shared" si="9"/>
        <v>86697</v>
      </c>
      <c r="G452" s="173">
        <v>12780</v>
      </c>
      <c r="H452" s="173">
        <f t="shared" si="10"/>
        <v>86265</v>
      </c>
      <c r="I452" s="82" t="str">
        <f t="shared" si="11"/>
        <v>OK</v>
      </c>
      <c r="J452" s="173">
        <v>12844</v>
      </c>
      <c r="K452" s="173">
        <f t="shared" si="12"/>
        <v>86697</v>
      </c>
      <c r="L452" s="82" t="str">
        <f t="shared" si="13"/>
        <v>OK</v>
      </c>
      <c r="M452" s="173">
        <v>12769</v>
      </c>
      <c r="N452" s="173">
        <f t="shared" si="14"/>
        <v>86191</v>
      </c>
      <c r="O452" s="82" t="str">
        <f t="shared" si="15"/>
        <v>OK</v>
      </c>
      <c r="P452" s="173">
        <v>12772</v>
      </c>
      <c r="Q452" s="173">
        <f t="shared" si="16"/>
        <v>86211</v>
      </c>
      <c r="R452" s="82" t="str">
        <f t="shared" si="17"/>
        <v>OK</v>
      </c>
      <c r="S452" s="75"/>
      <c r="T452" s="75"/>
      <c r="U452" s="75"/>
      <c r="V452" s="75"/>
      <c r="W452" s="75"/>
    </row>
    <row r="453" spans="1:23" ht="12.75" customHeight="1">
      <c r="A453" s="93">
        <v>6.2</v>
      </c>
      <c r="B453" s="156" t="s">
        <v>877</v>
      </c>
      <c r="C453" s="93"/>
      <c r="D453" s="172"/>
      <c r="E453" s="173"/>
      <c r="F453" s="173">
        <f t="shared" si="9"/>
        <v>0</v>
      </c>
      <c r="G453" s="173"/>
      <c r="H453" s="173">
        <f t="shared" si="10"/>
        <v>0</v>
      </c>
      <c r="I453" s="82" t="str">
        <f t="shared" si="11"/>
        <v>OK</v>
      </c>
      <c r="J453" s="173"/>
      <c r="K453" s="173">
        <f t="shared" si="12"/>
        <v>0</v>
      </c>
      <c r="L453" s="82" t="str">
        <f t="shared" si="13"/>
        <v>OK</v>
      </c>
      <c r="M453" s="173"/>
      <c r="N453" s="173">
        <f t="shared" si="14"/>
        <v>0</v>
      </c>
      <c r="O453" s="82" t="str">
        <f t="shared" si="15"/>
        <v>OK</v>
      </c>
      <c r="P453" s="173">
        <v>0</v>
      </c>
      <c r="Q453" s="173">
        <f t="shared" si="16"/>
        <v>0</v>
      </c>
      <c r="R453" s="82" t="str">
        <f t="shared" si="17"/>
        <v>OK</v>
      </c>
      <c r="S453" s="75"/>
      <c r="T453" s="75"/>
      <c r="U453" s="75"/>
      <c r="V453" s="75"/>
      <c r="W453" s="75"/>
    </row>
    <row r="454" spans="1:23" ht="12.75" customHeight="1">
      <c r="A454" s="93" t="s">
        <v>878</v>
      </c>
      <c r="B454" s="156" t="s">
        <v>872</v>
      </c>
      <c r="C454" s="93" t="s">
        <v>217</v>
      </c>
      <c r="D454" s="172">
        <v>1585.16</v>
      </c>
      <c r="E454" s="173">
        <v>10435</v>
      </c>
      <c r="F454" s="173">
        <f t="shared" si="9"/>
        <v>16541145</v>
      </c>
      <c r="G454" s="173">
        <v>10383</v>
      </c>
      <c r="H454" s="173">
        <f t="shared" si="10"/>
        <v>16458716</v>
      </c>
      <c r="I454" s="82" t="str">
        <f t="shared" si="11"/>
        <v>OK</v>
      </c>
      <c r="J454" s="173">
        <v>10435</v>
      </c>
      <c r="K454" s="173">
        <f t="shared" si="12"/>
        <v>16541145</v>
      </c>
      <c r="L454" s="82" t="str">
        <f t="shared" si="13"/>
        <v>OK</v>
      </c>
      <c r="M454" s="173">
        <v>10374</v>
      </c>
      <c r="N454" s="173">
        <f t="shared" si="14"/>
        <v>16444450</v>
      </c>
      <c r="O454" s="82" t="str">
        <f t="shared" si="15"/>
        <v>OK</v>
      </c>
      <c r="P454" s="173">
        <v>10377</v>
      </c>
      <c r="Q454" s="173">
        <f t="shared" si="16"/>
        <v>16449205</v>
      </c>
      <c r="R454" s="82" t="str">
        <f t="shared" si="17"/>
        <v>OK</v>
      </c>
      <c r="S454" s="75"/>
      <c r="T454" s="75"/>
      <c r="U454" s="75"/>
      <c r="V454" s="75"/>
      <c r="W454" s="75"/>
    </row>
    <row r="455" spans="1:23" ht="12.75" customHeight="1">
      <c r="A455" s="93" t="s">
        <v>879</v>
      </c>
      <c r="B455" s="156" t="s">
        <v>874</v>
      </c>
      <c r="C455" s="93" t="s">
        <v>217</v>
      </c>
      <c r="D455" s="172">
        <v>96.12</v>
      </c>
      <c r="E455" s="173">
        <v>13206</v>
      </c>
      <c r="F455" s="173">
        <f t="shared" si="9"/>
        <v>1269361</v>
      </c>
      <c r="G455" s="173">
        <v>13140</v>
      </c>
      <c r="H455" s="173">
        <f t="shared" si="10"/>
        <v>1263017</v>
      </c>
      <c r="I455" s="82" t="str">
        <f t="shared" si="11"/>
        <v>OK</v>
      </c>
      <c r="J455" s="173">
        <v>13206</v>
      </c>
      <c r="K455" s="173">
        <f t="shared" si="12"/>
        <v>1269361</v>
      </c>
      <c r="L455" s="82" t="str">
        <f t="shared" si="13"/>
        <v>OK</v>
      </c>
      <c r="M455" s="173">
        <v>13129</v>
      </c>
      <c r="N455" s="173">
        <f t="shared" si="14"/>
        <v>1261959</v>
      </c>
      <c r="O455" s="82" t="str">
        <f t="shared" si="15"/>
        <v>OK</v>
      </c>
      <c r="P455" s="173">
        <v>13132</v>
      </c>
      <c r="Q455" s="173">
        <f t="shared" si="16"/>
        <v>1262248</v>
      </c>
      <c r="R455" s="82" t="str">
        <f t="shared" si="17"/>
        <v>OK</v>
      </c>
      <c r="S455" s="75"/>
      <c r="T455" s="75"/>
      <c r="U455" s="75"/>
      <c r="V455" s="75"/>
      <c r="W455" s="75"/>
    </row>
    <row r="456" spans="1:23" ht="12.75" customHeight="1">
      <c r="A456" s="93" t="s">
        <v>880</v>
      </c>
      <c r="B456" s="156" t="s">
        <v>881</v>
      </c>
      <c r="C456" s="93" t="s">
        <v>217</v>
      </c>
      <c r="D456" s="172">
        <v>19.79</v>
      </c>
      <c r="E456" s="173">
        <v>17810</v>
      </c>
      <c r="F456" s="173">
        <f t="shared" si="9"/>
        <v>352460</v>
      </c>
      <c r="G456" s="173">
        <v>17721</v>
      </c>
      <c r="H456" s="173">
        <f t="shared" si="10"/>
        <v>350699</v>
      </c>
      <c r="I456" s="82" t="str">
        <f t="shared" si="11"/>
        <v>OK</v>
      </c>
      <c r="J456" s="173">
        <v>17810</v>
      </c>
      <c r="K456" s="173">
        <f t="shared" si="12"/>
        <v>352460</v>
      </c>
      <c r="L456" s="82" t="str">
        <f t="shared" si="13"/>
        <v>OK</v>
      </c>
      <c r="M456" s="173">
        <v>17706</v>
      </c>
      <c r="N456" s="173">
        <f t="shared" si="14"/>
        <v>350402</v>
      </c>
      <c r="O456" s="82" t="str">
        <f t="shared" si="15"/>
        <v>OK</v>
      </c>
      <c r="P456" s="173">
        <v>17711</v>
      </c>
      <c r="Q456" s="173">
        <f t="shared" si="16"/>
        <v>350501</v>
      </c>
      <c r="R456" s="82" t="str">
        <f t="shared" si="17"/>
        <v>OK</v>
      </c>
      <c r="S456" s="75"/>
      <c r="T456" s="75"/>
      <c r="U456" s="75"/>
      <c r="V456" s="75"/>
      <c r="W456" s="75"/>
    </row>
    <row r="457" spans="1:23" ht="12.75" customHeight="1">
      <c r="A457" s="93">
        <v>6.3</v>
      </c>
      <c r="B457" s="156" t="s">
        <v>882</v>
      </c>
      <c r="C457" s="93"/>
      <c r="D457" s="172"/>
      <c r="E457" s="173"/>
      <c r="F457" s="173">
        <f t="shared" si="9"/>
        <v>0</v>
      </c>
      <c r="G457" s="173"/>
      <c r="H457" s="173">
        <f t="shared" si="10"/>
        <v>0</v>
      </c>
      <c r="I457" s="82" t="str">
        <f t="shared" si="11"/>
        <v>OK</v>
      </c>
      <c r="J457" s="173"/>
      <c r="K457" s="173">
        <f t="shared" si="12"/>
        <v>0</v>
      </c>
      <c r="L457" s="82" t="str">
        <f t="shared" si="13"/>
        <v>OK</v>
      </c>
      <c r="M457" s="173"/>
      <c r="N457" s="173">
        <f t="shared" si="14"/>
        <v>0</v>
      </c>
      <c r="O457" s="82" t="str">
        <f t="shared" si="15"/>
        <v>OK</v>
      </c>
      <c r="P457" s="173">
        <v>0</v>
      </c>
      <c r="Q457" s="173">
        <f t="shared" si="16"/>
        <v>0</v>
      </c>
      <c r="R457" s="82" t="str">
        <f t="shared" si="17"/>
        <v>OK</v>
      </c>
      <c r="S457" s="75"/>
      <c r="T457" s="75"/>
      <c r="U457" s="75"/>
      <c r="V457" s="75"/>
      <c r="W457" s="75"/>
    </row>
    <row r="458" spans="1:23" ht="12.75" customHeight="1">
      <c r="A458" s="93" t="s">
        <v>883</v>
      </c>
      <c r="B458" s="156" t="s">
        <v>872</v>
      </c>
      <c r="C458" s="93" t="s">
        <v>217</v>
      </c>
      <c r="D458" s="172">
        <v>2268.48</v>
      </c>
      <c r="E458" s="173">
        <v>10435</v>
      </c>
      <c r="F458" s="173">
        <f t="shared" si="9"/>
        <v>23671589</v>
      </c>
      <c r="G458" s="173">
        <v>10383</v>
      </c>
      <c r="H458" s="173">
        <f t="shared" si="10"/>
        <v>23553628</v>
      </c>
      <c r="I458" s="82" t="str">
        <f t="shared" si="11"/>
        <v>OK</v>
      </c>
      <c r="J458" s="173">
        <v>10435</v>
      </c>
      <c r="K458" s="173">
        <f t="shared" si="12"/>
        <v>23671589</v>
      </c>
      <c r="L458" s="82" t="str">
        <f t="shared" si="13"/>
        <v>OK</v>
      </c>
      <c r="M458" s="173">
        <v>10374</v>
      </c>
      <c r="N458" s="173">
        <f t="shared" si="14"/>
        <v>23533212</v>
      </c>
      <c r="O458" s="82" t="str">
        <f t="shared" si="15"/>
        <v>OK</v>
      </c>
      <c r="P458" s="173">
        <v>10377</v>
      </c>
      <c r="Q458" s="173">
        <f t="shared" si="16"/>
        <v>23540017</v>
      </c>
      <c r="R458" s="82" t="str">
        <f t="shared" si="17"/>
        <v>OK</v>
      </c>
      <c r="S458" s="75"/>
      <c r="T458" s="75"/>
      <c r="U458" s="75"/>
      <c r="V458" s="75"/>
      <c r="W458" s="75"/>
    </row>
    <row r="459" spans="1:23" ht="12.75" customHeight="1">
      <c r="A459" s="93" t="s">
        <v>884</v>
      </c>
      <c r="B459" s="156" t="s">
        <v>874</v>
      </c>
      <c r="C459" s="93" t="s">
        <v>217</v>
      </c>
      <c r="D459" s="172">
        <v>24.41</v>
      </c>
      <c r="E459" s="173">
        <v>13206</v>
      </c>
      <c r="F459" s="173">
        <f t="shared" si="9"/>
        <v>322358</v>
      </c>
      <c r="G459" s="173">
        <v>13140</v>
      </c>
      <c r="H459" s="173">
        <f t="shared" si="10"/>
        <v>320747</v>
      </c>
      <c r="I459" s="82" t="str">
        <f t="shared" si="11"/>
        <v>OK</v>
      </c>
      <c r="J459" s="173">
        <v>13206</v>
      </c>
      <c r="K459" s="173">
        <f t="shared" si="12"/>
        <v>322358</v>
      </c>
      <c r="L459" s="82" t="str">
        <f t="shared" si="13"/>
        <v>OK</v>
      </c>
      <c r="M459" s="173">
        <v>13129</v>
      </c>
      <c r="N459" s="173">
        <f t="shared" si="14"/>
        <v>320479</v>
      </c>
      <c r="O459" s="82" t="str">
        <f t="shared" si="15"/>
        <v>OK</v>
      </c>
      <c r="P459" s="173">
        <v>13132</v>
      </c>
      <c r="Q459" s="173">
        <f t="shared" si="16"/>
        <v>320552</v>
      </c>
      <c r="R459" s="82" t="str">
        <f t="shared" si="17"/>
        <v>OK</v>
      </c>
      <c r="S459" s="75"/>
      <c r="T459" s="75"/>
      <c r="U459" s="75"/>
      <c r="V459" s="75"/>
      <c r="W459" s="75"/>
    </row>
    <row r="460" spans="1:23" ht="12.75" customHeight="1">
      <c r="A460" s="93">
        <v>6.4</v>
      </c>
      <c r="B460" s="156" t="s">
        <v>885</v>
      </c>
      <c r="C460" s="93"/>
      <c r="D460" s="172"/>
      <c r="E460" s="173"/>
      <c r="F460" s="173">
        <f t="shared" si="9"/>
        <v>0</v>
      </c>
      <c r="G460" s="173"/>
      <c r="H460" s="173">
        <f t="shared" si="10"/>
        <v>0</v>
      </c>
      <c r="I460" s="82" t="str">
        <f t="shared" si="11"/>
        <v>OK</v>
      </c>
      <c r="J460" s="173"/>
      <c r="K460" s="173">
        <f t="shared" si="12"/>
        <v>0</v>
      </c>
      <c r="L460" s="82" t="str">
        <f t="shared" si="13"/>
        <v>OK</v>
      </c>
      <c r="M460" s="173"/>
      <c r="N460" s="173">
        <f t="shared" si="14"/>
        <v>0</v>
      </c>
      <c r="O460" s="82" t="str">
        <f t="shared" si="15"/>
        <v>OK</v>
      </c>
      <c r="P460" s="173">
        <v>0</v>
      </c>
      <c r="Q460" s="173">
        <f t="shared" si="16"/>
        <v>0</v>
      </c>
      <c r="R460" s="82" t="str">
        <f t="shared" si="17"/>
        <v>OK</v>
      </c>
      <c r="S460" s="75"/>
      <c r="T460" s="75"/>
      <c r="U460" s="75"/>
      <c r="V460" s="75"/>
      <c r="W460" s="75"/>
    </row>
    <row r="461" spans="1:23" ht="12.75" customHeight="1">
      <c r="A461" s="93" t="s">
        <v>886</v>
      </c>
      <c r="B461" s="156" t="s">
        <v>872</v>
      </c>
      <c r="C461" s="93" t="s">
        <v>217</v>
      </c>
      <c r="D461" s="172">
        <v>1580.67</v>
      </c>
      <c r="E461" s="173">
        <v>10435</v>
      </c>
      <c r="F461" s="173">
        <f t="shared" si="9"/>
        <v>16494291</v>
      </c>
      <c r="G461" s="173">
        <v>10383</v>
      </c>
      <c r="H461" s="173">
        <f t="shared" si="10"/>
        <v>16412097</v>
      </c>
      <c r="I461" s="82" t="str">
        <f t="shared" si="11"/>
        <v>OK</v>
      </c>
      <c r="J461" s="173">
        <v>10435</v>
      </c>
      <c r="K461" s="173">
        <f t="shared" si="12"/>
        <v>16494291</v>
      </c>
      <c r="L461" s="82" t="str">
        <f t="shared" si="13"/>
        <v>OK</v>
      </c>
      <c r="M461" s="173">
        <v>10374</v>
      </c>
      <c r="N461" s="173">
        <f t="shared" si="14"/>
        <v>16397871</v>
      </c>
      <c r="O461" s="82" t="str">
        <f t="shared" si="15"/>
        <v>OK</v>
      </c>
      <c r="P461" s="173">
        <v>10377</v>
      </c>
      <c r="Q461" s="173">
        <f t="shared" si="16"/>
        <v>16402613</v>
      </c>
      <c r="R461" s="82" t="str">
        <f t="shared" si="17"/>
        <v>OK</v>
      </c>
      <c r="S461" s="75"/>
      <c r="T461" s="75"/>
      <c r="U461" s="75"/>
      <c r="V461" s="75"/>
      <c r="W461" s="75"/>
    </row>
    <row r="462" spans="1:23" ht="12.75" customHeight="1">
      <c r="A462" s="93" t="s">
        <v>887</v>
      </c>
      <c r="B462" s="156" t="s">
        <v>874</v>
      </c>
      <c r="C462" s="93" t="s">
        <v>217</v>
      </c>
      <c r="D462" s="172">
        <v>8.1999999999999993</v>
      </c>
      <c r="E462" s="173">
        <v>13206</v>
      </c>
      <c r="F462" s="173">
        <f t="shared" si="9"/>
        <v>108289</v>
      </c>
      <c r="G462" s="173">
        <v>13140</v>
      </c>
      <c r="H462" s="173">
        <f t="shared" si="10"/>
        <v>107748</v>
      </c>
      <c r="I462" s="82" t="str">
        <f t="shared" si="11"/>
        <v>OK</v>
      </c>
      <c r="J462" s="173">
        <v>13206</v>
      </c>
      <c r="K462" s="173">
        <f t="shared" si="12"/>
        <v>108289</v>
      </c>
      <c r="L462" s="82" t="str">
        <f t="shared" si="13"/>
        <v>OK</v>
      </c>
      <c r="M462" s="173">
        <v>13129</v>
      </c>
      <c r="N462" s="173">
        <f t="shared" si="14"/>
        <v>107658</v>
      </c>
      <c r="O462" s="82" t="str">
        <f t="shared" si="15"/>
        <v>OK</v>
      </c>
      <c r="P462" s="173">
        <v>13132</v>
      </c>
      <c r="Q462" s="173">
        <f t="shared" si="16"/>
        <v>107682</v>
      </c>
      <c r="R462" s="82" t="str">
        <f t="shared" si="17"/>
        <v>OK</v>
      </c>
      <c r="S462" s="75"/>
      <c r="T462" s="75"/>
      <c r="U462" s="75"/>
      <c r="V462" s="75"/>
      <c r="W462" s="75"/>
    </row>
    <row r="463" spans="1:23" ht="12.75" customHeight="1">
      <c r="A463" s="93">
        <v>6.5</v>
      </c>
      <c r="B463" s="156" t="s">
        <v>888</v>
      </c>
      <c r="C463" s="93"/>
      <c r="D463" s="172"/>
      <c r="E463" s="173"/>
      <c r="F463" s="173">
        <f t="shared" si="9"/>
        <v>0</v>
      </c>
      <c r="G463" s="173"/>
      <c r="H463" s="173">
        <f t="shared" si="10"/>
        <v>0</v>
      </c>
      <c r="I463" s="82" t="str">
        <f t="shared" si="11"/>
        <v>OK</v>
      </c>
      <c r="J463" s="173"/>
      <c r="K463" s="173">
        <f t="shared" si="12"/>
        <v>0</v>
      </c>
      <c r="L463" s="82" t="str">
        <f t="shared" si="13"/>
        <v>OK</v>
      </c>
      <c r="M463" s="173"/>
      <c r="N463" s="173">
        <f t="shared" si="14"/>
        <v>0</v>
      </c>
      <c r="O463" s="82" t="str">
        <f t="shared" si="15"/>
        <v>OK</v>
      </c>
      <c r="P463" s="173">
        <v>0</v>
      </c>
      <c r="Q463" s="173">
        <f t="shared" si="16"/>
        <v>0</v>
      </c>
      <c r="R463" s="82" t="str">
        <f t="shared" si="17"/>
        <v>OK</v>
      </c>
      <c r="S463" s="75"/>
      <c r="T463" s="75"/>
      <c r="U463" s="75"/>
      <c r="V463" s="75"/>
      <c r="W463" s="75"/>
    </row>
    <row r="464" spans="1:23" ht="12.75" customHeight="1">
      <c r="A464" s="93" t="s">
        <v>889</v>
      </c>
      <c r="B464" s="156" t="s">
        <v>890</v>
      </c>
      <c r="C464" s="93" t="s">
        <v>217</v>
      </c>
      <c r="D464" s="172">
        <v>55</v>
      </c>
      <c r="E464" s="173">
        <v>10435</v>
      </c>
      <c r="F464" s="173">
        <f t="shared" si="9"/>
        <v>573925</v>
      </c>
      <c r="G464" s="173">
        <v>10383</v>
      </c>
      <c r="H464" s="173">
        <f t="shared" si="10"/>
        <v>571065</v>
      </c>
      <c r="I464" s="82" t="str">
        <f t="shared" si="11"/>
        <v>OK</v>
      </c>
      <c r="J464" s="173">
        <v>10435</v>
      </c>
      <c r="K464" s="173">
        <f t="shared" si="12"/>
        <v>573925</v>
      </c>
      <c r="L464" s="82" t="str">
        <f t="shared" si="13"/>
        <v>OK</v>
      </c>
      <c r="M464" s="173">
        <v>10374</v>
      </c>
      <c r="N464" s="173">
        <f t="shared" si="14"/>
        <v>570570</v>
      </c>
      <c r="O464" s="82" t="str">
        <f t="shared" si="15"/>
        <v>OK</v>
      </c>
      <c r="P464" s="173">
        <v>10377</v>
      </c>
      <c r="Q464" s="173">
        <f t="shared" si="16"/>
        <v>570735</v>
      </c>
      <c r="R464" s="82" t="str">
        <f t="shared" si="17"/>
        <v>OK</v>
      </c>
      <c r="S464" s="75"/>
      <c r="T464" s="75"/>
      <c r="U464" s="75"/>
      <c r="V464" s="75"/>
      <c r="W464" s="75"/>
    </row>
    <row r="465" spans="1:23" ht="12.75" customHeight="1">
      <c r="A465" s="93" t="s">
        <v>891</v>
      </c>
      <c r="B465" s="156" t="s">
        <v>876</v>
      </c>
      <c r="C465" s="93" t="s">
        <v>220</v>
      </c>
      <c r="D465" s="172">
        <v>45.8</v>
      </c>
      <c r="E465" s="173">
        <v>12844</v>
      </c>
      <c r="F465" s="173">
        <f t="shared" si="9"/>
        <v>588255</v>
      </c>
      <c r="G465" s="173">
        <v>12780</v>
      </c>
      <c r="H465" s="173">
        <f t="shared" si="10"/>
        <v>585324</v>
      </c>
      <c r="I465" s="82" t="str">
        <f t="shared" si="11"/>
        <v>OK</v>
      </c>
      <c r="J465" s="173">
        <v>12844</v>
      </c>
      <c r="K465" s="173">
        <f t="shared" si="12"/>
        <v>588255</v>
      </c>
      <c r="L465" s="82" t="str">
        <f t="shared" si="13"/>
        <v>OK</v>
      </c>
      <c r="M465" s="173">
        <v>12769</v>
      </c>
      <c r="N465" s="173">
        <f t="shared" si="14"/>
        <v>584820</v>
      </c>
      <c r="O465" s="82" t="str">
        <f t="shared" si="15"/>
        <v>OK</v>
      </c>
      <c r="P465" s="173">
        <v>12772</v>
      </c>
      <c r="Q465" s="173">
        <f t="shared" si="16"/>
        <v>584958</v>
      </c>
      <c r="R465" s="82" t="str">
        <f t="shared" si="17"/>
        <v>OK</v>
      </c>
      <c r="S465" s="75"/>
      <c r="T465" s="75"/>
      <c r="U465" s="75"/>
      <c r="V465" s="75"/>
      <c r="W465" s="75"/>
    </row>
    <row r="466" spans="1:23" ht="12.75" customHeight="1">
      <c r="A466" s="93" t="s">
        <v>892</v>
      </c>
      <c r="B466" s="156" t="s">
        <v>383</v>
      </c>
      <c r="C466" s="93" t="s">
        <v>220</v>
      </c>
      <c r="D466" s="172">
        <v>24</v>
      </c>
      <c r="E466" s="173">
        <v>34334</v>
      </c>
      <c r="F466" s="173">
        <f t="shared" si="9"/>
        <v>824016</v>
      </c>
      <c r="G466" s="173">
        <v>34162</v>
      </c>
      <c r="H466" s="173">
        <f t="shared" si="10"/>
        <v>819888</v>
      </c>
      <c r="I466" s="82" t="str">
        <f t="shared" si="11"/>
        <v>OK</v>
      </c>
      <c r="J466" s="173">
        <v>34334</v>
      </c>
      <c r="K466" s="173">
        <f t="shared" si="12"/>
        <v>824016</v>
      </c>
      <c r="L466" s="82" t="str">
        <f t="shared" si="13"/>
        <v>OK</v>
      </c>
      <c r="M466" s="173">
        <v>34133</v>
      </c>
      <c r="N466" s="173">
        <f t="shared" si="14"/>
        <v>819192</v>
      </c>
      <c r="O466" s="82" t="str">
        <f t="shared" si="15"/>
        <v>OK</v>
      </c>
      <c r="P466" s="173">
        <v>34142</v>
      </c>
      <c r="Q466" s="173">
        <f t="shared" si="16"/>
        <v>819408</v>
      </c>
      <c r="R466" s="82" t="str">
        <f t="shared" si="17"/>
        <v>OK</v>
      </c>
      <c r="S466" s="75"/>
      <c r="T466" s="75"/>
      <c r="U466" s="75"/>
      <c r="V466" s="75"/>
      <c r="W466" s="75"/>
    </row>
    <row r="467" spans="1:23" ht="12.75" customHeight="1">
      <c r="A467" s="93" t="s">
        <v>893</v>
      </c>
      <c r="B467" s="156" t="s">
        <v>894</v>
      </c>
      <c r="C467" s="93" t="s">
        <v>220</v>
      </c>
      <c r="D467" s="172">
        <v>73.199999999999989</v>
      </c>
      <c r="E467" s="173">
        <v>7901</v>
      </c>
      <c r="F467" s="173">
        <f t="shared" si="9"/>
        <v>578353</v>
      </c>
      <c r="G467" s="173">
        <v>7861</v>
      </c>
      <c r="H467" s="173">
        <f t="shared" si="10"/>
        <v>575425</v>
      </c>
      <c r="I467" s="82" t="str">
        <f t="shared" si="11"/>
        <v>OK</v>
      </c>
      <c r="J467" s="173">
        <v>7901</v>
      </c>
      <c r="K467" s="173">
        <f t="shared" si="12"/>
        <v>578353</v>
      </c>
      <c r="L467" s="82" t="str">
        <f t="shared" si="13"/>
        <v>OK</v>
      </c>
      <c r="M467" s="173">
        <v>7855</v>
      </c>
      <c r="N467" s="173">
        <f t="shared" si="14"/>
        <v>574986</v>
      </c>
      <c r="O467" s="82" t="str">
        <f t="shared" si="15"/>
        <v>OK</v>
      </c>
      <c r="P467" s="173">
        <v>7857</v>
      </c>
      <c r="Q467" s="173">
        <f t="shared" si="16"/>
        <v>575132</v>
      </c>
      <c r="R467" s="82" t="str">
        <f t="shared" si="17"/>
        <v>OK</v>
      </c>
      <c r="S467" s="75"/>
      <c r="T467" s="75"/>
      <c r="U467" s="75"/>
      <c r="V467" s="75"/>
      <c r="W467" s="75"/>
    </row>
    <row r="468" spans="1:23" ht="12.75" customHeight="1">
      <c r="A468" s="93">
        <v>6.6</v>
      </c>
      <c r="B468" s="156" t="s">
        <v>895</v>
      </c>
      <c r="C468" s="93"/>
      <c r="D468" s="172"/>
      <c r="E468" s="173"/>
      <c r="F468" s="173">
        <f t="shared" si="9"/>
        <v>0</v>
      </c>
      <c r="G468" s="173"/>
      <c r="H468" s="173">
        <f t="shared" si="10"/>
        <v>0</v>
      </c>
      <c r="I468" s="82" t="str">
        <f t="shared" si="11"/>
        <v>OK</v>
      </c>
      <c r="J468" s="173"/>
      <c r="K468" s="173">
        <f t="shared" si="12"/>
        <v>0</v>
      </c>
      <c r="L468" s="82" t="str">
        <f t="shared" si="13"/>
        <v>OK</v>
      </c>
      <c r="M468" s="173"/>
      <c r="N468" s="173">
        <f t="shared" si="14"/>
        <v>0</v>
      </c>
      <c r="O468" s="82" t="str">
        <f t="shared" si="15"/>
        <v>OK</v>
      </c>
      <c r="P468" s="173">
        <v>0</v>
      </c>
      <c r="Q468" s="173">
        <f t="shared" si="16"/>
        <v>0</v>
      </c>
      <c r="R468" s="82" t="str">
        <f t="shared" si="17"/>
        <v>OK</v>
      </c>
      <c r="S468" s="75"/>
      <c r="T468" s="75"/>
      <c r="U468" s="75"/>
      <c r="V468" s="75"/>
      <c r="W468" s="75"/>
    </row>
    <row r="469" spans="1:23" ht="12.75" customHeight="1">
      <c r="A469" s="93" t="s">
        <v>896</v>
      </c>
      <c r="B469" s="156" t="s">
        <v>897</v>
      </c>
      <c r="C469" s="93" t="s">
        <v>217</v>
      </c>
      <c r="D469" s="172">
        <v>25</v>
      </c>
      <c r="E469" s="173">
        <v>10435</v>
      </c>
      <c r="F469" s="173">
        <f t="shared" si="9"/>
        <v>260875</v>
      </c>
      <c r="G469" s="173">
        <v>10383</v>
      </c>
      <c r="H469" s="173">
        <f t="shared" si="10"/>
        <v>259575</v>
      </c>
      <c r="I469" s="82" t="str">
        <f t="shared" si="11"/>
        <v>OK</v>
      </c>
      <c r="J469" s="173">
        <v>10435</v>
      </c>
      <c r="K469" s="173">
        <f t="shared" si="12"/>
        <v>260875</v>
      </c>
      <c r="L469" s="82" t="str">
        <f t="shared" si="13"/>
        <v>OK</v>
      </c>
      <c r="M469" s="173">
        <v>10374</v>
      </c>
      <c r="N469" s="173">
        <f t="shared" si="14"/>
        <v>259350</v>
      </c>
      <c r="O469" s="82" t="str">
        <f t="shared" si="15"/>
        <v>OK</v>
      </c>
      <c r="P469" s="173">
        <v>10377</v>
      </c>
      <c r="Q469" s="173">
        <f t="shared" si="16"/>
        <v>259425</v>
      </c>
      <c r="R469" s="82" t="str">
        <f t="shared" si="17"/>
        <v>OK</v>
      </c>
      <c r="S469" s="75"/>
      <c r="T469" s="75"/>
      <c r="U469" s="75"/>
      <c r="V469" s="75"/>
      <c r="W469" s="75"/>
    </row>
    <row r="470" spans="1:23" ht="12.75" customHeight="1">
      <c r="A470" s="93">
        <v>6.7</v>
      </c>
      <c r="B470" s="156" t="s">
        <v>898</v>
      </c>
      <c r="C470" s="93"/>
      <c r="D470" s="172"/>
      <c r="E470" s="173"/>
      <c r="F470" s="173">
        <f t="shared" si="9"/>
        <v>0</v>
      </c>
      <c r="G470" s="173"/>
      <c r="H470" s="173">
        <f t="shared" si="10"/>
        <v>0</v>
      </c>
      <c r="I470" s="82" t="str">
        <f t="shared" si="11"/>
        <v>OK</v>
      </c>
      <c r="J470" s="173"/>
      <c r="K470" s="173">
        <f t="shared" si="12"/>
        <v>0</v>
      </c>
      <c r="L470" s="82" t="str">
        <f t="shared" si="13"/>
        <v>OK</v>
      </c>
      <c r="M470" s="173"/>
      <c r="N470" s="173">
        <f t="shared" si="14"/>
        <v>0</v>
      </c>
      <c r="O470" s="82" t="str">
        <f t="shared" si="15"/>
        <v>OK</v>
      </c>
      <c r="P470" s="173">
        <v>0</v>
      </c>
      <c r="Q470" s="173">
        <f t="shared" si="16"/>
        <v>0</v>
      </c>
      <c r="R470" s="82" t="str">
        <f t="shared" si="17"/>
        <v>OK</v>
      </c>
      <c r="S470" s="75"/>
      <c r="T470" s="75"/>
      <c r="U470" s="75"/>
      <c r="V470" s="75"/>
      <c r="W470" s="75"/>
    </row>
    <row r="471" spans="1:23" ht="12.75" customHeight="1">
      <c r="A471" s="93" t="s">
        <v>899</v>
      </c>
      <c r="B471" s="156" t="s">
        <v>872</v>
      </c>
      <c r="C471" s="93" t="s">
        <v>217</v>
      </c>
      <c r="D471" s="172">
        <v>968.81</v>
      </c>
      <c r="E471" s="173">
        <v>10435</v>
      </c>
      <c r="F471" s="173">
        <f t="shared" si="9"/>
        <v>10109532</v>
      </c>
      <c r="G471" s="173">
        <v>10383</v>
      </c>
      <c r="H471" s="173">
        <f t="shared" si="10"/>
        <v>10059154</v>
      </c>
      <c r="I471" s="82" t="str">
        <f t="shared" si="11"/>
        <v>OK</v>
      </c>
      <c r="J471" s="173">
        <v>10435</v>
      </c>
      <c r="K471" s="173">
        <f t="shared" si="12"/>
        <v>10109532</v>
      </c>
      <c r="L471" s="82" t="str">
        <f t="shared" si="13"/>
        <v>OK</v>
      </c>
      <c r="M471" s="173">
        <v>10374</v>
      </c>
      <c r="N471" s="173">
        <f t="shared" si="14"/>
        <v>10050435</v>
      </c>
      <c r="O471" s="82" t="str">
        <f t="shared" si="15"/>
        <v>OK</v>
      </c>
      <c r="P471" s="173">
        <v>10377</v>
      </c>
      <c r="Q471" s="173">
        <f t="shared" si="16"/>
        <v>10053341</v>
      </c>
      <c r="R471" s="82" t="str">
        <f t="shared" si="17"/>
        <v>OK</v>
      </c>
      <c r="S471" s="75"/>
      <c r="T471" s="75"/>
      <c r="U471" s="75"/>
      <c r="V471" s="75"/>
      <c r="W471" s="75"/>
    </row>
    <row r="472" spans="1:23" ht="12.75" customHeight="1">
      <c r="A472" s="93" t="s">
        <v>900</v>
      </c>
      <c r="B472" s="156" t="s">
        <v>874</v>
      </c>
      <c r="C472" s="93" t="s">
        <v>217</v>
      </c>
      <c r="D472" s="172">
        <v>62.129999999999995</v>
      </c>
      <c r="E472" s="173">
        <v>13206</v>
      </c>
      <c r="F472" s="173">
        <f t="shared" si="9"/>
        <v>820489</v>
      </c>
      <c r="G472" s="173">
        <v>13140</v>
      </c>
      <c r="H472" s="173">
        <f t="shared" si="10"/>
        <v>816388</v>
      </c>
      <c r="I472" s="82" t="str">
        <f t="shared" si="11"/>
        <v>OK</v>
      </c>
      <c r="J472" s="173">
        <v>13206</v>
      </c>
      <c r="K472" s="173">
        <f t="shared" si="12"/>
        <v>820489</v>
      </c>
      <c r="L472" s="82" t="str">
        <f t="shared" si="13"/>
        <v>OK</v>
      </c>
      <c r="M472" s="173">
        <v>13129</v>
      </c>
      <c r="N472" s="173">
        <f t="shared" si="14"/>
        <v>815705</v>
      </c>
      <c r="O472" s="82" t="str">
        <f t="shared" si="15"/>
        <v>OK</v>
      </c>
      <c r="P472" s="173">
        <v>13132</v>
      </c>
      <c r="Q472" s="173">
        <f t="shared" si="16"/>
        <v>815891</v>
      </c>
      <c r="R472" s="82" t="str">
        <f t="shared" si="17"/>
        <v>OK</v>
      </c>
      <c r="S472" s="75"/>
      <c r="T472" s="75"/>
      <c r="U472" s="75"/>
      <c r="V472" s="75"/>
      <c r="W472" s="75"/>
    </row>
    <row r="473" spans="1:23" ht="12.75" customHeight="1">
      <c r="A473" s="93">
        <v>6.8</v>
      </c>
      <c r="B473" s="156" t="s">
        <v>901</v>
      </c>
      <c r="C473" s="93"/>
      <c r="D473" s="172"/>
      <c r="E473" s="173"/>
      <c r="F473" s="173">
        <f t="shared" si="9"/>
        <v>0</v>
      </c>
      <c r="G473" s="173"/>
      <c r="H473" s="173">
        <f t="shared" si="10"/>
        <v>0</v>
      </c>
      <c r="I473" s="82" t="str">
        <f t="shared" si="11"/>
        <v>OK</v>
      </c>
      <c r="J473" s="173"/>
      <c r="K473" s="173">
        <f t="shared" si="12"/>
        <v>0</v>
      </c>
      <c r="L473" s="82" t="str">
        <f t="shared" si="13"/>
        <v>OK</v>
      </c>
      <c r="M473" s="173"/>
      <c r="N473" s="173">
        <f t="shared" si="14"/>
        <v>0</v>
      </c>
      <c r="O473" s="82" t="str">
        <f t="shared" si="15"/>
        <v>OK</v>
      </c>
      <c r="P473" s="173">
        <v>0</v>
      </c>
      <c r="Q473" s="173">
        <f t="shared" si="16"/>
        <v>0</v>
      </c>
      <c r="R473" s="82" t="str">
        <f t="shared" si="17"/>
        <v>OK</v>
      </c>
      <c r="S473" s="75"/>
      <c r="T473" s="75"/>
      <c r="U473" s="75"/>
      <c r="V473" s="75"/>
      <c r="W473" s="75"/>
    </row>
    <row r="474" spans="1:23" ht="12.75" customHeight="1">
      <c r="A474" s="93" t="s">
        <v>902</v>
      </c>
      <c r="B474" s="156" t="s">
        <v>872</v>
      </c>
      <c r="C474" s="93" t="s">
        <v>217</v>
      </c>
      <c r="D474" s="172">
        <v>1183.3</v>
      </c>
      <c r="E474" s="173">
        <v>10435</v>
      </c>
      <c r="F474" s="173">
        <f t="shared" si="9"/>
        <v>12347736</v>
      </c>
      <c r="G474" s="173">
        <v>10383</v>
      </c>
      <c r="H474" s="173">
        <f t="shared" si="10"/>
        <v>12286204</v>
      </c>
      <c r="I474" s="82" t="str">
        <f t="shared" si="11"/>
        <v>OK</v>
      </c>
      <c r="J474" s="173">
        <v>10435</v>
      </c>
      <c r="K474" s="173">
        <f t="shared" si="12"/>
        <v>12347736</v>
      </c>
      <c r="L474" s="82" t="str">
        <f t="shared" si="13"/>
        <v>OK</v>
      </c>
      <c r="M474" s="173">
        <v>10374</v>
      </c>
      <c r="N474" s="173">
        <f t="shared" si="14"/>
        <v>12275554</v>
      </c>
      <c r="O474" s="82" t="str">
        <f t="shared" si="15"/>
        <v>OK</v>
      </c>
      <c r="P474" s="173">
        <v>10377</v>
      </c>
      <c r="Q474" s="173">
        <f t="shared" si="16"/>
        <v>12279104</v>
      </c>
      <c r="R474" s="82" t="str">
        <f t="shared" si="17"/>
        <v>OK</v>
      </c>
      <c r="S474" s="75"/>
      <c r="T474" s="75"/>
      <c r="U474" s="75"/>
      <c r="V474" s="75"/>
      <c r="W474" s="75"/>
    </row>
    <row r="475" spans="1:23" ht="12.75" customHeight="1">
      <c r="A475" s="93" t="s">
        <v>903</v>
      </c>
      <c r="B475" s="156" t="s">
        <v>874</v>
      </c>
      <c r="C475" s="93" t="s">
        <v>217</v>
      </c>
      <c r="D475" s="172">
        <v>99.66</v>
      </c>
      <c r="E475" s="173">
        <v>13206</v>
      </c>
      <c r="F475" s="173">
        <f t="shared" si="9"/>
        <v>1316110</v>
      </c>
      <c r="G475" s="173">
        <v>13140</v>
      </c>
      <c r="H475" s="173">
        <f t="shared" si="10"/>
        <v>1309532</v>
      </c>
      <c r="I475" s="82" t="str">
        <f t="shared" si="11"/>
        <v>OK</v>
      </c>
      <c r="J475" s="173">
        <v>13206</v>
      </c>
      <c r="K475" s="173">
        <f t="shared" si="12"/>
        <v>1316110</v>
      </c>
      <c r="L475" s="82" t="str">
        <f t="shared" si="13"/>
        <v>OK</v>
      </c>
      <c r="M475" s="173">
        <v>13129</v>
      </c>
      <c r="N475" s="173">
        <f t="shared" si="14"/>
        <v>1308436</v>
      </c>
      <c r="O475" s="82" t="str">
        <f t="shared" si="15"/>
        <v>OK</v>
      </c>
      <c r="P475" s="173">
        <v>13132</v>
      </c>
      <c r="Q475" s="173">
        <f t="shared" si="16"/>
        <v>1308735</v>
      </c>
      <c r="R475" s="82" t="str">
        <f t="shared" si="17"/>
        <v>OK</v>
      </c>
      <c r="S475" s="75"/>
      <c r="T475" s="75"/>
      <c r="U475" s="75"/>
      <c r="V475" s="75"/>
      <c r="W475" s="75"/>
    </row>
    <row r="476" spans="1:23" ht="12.75" customHeight="1">
      <c r="A476" s="93" t="s">
        <v>904</v>
      </c>
      <c r="B476" s="156" t="s">
        <v>881</v>
      </c>
      <c r="C476" s="93" t="s">
        <v>217</v>
      </c>
      <c r="D476" s="172">
        <v>5.9</v>
      </c>
      <c r="E476" s="173">
        <v>17810</v>
      </c>
      <c r="F476" s="173">
        <f t="shared" si="9"/>
        <v>105079</v>
      </c>
      <c r="G476" s="173">
        <v>17721</v>
      </c>
      <c r="H476" s="173">
        <f t="shared" si="10"/>
        <v>104554</v>
      </c>
      <c r="I476" s="82" t="str">
        <f t="shared" si="11"/>
        <v>OK</v>
      </c>
      <c r="J476" s="173">
        <v>17810</v>
      </c>
      <c r="K476" s="173">
        <f t="shared" si="12"/>
        <v>105079</v>
      </c>
      <c r="L476" s="82" t="str">
        <f t="shared" si="13"/>
        <v>OK</v>
      </c>
      <c r="M476" s="173">
        <v>17706</v>
      </c>
      <c r="N476" s="173">
        <f t="shared" si="14"/>
        <v>104465</v>
      </c>
      <c r="O476" s="82" t="str">
        <f t="shared" si="15"/>
        <v>OK</v>
      </c>
      <c r="P476" s="173">
        <v>17711</v>
      </c>
      <c r="Q476" s="173">
        <f t="shared" si="16"/>
        <v>104495</v>
      </c>
      <c r="R476" s="82" t="str">
        <f t="shared" si="17"/>
        <v>OK</v>
      </c>
      <c r="S476" s="75"/>
      <c r="T476" s="75"/>
      <c r="U476" s="75"/>
      <c r="V476" s="75"/>
      <c r="W476" s="75"/>
    </row>
    <row r="477" spans="1:23" ht="12.75" customHeight="1">
      <c r="A477" s="93">
        <v>6.9</v>
      </c>
      <c r="B477" s="156" t="s">
        <v>905</v>
      </c>
      <c r="C477" s="93"/>
      <c r="D477" s="172"/>
      <c r="E477" s="173"/>
      <c r="F477" s="173">
        <f t="shared" si="9"/>
        <v>0</v>
      </c>
      <c r="G477" s="173"/>
      <c r="H477" s="173">
        <f t="shared" si="10"/>
        <v>0</v>
      </c>
      <c r="I477" s="82" t="str">
        <f t="shared" si="11"/>
        <v>OK</v>
      </c>
      <c r="J477" s="173"/>
      <c r="K477" s="173">
        <f t="shared" si="12"/>
        <v>0</v>
      </c>
      <c r="L477" s="82" t="str">
        <f t="shared" si="13"/>
        <v>OK</v>
      </c>
      <c r="M477" s="173"/>
      <c r="N477" s="173">
        <f t="shared" si="14"/>
        <v>0</v>
      </c>
      <c r="O477" s="82" t="str">
        <f t="shared" si="15"/>
        <v>OK</v>
      </c>
      <c r="P477" s="173">
        <v>0</v>
      </c>
      <c r="Q477" s="173">
        <f t="shared" si="16"/>
        <v>0</v>
      </c>
      <c r="R477" s="82" t="str">
        <f t="shared" si="17"/>
        <v>OK</v>
      </c>
      <c r="S477" s="75"/>
      <c r="T477" s="75"/>
      <c r="U477" s="75"/>
      <c r="V477" s="75"/>
      <c r="W477" s="75"/>
    </row>
    <row r="478" spans="1:23" ht="12.75" customHeight="1">
      <c r="A478" s="93" t="s">
        <v>906</v>
      </c>
      <c r="B478" s="156" t="s">
        <v>907</v>
      </c>
      <c r="C478" s="93" t="s">
        <v>217</v>
      </c>
      <c r="D478" s="172">
        <v>40</v>
      </c>
      <c r="E478" s="173">
        <v>10435</v>
      </c>
      <c r="F478" s="173">
        <f t="shared" si="9"/>
        <v>417400</v>
      </c>
      <c r="G478" s="173">
        <v>10383</v>
      </c>
      <c r="H478" s="173">
        <f t="shared" si="10"/>
        <v>415320</v>
      </c>
      <c r="I478" s="82" t="str">
        <f t="shared" si="11"/>
        <v>OK</v>
      </c>
      <c r="J478" s="173">
        <v>10435</v>
      </c>
      <c r="K478" s="173">
        <f t="shared" si="12"/>
        <v>417400</v>
      </c>
      <c r="L478" s="82" t="str">
        <f t="shared" si="13"/>
        <v>OK</v>
      </c>
      <c r="M478" s="173">
        <v>10374</v>
      </c>
      <c r="N478" s="173">
        <f t="shared" si="14"/>
        <v>414960</v>
      </c>
      <c r="O478" s="82" t="str">
        <f t="shared" si="15"/>
        <v>OK</v>
      </c>
      <c r="P478" s="173">
        <v>10377</v>
      </c>
      <c r="Q478" s="173">
        <f t="shared" si="16"/>
        <v>415080</v>
      </c>
      <c r="R478" s="82" t="str">
        <f t="shared" si="17"/>
        <v>OK</v>
      </c>
      <c r="S478" s="75"/>
      <c r="T478" s="75"/>
      <c r="U478" s="75"/>
      <c r="V478" s="75"/>
      <c r="W478" s="75"/>
    </row>
    <row r="479" spans="1:23" ht="12.75" customHeight="1">
      <c r="A479" s="93" t="s">
        <v>908</v>
      </c>
      <c r="B479" s="156" t="s">
        <v>874</v>
      </c>
      <c r="C479" s="93" t="s">
        <v>217</v>
      </c>
      <c r="D479" s="172">
        <v>15.46</v>
      </c>
      <c r="E479" s="173">
        <v>13206</v>
      </c>
      <c r="F479" s="173">
        <f t="shared" si="9"/>
        <v>204165</v>
      </c>
      <c r="G479" s="173">
        <v>13140</v>
      </c>
      <c r="H479" s="173">
        <f t="shared" si="10"/>
        <v>203144</v>
      </c>
      <c r="I479" s="82" t="str">
        <f t="shared" si="11"/>
        <v>OK</v>
      </c>
      <c r="J479" s="173">
        <v>13206</v>
      </c>
      <c r="K479" s="173">
        <f t="shared" si="12"/>
        <v>204165</v>
      </c>
      <c r="L479" s="82" t="str">
        <f t="shared" si="13"/>
        <v>OK</v>
      </c>
      <c r="M479" s="173">
        <v>13129</v>
      </c>
      <c r="N479" s="173">
        <f t="shared" si="14"/>
        <v>202974</v>
      </c>
      <c r="O479" s="82" t="str">
        <f t="shared" si="15"/>
        <v>OK</v>
      </c>
      <c r="P479" s="173">
        <v>13132</v>
      </c>
      <c r="Q479" s="173">
        <f t="shared" si="16"/>
        <v>203021</v>
      </c>
      <c r="R479" s="82" t="str">
        <f t="shared" si="17"/>
        <v>OK</v>
      </c>
      <c r="S479" s="75"/>
      <c r="T479" s="75"/>
      <c r="U479" s="75"/>
      <c r="V479" s="75"/>
      <c r="W479" s="75"/>
    </row>
    <row r="480" spans="1:23" ht="12.75" customHeight="1">
      <c r="A480" s="93" t="s">
        <v>909</v>
      </c>
      <c r="B480" s="156" t="s">
        <v>876</v>
      </c>
      <c r="C480" s="93" t="s">
        <v>220</v>
      </c>
      <c r="D480" s="172">
        <v>35</v>
      </c>
      <c r="E480" s="173">
        <v>12844</v>
      </c>
      <c r="F480" s="173">
        <f t="shared" si="9"/>
        <v>449540</v>
      </c>
      <c r="G480" s="173">
        <v>12780</v>
      </c>
      <c r="H480" s="173">
        <f t="shared" si="10"/>
        <v>447300</v>
      </c>
      <c r="I480" s="82" t="str">
        <f t="shared" si="11"/>
        <v>OK</v>
      </c>
      <c r="J480" s="173">
        <v>12844</v>
      </c>
      <c r="K480" s="173">
        <f t="shared" si="12"/>
        <v>449540</v>
      </c>
      <c r="L480" s="82" t="str">
        <f t="shared" si="13"/>
        <v>OK</v>
      </c>
      <c r="M480" s="173">
        <v>12769</v>
      </c>
      <c r="N480" s="173">
        <f t="shared" si="14"/>
        <v>446915</v>
      </c>
      <c r="O480" s="82" t="str">
        <f t="shared" si="15"/>
        <v>OK</v>
      </c>
      <c r="P480" s="173">
        <v>12772</v>
      </c>
      <c r="Q480" s="173">
        <f t="shared" si="16"/>
        <v>447020</v>
      </c>
      <c r="R480" s="82" t="str">
        <f t="shared" si="17"/>
        <v>OK</v>
      </c>
      <c r="S480" s="75"/>
      <c r="T480" s="75"/>
      <c r="U480" s="75"/>
      <c r="V480" s="75"/>
      <c r="W480" s="75"/>
    </row>
    <row r="481" spans="1:23" ht="12.75" customHeight="1">
      <c r="A481" s="93" t="s">
        <v>910</v>
      </c>
      <c r="B481" s="156" t="s">
        <v>881</v>
      </c>
      <c r="C481" s="93" t="s">
        <v>217</v>
      </c>
      <c r="D481" s="172">
        <v>34.28</v>
      </c>
      <c r="E481" s="173">
        <v>17810</v>
      </c>
      <c r="F481" s="173">
        <f t="shared" si="9"/>
        <v>610527</v>
      </c>
      <c r="G481" s="173">
        <v>17721</v>
      </c>
      <c r="H481" s="173">
        <f t="shared" si="10"/>
        <v>607476</v>
      </c>
      <c r="I481" s="82" t="str">
        <f t="shared" si="11"/>
        <v>OK</v>
      </c>
      <c r="J481" s="173">
        <v>17810</v>
      </c>
      <c r="K481" s="173">
        <f t="shared" si="12"/>
        <v>610527</v>
      </c>
      <c r="L481" s="82" t="str">
        <f t="shared" si="13"/>
        <v>OK</v>
      </c>
      <c r="M481" s="173">
        <v>17706</v>
      </c>
      <c r="N481" s="173">
        <f t="shared" si="14"/>
        <v>606962</v>
      </c>
      <c r="O481" s="82" t="str">
        <f t="shared" si="15"/>
        <v>OK</v>
      </c>
      <c r="P481" s="173">
        <v>17711</v>
      </c>
      <c r="Q481" s="173">
        <f t="shared" si="16"/>
        <v>607133</v>
      </c>
      <c r="R481" s="82" t="str">
        <f t="shared" si="17"/>
        <v>OK</v>
      </c>
      <c r="S481" s="75"/>
      <c r="T481" s="75"/>
      <c r="U481" s="75"/>
      <c r="V481" s="75"/>
      <c r="W481" s="75"/>
    </row>
    <row r="482" spans="1:23" ht="12.75" customHeight="1">
      <c r="A482" s="93" t="s">
        <v>911</v>
      </c>
      <c r="B482" s="156" t="s">
        <v>912</v>
      </c>
      <c r="C482" s="93" t="s">
        <v>220</v>
      </c>
      <c r="D482" s="172">
        <v>30.5</v>
      </c>
      <c r="E482" s="173">
        <v>7901</v>
      </c>
      <c r="F482" s="173">
        <f t="shared" si="9"/>
        <v>240981</v>
      </c>
      <c r="G482" s="173">
        <v>7861</v>
      </c>
      <c r="H482" s="173">
        <f t="shared" si="10"/>
        <v>239761</v>
      </c>
      <c r="I482" s="82" t="str">
        <f t="shared" si="11"/>
        <v>OK</v>
      </c>
      <c r="J482" s="173">
        <v>7901</v>
      </c>
      <c r="K482" s="173">
        <f t="shared" si="12"/>
        <v>240981</v>
      </c>
      <c r="L482" s="82" t="str">
        <f t="shared" si="13"/>
        <v>OK</v>
      </c>
      <c r="M482" s="173">
        <v>7855</v>
      </c>
      <c r="N482" s="173">
        <f t="shared" si="14"/>
        <v>239578</v>
      </c>
      <c r="O482" s="82" t="str">
        <f t="shared" si="15"/>
        <v>OK</v>
      </c>
      <c r="P482" s="173">
        <v>7857</v>
      </c>
      <c r="Q482" s="173">
        <f t="shared" si="16"/>
        <v>239639</v>
      </c>
      <c r="R482" s="82" t="str">
        <f t="shared" si="17"/>
        <v>OK</v>
      </c>
      <c r="S482" s="75"/>
      <c r="T482" s="75"/>
      <c r="U482" s="75"/>
      <c r="V482" s="75"/>
      <c r="W482" s="75"/>
    </row>
    <row r="483" spans="1:23" ht="12.75" customHeight="1">
      <c r="A483" s="93">
        <v>6.7</v>
      </c>
      <c r="B483" s="156" t="s">
        <v>913</v>
      </c>
      <c r="C483" s="93"/>
      <c r="D483" s="172"/>
      <c r="E483" s="173"/>
      <c r="F483" s="173">
        <f t="shared" si="9"/>
        <v>0</v>
      </c>
      <c r="G483" s="173"/>
      <c r="H483" s="173">
        <f t="shared" si="10"/>
        <v>0</v>
      </c>
      <c r="I483" s="82" t="str">
        <f t="shared" si="11"/>
        <v>OK</v>
      </c>
      <c r="J483" s="173"/>
      <c r="K483" s="173">
        <f t="shared" si="12"/>
        <v>0</v>
      </c>
      <c r="L483" s="82" t="str">
        <f t="shared" si="13"/>
        <v>OK</v>
      </c>
      <c r="M483" s="173"/>
      <c r="N483" s="173">
        <f t="shared" si="14"/>
        <v>0</v>
      </c>
      <c r="O483" s="82" t="str">
        <f t="shared" si="15"/>
        <v>OK</v>
      </c>
      <c r="P483" s="173">
        <v>0</v>
      </c>
      <c r="Q483" s="173">
        <f t="shared" si="16"/>
        <v>0</v>
      </c>
      <c r="R483" s="82" t="str">
        <f t="shared" si="17"/>
        <v>OK</v>
      </c>
      <c r="S483" s="75"/>
      <c r="T483" s="75"/>
      <c r="U483" s="75"/>
      <c r="V483" s="75"/>
      <c r="W483" s="75"/>
    </row>
    <row r="484" spans="1:23" ht="12.75" customHeight="1">
      <c r="A484" s="93" t="s">
        <v>899</v>
      </c>
      <c r="B484" s="156" t="s">
        <v>874</v>
      </c>
      <c r="C484" s="93" t="s">
        <v>217</v>
      </c>
      <c r="D484" s="172">
        <v>39.769999999999996</v>
      </c>
      <c r="E484" s="173">
        <v>13206</v>
      </c>
      <c r="F484" s="173">
        <f t="shared" si="9"/>
        <v>525203</v>
      </c>
      <c r="G484" s="173">
        <v>13140</v>
      </c>
      <c r="H484" s="173">
        <f t="shared" si="10"/>
        <v>522578</v>
      </c>
      <c r="I484" s="82" t="str">
        <f t="shared" si="11"/>
        <v>OK</v>
      </c>
      <c r="J484" s="173">
        <v>13206</v>
      </c>
      <c r="K484" s="173">
        <f t="shared" si="12"/>
        <v>525203</v>
      </c>
      <c r="L484" s="82" t="str">
        <f t="shared" si="13"/>
        <v>OK</v>
      </c>
      <c r="M484" s="173">
        <v>13129</v>
      </c>
      <c r="N484" s="173">
        <f t="shared" si="14"/>
        <v>522140</v>
      </c>
      <c r="O484" s="82" t="str">
        <f t="shared" si="15"/>
        <v>OK</v>
      </c>
      <c r="P484" s="173">
        <v>13132</v>
      </c>
      <c r="Q484" s="173">
        <f t="shared" si="16"/>
        <v>522260</v>
      </c>
      <c r="R484" s="82" t="str">
        <f t="shared" si="17"/>
        <v>OK</v>
      </c>
      <c r="S484" s="75"/>
      <c r="T484" s="75"/>
      <c r="U484" s="75"/>
      <c r="V484" s="75"/>
      <c r="W484" s="75"/>
    </row>
    <row r="485" spans="1:23" ht="12.75" customHeight="1">
      <c r="A485" s="93" t="s">
        <v>900</v>
      </c>
      <c r="B485" s="156" t="s">
        <v>881</v>
      </c>
      <c r="C485" s="93" t="s">
        <v>217</v>
      </c>
      <c r="D485" s="172">
        <v>9.3000000000000007</v>
      </c>
      <c r="E485" s="173">
        <v>17810</v>
      </c>
      <c r="F485" s="173">
        <f t="shared" si="9"/>
        <v>165633</v>
      </c>
      <c r="G485" s="173">
        <v>17721</v>
      </c>
      <c r="H485" s="173">
        <f t="shared" si="10"/>
        <v>164805</v>
      </c>
      <c r="I485" s="82" t="str">
        <f t="shared" si="11"/>
        <v>OK</v>
      </c>
      <c r="J485" s="173">
        <v>17810</v>
      </c>
      <c r="K485" s="173">
        <f t="shared" si="12"/>
        <v>165633</v>
      </c>
      <c r="L485" s="82" t="str">
        <f t="shared" si="13"/>
        <v>OK</v>
      </c>
      <c r="M485" s="173">
        <v>17706</v>
      </c>
      <c r="N485" s="173">
        <f t="shared" si="14"/>
        <v>164666</v>
      </c>
      <c r="O485" s="82" t="str">
        <f t="shared" si="15"/>
        <v>OK</v>
      </c>
      <c r="P485" s="173">
        <v>17711</v>
      </c>
      <c r="Q485" s="173">
        <f t="shared" si="16"/>
        <v>164712</v>
      </c>
      <c r="R485" s="82" t="str">
        <f t="shared" si="17"/>
        <v>OK</v>
      </c>
      <c r="S485" s="75"/>
      <c r="T485" s="75"/>
      <c r="U485" s="75"/>
      <c r="V485" s="75"/>
      <c r="W485" s="75"/>
    </row>
    <row r="486" spans="1:23" ht="12.75" customHeight="1">
      <c r="A486" s="93">
        <v>6.8</v>
      </c>
      <c r="B486" s="156" t="s">
        <v>914</v>
      </c>
      <c r="C486" s="93"/>
      <c r="D486" s="172"/>
      <c r="E486" s="173"/>
      <c r="F486" s="173">
        <f t="shared" si="9"/>
        <v>0</v>
      </c>
      <c r="G486" s="173"/>
      <c r="H486" s="173">
        <f t="shared" si="10"/>
        <v>0</v>
      </c>
      <c r="I486" s="82" t="str">
        <f t="shared" si="11"/>
        <v>OK</v>
      </c>
      <c r="J486" s="173"/>
      <c r="K486" s="173">
        <f t="shared" si="12"/>
        <v>0</v>
      </c>
      <c r="L486" s="82" t="str">
        <f t="shared" si="13"/>
        <v>OK</v>
      </c>
      <c r="M486" s="173">
        <v>0</v>
      </c>
      <c r="N486" s="173">
        <f t="shared" si="14"/>
        <v>0</v>
      </c>
      <c r="O486" s="82" t="str">
        <f t="shared" si="15"/>
        <v>OK</v>
      </c>
      <c r="P486" s="173">
        <v>0</v>
      </c>
      <c r="Q486" s="173">
        <f t="shared" si="16"/>
        <v>0</v>
      </c>
      <c r="R486" s="82" t="str">
        <f t="shared" si="17"/>
        <v>OK</v>
      </c>
      <c r="S486" s="75"/>
      <c r="T486" s="75"/>
      <c r="U486" s="75"/>
      <c r="V486" s="75"/>
      <c r="W486" s="75"/>
    </row>
    <row r="487" spans="1:23" ht="12.75" customHeight="1">
      <c r="A487" s="93" t="s">
        <v>902</v>
      </c>
      <c r="B487" s="156" t="s">
        <v>915</v>
      </c>
      <c r="C487" s="93" t="s">
        <v>225</v>
      </c>
      <c r="D487" s="172">
        <v>6</v>
      </c>
      <c r="E487" s="173">
        <v>330000</v>
      </c>
      <c r="F487" s="173">
        <f t="shared" si="9"/>
        <v>1980000</v>
      </c>
      <c r="G487" s="173">
        <v>328350</v>
      </c>
      <c r="H487" s="173">
        <f t="shared" si="10"/>
        <v>1970100</v>
      </c>
      <c r="I487" s="82" t="str">
        <f t="shared" si="11"/>
        <v>OK</v>
      </c>
      <c r="J487" s="173">
        <v>330000</v>
      </c>
      <c r="K487" s="173">
        <f t="shared" si="12"/>
        <v>1980000</v>
      </c>
      <c r="L487" s="82" t="str">
        <f t="shared" si="13"/>
        <v>OK</v>
      </c>
      <c r="M487" s="173">
        <v>328066</v>
      </c>
      <c r="N487" s="173">
        <f t="shared" si="14"/>
        <v>1968396</v>
      </c>
      <c r="O487" s="82" t="str">
        <f t="shared" si="15"/>
        <v>OK</v>
      </c>
      <c r="P487" s="173">
        <v>328159</v>
      </c>
      <c r="Q487" s="173">
        <f t="shared" si="16"/>
        <v>1968954</v>
      </c>
      <c r="R487" s="82" t="str">
        <f t="shared" si="17"/>
        <v>OK</v>
      </c>
      <c r="S487" s="75"/>
      <c r="T487" s="75"/>
      <c r="U487" s="75"/>
      <c r="V487" s="75"/>
      <c r="W487" s="75"/>
    </row>
    <row r="488" spans="1:23" ht="12.75" customHeight="1">
      <c r="A488" s="93"/>
      <c r="B488" s="156" t="s">
        <v>364</v>
      </c>
      <c r="C488" s="93"/>
      <c r="D488" s="172"/>
      <c r="E488" s="173"/>
      <c r="F488" s="173">
        <f t="shared" si="9"/>
        <v>0</v>
      </c>
      <c r="G488" s="173"/>
      <c r="H488" s="173">
        <f t="shared" si="10"/>
        <v>0</v>
      </c>
      <c r="I488" s="82" t="str">
        <f t="shared" si="11"/>
        <v>OK</v>
      </c>
      <c r="J488" s="173"/>
      <c r="K488" s="173">
        <f t="shared" si="12"/>
        <v>0</v>
      </c>
      <c r="L488" s="82" t="str">
        <f t="shared" si="13"/>
        <v>OK</v>
      </c>
      <c r="M488" s="173"/>
      <c r="N488" s="173">
        <f t="shared" si="14"/>
        <v>0</v>
      </c>
      <c r="O488" s="82" t="str">
        <f t="shared" si="15"/>
        <v>OK</v>
      </c>
      <c r="P488" s="173">
        <v>0</v>
      </c>
      <c r="Q488" s="173">
        <f t="shared" si="16"/>
        <v>0</v>
      </c>
      <c r="R488" s="82" t="str">
        <f t="shared" si="17"/>
        <v>OK</v>
      </c>
      <c r="S488" s="75"/>
      <c r="T488" s="75"/>
      <c r="U488" s="75"/>
      <c r="V488" s="75"/>
      <c r="W488" s="75"/>
    </row>
    <row r="489" spans="1:23" ht="12.75" customHeight="1">
      <c r="A489" s="93">
        <v>7</v>
      </c>
      <c r="B489" s="156" t="s">
        <v>916</v>
      </c>
      <c r="C489" s="93"/>
      <c r="D489" s="172"/>
      <c r="E489" s="173"/>
      <c r="F489" s="173">
        <f t="shared" si="9"/>
        <v>0</v>
      </c>
      <c r="G489" s="173"/>
      <c r="H489" s="173">
        <f t="shared" si="10"/>
        <v>0</v>
      </c>
      <c r="I489" s="82" t="str">
        <f t="shared" si="11"/>
        <v>OK</v>
      </c>
      <c r="J489" s="173"/>
      <c r="K489" s="173">
        <f t="shared" si="12"/>
        <v>0</v>
      </c>
      <c r="L489" s="82" t="str">
        <f t="shared" si="13"/>
        <v>OK</v>
      </c>
      <c r="M489" s="173"/>
      <c r="N489" s="173">
        <f t="shared" si="14"/>
        <v>0</v>
      </c>
      <c r="O489" s="82" t="str">
        <f t="shared" si="15"/>
        <v>OK</v>
      </c>
      <c r="P489" s="173">
        <v>0</v>
      </c>
      <c r="Q489" s="173">
        <f t="shared" si="16"/>
        <v>0</v>
      </c>
      <c r="R489" s="82" t="str">
        <f t="shared" si="17"/>
        <v>OK</v>
      </c>
      <c r="S489" s="75"/>
      <c r="T489" s="75"/>
      <c r="U489" s="75"/>
      <c r="V489" s="75"/>
      <c r="W489" s="75"/>
    </row>
    <row r="490" spans="1:23" ht="12.75" customHeight="1">
      <c r="A490" s="93">
        <v>7.1</v>
      </c>
      <c r="B490" s="156" t="s">
        <v>917</v>
      </c>
      <c r="C490" s="93"/>
      <c r="D490" s="172"/>
      <c r="E490" s="173"/>
      <c r="F490" s="173">
        <f t="shared" si="9"/>
        <v>0</v>
      </c>
      <c r="G490" s="173"/>
      <c r="H490" s="173">
        <f t="shared" si="10"/>
        <v>0</v>
      </c>
      <c r="I490" s="82" t="str">
        <f t="shared" si="11"/>
        <v>OK</v>
      </c>
      <c r="J490" s="173"/>
      <c r="K490" s="173">
        <f t="shared" si="12"/>
        <v>0</v>
      </c>
      <c r="L490" s="82" t="str">
        <f t="shared" si="13"/>
        <v>OK</v>
      </c>
      <c r="M490" s="173"/>
      <c r="N490" s="173">
        <f t="shared" si="14"/>
        <v>0</v>
      </c>
      <c r="O490" s="82" t="str">
        <f t="shared" si="15"/>
        <v>OK</v>
      </c>
      <c r="P490" s="173">
        <v>0</v>
      </c>
      <c r="Q490" s="173">
        <f t="shared" si="16"/>
        <v>0</v>
      </c>
      <c r="R490" s="82" t="str">
        <f t="shared" si="17"/>
        <v>OK</v>
      </c>
      <c r="S490" s="75"/>
      <c r="T490" s="75"/>
      <c r="U490" s="75"/>
      <c r="V490" s="75"/>
      <c r="W490" s="75"/>
    </row>
    <row r="491" spans="1:23" ht="12.75" customHeight="1">
      <c r="A491" s="93" t="s">
        <v>918</v>
      </c>
      <c r="B491" s="156" t="s">
        <v>872</v>
      </c>
      <c r="C491" s="93" t="s">
        <v>217</v>
      </c>
      <c r="D491" s="172">
        <v>1050.2</v>
      </c>
      <c r="E491" s="173">
        <v>10435</v>
      </c>
      <c r="F491" s="173">
        <f t="shared" si="9"/>
        <v>10958837</v>
      </c>
      <c r="G491" s="173">
        <v>10383</v>
      </c>
      <c r="H491" s="173">
        <f t="shared" si="10"/>
        <v>10904227</v>
      </c>
      <c r="I491" s="82" t="str">
        <f t="shared" si="11"/>
        <v>OK</v>
      </c>
      <c r="J491" s="173">
        <v>10435</v>
      </c>
      <c r="K491" s="173">
        <f t="shared" si="12"/>
        <v>10958837</v>
      </c>
      <c r="L491" s="82" t="str">
        <f t="shared" si="13"/>
        <v>OK</v>
      </c>
      <c r="M491" s="173">
        <v>10374</v>
      </c>
      <c r="N491" s="173">
        <f t="shared" si="14"/>
        <v>10894775</v>
      </c>
      <c r="O491" s="82" t="str">
        <f t="shared" si="15"/>
        <v>OK</v>
      </c>
      <c r="P491" s="173">
        <v>10377</v>
      </c>
      <c r="Q491" s="173">
        <f t="shared" si="16"/>
        <v>10897925</v>
      </c>
      <c r="R491" s="82" t="str">
        <f t="shared" si="17"/>
        <v>OK</v>
      </c>
      <c r="S491" s="75"/>
      <c r="T491" s="75"/>
      <c r="U491" s="75"/>
      <c r="V491" s="75"/>
      <c r="W491" s="75"/>
    </row>
    <row r="492" spans="1:23" ht="12.75" customHeight="1">
      <c r="A492" s="93" t="s">
        <v>919</v>
      </c>
      <c r="B492" s="156" t="s">
        <v>920</v>
      </c>
      <c r="C492" s="93" t="s">
        <v>217</v>
      </c>
      <c r="D492" s="172">
        <v>89.38</v>
      </c>
      <c r="E492" s="173">
        <v>13206</v>
      </c>
      <c r="F492" s="173">
        <f t="shared" si="9"/>
        <v>1180352</v>
      </c>
      <c r="G492" s="173">
        <v>13140</v>
      </c>
      <c r="H492" s="173">
        <f t="shared" si="10"/>
        <v>1174453</v>
      </c>
      <c r="I492" s="82" t="str">
        <f t="shared" si="11"/>
        <v>OK</v>
      </c>
      <c r="J492" s="173">
        <v>13206</v>
      </c>
      <c r="K492" s="173">
        <f t="shared" si="12"/>
        <v>1180352</v>
      </c>
      <c r="L492" s="82" t="str">
        <f t="shared" si="13"/>
        <v>OK</v>
      </c>
      <c r="M492" s="173">
        <v>13129</v>
      </c>
      <c r="N492" s="173">
        <f t="shared" si="14"/>
        <v>1173470</v>
      </c>
      <c r="O492" s="82" t="str">
        <f t="shared" si="15"/>
        <v>OK</v>
      </c>
      <c r="P492" s="173">
        <v>13132</v>
      </c>
      <c r="Q492" s="173">
        <f t="shared" si="16"/>
        <v>1173738</v>
      </c>
      <c r="R492" s="82" t="str">
        <f t="shared" si="17"/>
        <v>OK</v>
      </c>
      <c r="S492" s="75"/>
      <c r="T492" s="75"/>
      <c r="U492" s="75"/>
      <c r="V492" s="75"/>
      <c r="W492" s="75"/>
    </row>
    <row r="493" spans="1:23" ht="12.75" customHeight="1">
      <c r="A493" s="93" t="s">
        <v>921</v>
      </c>
      <c r="B493" s="156" t="s">
        <v>881</v>
      </c>
      <c r="C493" s="93" t="s">
        <v>217</v>
      </c>
      <c r="D493" s="172">
        <v>14.92</v>
      </c>
      <c r="E493" s="173">
        <v>17810</v>
      </c>
      <c r="F493" s="173">
        <f t="shared" si="9"/>
        <v>265725</v>
      </c>
      <c r="G493" s="173">
        <v>17721</v>
      </c>
      <c r="H493" s="173">
        <f t="shared" si="10"/>
        <v>264397</v>
      </c>
      <c r="I493" s="82" t="str">
        <f t="shared" si="11"/>
        <v>OK</v>
      </c>
      <c r="J493" s="173">
        <v>17810</v>
      </c>
      <c r="K493" s="173">
        <f t="shared" si="12"/>
        <v>265725</v>
      </c>
      <c r="L493" s="82" t="str">
        <f t="shared" si="13"/>
        <v>OK</v>
      </c>
      <c r="M493" s="173">
        <v>17706</v>
      </c>
      <c r="N493" s="173">
        <f t="shared" si="14"/>
        <v>264174</v>
      </c>
      <c r="O493" s="82" t="str">
        <f t="shared" si="15"/>
        <v>OK</v>
      </c>
      <c r="P493" s="173">
        <v>17711</v>
      </c>
      <c r="Q493" s="173">
        <f t="shared" si="16"/>
        <v>264248</v>
      </c>
      <c r="R493" s="82" t="str">
        <f t="shared" si="17"/>
        <v>OK</v>
      </c>
      <c r="S493" s="75"/>
      <c r="T493" s="75"/>
      <c r="U493" s="75"/>
      <c r="V493" s="75"/>
      <c r="W493" s="75"/>
    </row>
    <row r="494" spans="1:23" ht="12.75" customHeight="1">
      <c r="A494" s="93" t="s">
        <v>922</v>
      </c>
      <c r="B494" s="156" t="s">
        <v>923</v>
      </c>
      <c r="C494" s="93" t="s">
        <v>217</v>
      </c>
      <c r="D494" s="172">
        <v>16.8</v>
      </c>
      <c r="E494" s="173">
        <v>23789</v>
      </c>
      <c r="F494" s="173">
        <f t="shared" si="9"/>
        <v>399655</v>
      </c>
      <c r="G494" s="173">
        <v>23670</v>
      </c>
      <c r="H494" s="173">
        <f t="shared" si="10"/>
        <v>397656</v>
      </c>
      <c r="I494" s="82" t="str">
        <f t="shared" si="11"/>
        <v>OK</v>
      </c>
      <c r="J494" s="173">
        <v>23789</v>
      </c>
      <c r="K494" s="173">
        <f t="shared" si="12"/>
        <v>399655</v>
      </c>
      <c r="L494" s="82" t="str">
        <f t="shared" si="13"/>
        <v>OK</v>
      </c>
      <c r="M494" s="173">
        <v>23650</v>
      </c>
      <c r="N494" s="173">
        <f t="shared" si="14"/>
        <v>397320</v>
      </c>
      <c r="O494" s="82" t="str">
        <f t="shared" si="15"/>
        <v>OK</v>
      </c>
      <c r="P494" s="173">
        <v>23656</v>
      </c>
      <c r="Q494" s="173">
        <f t="shared" si="16"/>
        <v>397421</v>
      </c>
      <c r="R494" s="82" t="str">
        <f t="shared" si="17"/>
        <v>OK</v>
      </c>
      <c r="S494" s="75"/>
      <c r="T494" s="75"/>
      <c r="U494" s="75"/>
      <c r="V494" s="75"/>
      <c r="W494" s="75"/>
    </row>
    <row r="495" spans="1:23" ht="12.75" customHeight="1">
      <c r="A495" s="93">
        <v>7.2</v>
      </c>
      <c r="B495" s="156" t="s">
        <v>924</v>
      </c>
      <c r="C495" s="93"/>
      <c r="D495" s="172"/>
      <c r="E495" s="173"/>
      <c r="F495" s="173">
        <f t="shared" si="9"/>
        <v>0</v>
      </c>
      <c r="G495" s="173"/>
      <c r="H495" s="173">
        <f t="shared" si="10"/>
        <v>0</v>
      </c>
      <c r="I495" s="82" t="str">
        <f t="shared" si="11"/>
        <v>OK</v>
      </c>
      <c r="J495" s="173"/>
      <c r="K495" s="173">
        <f t="shared" si="12"/>
        <v>0</v>
      </c>
      <c r="L495" s="82" t="str">
        <f t="shared" si="13"/>
        <v>OK</v>
      </c>
      <c r="M495" s="173"/>
      <c r="N495" s="173">
        <f t="shared" si="14"/>
        <v>0</v>
      </c>
      <c r="O495" s="82" t="str">
        <f t="shared" si="15"/>
        <v>OK</v>
      </c>
      <c r="P495" s="173">
        <v>0</v>
      </c>
      <c r="Q495" s="173">
        <f t="shared" si="16"/>
        <v>0</v>
      </c>
      <c r="R495" s="82" t="str">
        <f t="shared" si="17"/>
        <v>OK</v>
      </c>
      <c r="S495" s="75"/>
      <c r="T495" s="75"/>
      <c r="U495" s="75"/>
      <c r="V495" s="75"/>
      <c r="W495" s="75"/>
    </row>
    <row r="496" spans="1:23" ht="12.75" customHeight="1">
      <c r="A496" s="93" t="s">
        <v>925</v>
      </c>
      <c r="B496" s="156" t="s">
        <v>829</v>
      </c>
      <c r="C496" s="93" t="s">
        <v>217</v>
      </c>
      <c r="D496" s="172">
        <v>19.18</v>
      </c>
      <c r="E496" s="173">
        <v>7826</v>
      </c>
      <c r="F496" s="173">
        <f t="shared" si="9"/>
        <v>150103</v>
      </c>
      <c r="G496" s="173">
        <v>7787</v>
      </c>
      <c r="H496" s="173">
        <f t="shared" si="10"/>
        <v>149355</v>
      </c>
      <c r="I496" s="82" t="str">
        <f t="shared" si="11"/>
        <v>OK</v>
      </c>
      <c r="J496" s="173">
        <v>7826</v>
      </c>
      <c r="K496" s="173">
        <f t="shared" si="12"/>
        <v>150103</v>
      </c>
      <c r="L496" s="82" t="str">
        <f t="shared" si="13"/>
        <v>OK</v>
      </c>
      <c r="M496" s="173">
        <v>7780</v>
      </c>
      <c r="N496" s="173">
        <f t="shared" si="14"/>
        <v>149220</v>
      </c>
      <c r="O496" s="82" t="str">
        <f t="shared" si="15"/>
        <v>OK</v>
      </c>
      <c r="P496" s="173">
        <v>7782</v>
      </c>
      <c r="Q496" s="173">
        <f t="shared" si="16"/>
        <v>149259</v>
      </c>
      <c r="R496" s="82" t="str">
        <f t="shared" si="17"/>
        <v>OK</v>
      </c>
      <c r="S496" s="75"/>
      <c r="T496" s="75"/>
      <c r="U496" s="75"/>
      <c r="V496" s="75"/>
      <c r="W496" s="75"/>
    </row>
    <row r="497" spans="1:23" ht="12.75" customHeight="1">
      <c r="A497" s="93" t="s">
        <v>926</v>
      </c>
      <c r="B497" s="156" t="s">
        <v>407</v>
      </c>
      <c r="C497" s="93" t="s">
        <v>225</v>
      </c>
      <c r="D497" s="172">
        <v>2</v>
      </c>
      <c r="E497" s="173">
        <v>21908</v>
      </c>
      <c r="F497" s="173">
        <f t="shared" si="9"/>
        <v>43816</v>
      </c>
      <c r="G497" s="173">
        <v>21798</v>
      </c>
      <c r="H497" s="173">
        <f t="shared" si="10"/>
        <v>43596</v>
      </c>
      <c r="I497" s="82" t="str">
        <f t="shared" si="11"/>
        <v>OK</v>
      </c>
      <c r="J497" s="173">
        <v>21908</v>
      </c>
      <c r="K497" s="173">
        <f t="shared" si="12"/>
        <v>43816</v>
      </c>
      <c r="L497" s="82" t="str">
        <f t="shared" si="13"/>
        <v>OK</v>
      </c>
      <c r="M497" s="173">
        <v>21780</v>
      </c>
      <c r="N497" s="173">
        <f t="shared" si="14"/>
        <v>43560</v>
      </c>
      <c r="O497" s="82" t="str">
        <f t="shared" si="15"/>
        <v>OK</v>
      </c>
      <c r="P497" s="173">
        <v>21786</v>
      </c>
      <c r="Q497" s="173">
        <f t="shared" si="16"/>
        <v>43572</v>
      </c>
      <c r="R497" s="82" t="str">
        <f t="shared" si="17"/>
        <v>OK</v>
      </c>
      <c r="S497" s="75"/>
      <c r="T497" s="75"/>
      <c r="U497" s="75"/>
      <c r="V497" s="75"/>
      <c r="W497" s="75"/>
    </row>
    <row r="498" spans="1:23" ht="12.75" customHeight="1">
      <c r="A498" s="93" t="s">
        <v>927</v>
      </c>
      <c r="B498" s="156" t="s">
        <v>834</v>
      </c>
      <c r="C498" s="93" t="s">
        <v>220</v>
      </c>
      <c r="D498" s="172">
        <v>17.079999999999998</v>
      </c>
      <c r="E498" s="173">
        <v>3833</v>
      </c>
      <c r="F498" s="173">
        <f t="shared" si="9"/>
        <v>65468</v>
      </c>
      <c r="G498" s="173">
        <v>3814</v>
      </c>
      <c r="H498" s="173">
        <f t="shared" si="10"/>
        <v>65143</v>
      </c>
      <c r="I498" s="82" t="str">
        <f t="shared" si="11"/>
        <v>OK</v>
      </c>
      <c r="J498" s="173">
        <v>3833</v>
      </c>
      <c r="K498" s="173">
        <f t="shared" si="12"/>
        <v>65468</v>
      </c>
      <c r="L498" s="82" t="str">
        <f t="shared" si="13"/>
        <v>OK</v>
      </c>
      <c r="M498" s="173">
        <v>3811</v>
      </c>
      <c r="N498" s="173">
        <f t="shared" si="14"/>
        <v>65092</v>
      </c>
      <c r="O498" s="82" t="str">
        <f t="shared" si="15"/>
        <v>OK</v>
      </c>
      <c r="P498" s="173">
        <v>3812</v>
      </c>
      <c r="Q498" s="173">
        <f t="shared" si="16"/>
        <v>65109</v>
      </c>
      <c r="R498" s="82" t="str">
        <f t="shared" si="17"/>
        <v>OK</v>
      </c>
      <c r="S498" s="75"/>
      <c r="T498" s="75"/>
      <c r="U498" s="75"/>
      <c r="V498" s="75"/>
      <c r="W498" s="75"/>
    </row>
    <row r="499" spans="1:23" ht="12.75" customHeight="1">
      <c r="A499" s="93" t="s">
        <v>928</v>
      </c>
      <c r="B499" s="156" t="s">
        <v>929</v>
      </c>
      <c r="C499" s="93" t="s">
        <v>220</v>
      </c>
      <c r="D499" s="172">
        <v>17.079999999999998</v>
      </c>
      <c r="E499" s="173">
        <v>7246</v>
      </c>
      <c r="F499" s="173">
        <f t="shared" si="9"/>
        <v>123762</v>
      </c>
      <c r="G499" s="173">
        <v>7210</v>
      </c>
      <c r="H499" s="173">
        <f t="shared" si="10"/>
        <v>123147</v>
      </c>
      <c r="I499" s="82" t="str">
        <f t="shared" si="11"/>
        <v>OK</v>
      </c>
      <c r="J499" s="173">
        <v>7246</v>
      </c>
      <c r="K499" s="173">
        <f t="shared" si="12"/>
        <v>123762</v>
      </c>
      <c r="L499" s="82" t="str">
        <f t="shared" si="13"/>
        <v>OK</v>
      </c>
      <c r="M499" s="173">
        <v>7204</v>
      </c>
      <c r="N499" s="173">
        <f t="shared" si="14"/>
        <v>123044</v>
      </c>
      <c r="O499" s="82" t="str">
        <f t="shared" si="15"/>
        <v>OK</v>
      </c>
      <c r="P499" s="173">
        <v>7206</v>
      </c>
      <c r="Q499" s="173">
        <f t="shared" si="16"/>
        <v>123078</v>
      </c>
      <c r="R499" s="82" t="str">
        <f t="shared" si="17"/>
        <v>OK</v>
      </c>
      <c r="S499" s="75"/>
      <c r="T499" s="75"/>
      <c r="U499" s="75"/>
      <c r="V499" s="75"/>
      <c r="W499" s="75"/>
    </row>
    <row r="500" spans="1:23" ht="12.75" customHeight="1">
      <c r="A500" s="93" t="s">
        <v>930</v>
      </c>
      <c r="B500" s="156" t="s">
        <v>420</v>
      </c>
      <c r="C500" s="93" t="s">
        <v>220</v>
      </c>
      <c r="D500" s="172">
        <v>4.26</v>
      </c>
      <c r="E500" s="173">
        <v>30270</v>
      </c>
      <c r="F500" s="173">
        <f t="shared" si="9"/>
        <v>128950</v>
      </c>
      <c r="G500" s="173">
        <v>30119</v>
      </c>
      <c r="H500" s="173">
        <f t="shared" si="10"/>
        <v>128307</v>
      </c>
      <c r="I500" s="82" t="str">
        <f t="shared" si="11"/>
        <v>OK</v>
      </c>
      <c r="J500" s="173">
        <v>30270</v>
      </c>
      <c r="K500" s="173">
        <f t="shared" si="12"/>
        <v>128950</v>
      </c>
      <c r="L500" s="82" t="str">
        <f t="shared" si="13"/>
        <v>OK</v>
      </c>
      <c r="M500" s="173">
        <v>30093</v>
      </c>
      <c r="N500" s="173">
        <f t="shared" si="14"/>
        <v>128196</v>
      </c>
      <c r="O500" s="82" t="str">
        <f t="shared" si="15"/>
        <v>OK</v>
      </c>
      <c r="P500" s="173">
        <v>30101</v>
      </c>
      <c r="Q500" s="173">
        <f t="shared" si="16"/>
        <v>128230</v>
      </c>
      <c r="R500" s="82" t="str">
        <f t="shared" si="17"/>
        <v>OK</v>
      </c>
      <c r="S500" s="75"/>
      <c r="T500" s="75"/>
      <c r="U500" s="75"/>
      <c r="V500" s="75"/>
      <c r="W500" s="75"/>
    </row>
    <row r="501" spans="1:23" ht="12.75" customHeight="1">
      <c r="A501" s="93" t="s">
        <v>931</v>
      </c>
      <c r="B501" s="156" t="s">
        <v>422</v>
      </c>
      <c r="C501" s="93" t="s">
        <v>220</v>
      </c>
      <c r="D501" s="172">
        <v>2.6</v>
      </c>
      <c r="E501" s="173">
        <v>19521</v>
      </c>
      <c r="F501" s="173">
        <f t="shared" si="9"/>
        <v>50755</v>
      </c>
      <c r="G501" s="173">
        <v>19423</v>
      </c>
      <c r="H501" s="173">
        <f t="shared" si="10"/>
        <v>50500</v>
      </c>
      <c r="I501" s="82" t="str">
        <f t="shared" si="11"/>
        <v>OK</v>
      </c>
      <c r="J501" s="173">
        <v>19521</v>
      </c>
      <c r="K501" s="173">
        <f t="shared" si="12"/>
        <v>50755</v>
      </c>
      <c r="L501" s="82" t="str">
        <f t="shared" si="13"/>
        <v>OK</v>
      </c>
      <c r="M501" s="173">
        <v>19407</v>
      </c>
      <c r="N501" s="173">
        <f t="shared" si="14"/>
        <v>50458</v>
      </c>
      <c r="O501" s="82" t="str">
        <f t="shared" si="15"/>
        <v>OK</v>
      </c>
      <c r="P501" s="173">
        <v>19412</v>
      </c>
      <c r="Q501" s="173">
        <f t="shared" si="16"/>
        <v>50471</v>
      </c>
      <c r="R501" s="82" t="str">
        <f t="shared" si="17"/>
        <v>OK</v>
      </c>
      <c r="S501" s="75"/>
      <c r="T501" s="75"/>
      <c r="U501" s="75"/>
      <c r="V501" s="75"/>
      <c r="W501" s="75"/>
    </row>
    <row r="502" spans="1:23" ht="12.75" customHeight="1">
      <c r="A502" s="93" t="s">
        <v>932</v>
      </c>
      <c r="B502" s="156" t="s">
        <v>424</v>
      </c>
      <c r="C502" s="93" t="s">
        <v>220</v>
      </c>
      <c r="D502" s="172">
        <v>4.0599999999999996</v>
      </c>
      <c r="E502" s="173">
        <v>17791</v>
      </c>
      <c r="F502" s="173">
        <f t="shared" si="9"/>
        <v>72231</v>
      </c>
      <c r="G502" s="173">
        <v>17702</v>
      </c>
      <c r="H502" s="173">
        <f t="shared" si="10"/>
        <v>71870</v>
      </c>
      <c r="I502" s="82" t="str">
        <f t="shared" si="11"/>
        <v>OK</v>
      </c>
      <c r="J502" s="173">
        <v>17791</v>
      </c>
      <c r="K502" s="173">
        <f t="shared" si="12"/>
        <v>72231</v>
      </c>
      <c r="L502" s="82" t="str">
        <f t="shared" si="13"/>
        <v>OK</v>
      </c>
      <c r="M502" s="173">
        <v>17687</v>
      </c>
      <c r="N502" s="173">
        <f t="shared" si="14"/>
        <v>71809</v>
      </c>
      <c r="O502" s="82" t="str">
        <f t="shared" si="15"/>
        <v>OK</v>
      </c>
      <c r="P502" s="173">
        <v>17692</v>
      </c>
      <c r="Q502" s="173">
        <f t="shared" si="16"/>
        <v>71830</v>
      </c>
      <c r="R502" s="82" t="str">
        <f t="shared" si="17"/>
        <v>OK</v>
      </c>
      <c r="S502" s="75"/>
      <c r="T502" s="75"/>
      <c r="U502" s="75"/>
      <c r="V502" s="75"/>
      <c r="W502" s="75"/>
    </row>
    <row r="503" spans="1:23" ht="12.75" customHeight="1">
      <c r="A503" s="93" t="s">
        <v>933</v>
      </c>
      <c r="B503" s="156" t="s">
        <v>340</v>
      </c>
      <c r="C503" s="93" t="s">
        <v>225</v>
      </c>
      <c r="D503" s="172">
        <v>1</v>
      </c>
      <c r="E503" s="173">
        <v>65335</v>
      </c>
      <c r="F503" s="173">
        <f t="shared" si="9"/>
        <v>65335</v>
      </c>
      <c r="G503" s="173">
        <v>65008</v>
      </c>
      <c r="H503" s="173">
        <f t="shared" si="10"/>
        <v>65008</v>
      </c>
      <c r="I503" s="82" t="str">
        <f t="shared" si="11"/>
        <v>OK</v>
      </c>
      <c r="J503" s="173">
        <v>65335</v>
      </c>
      <c r="K503" s="173">
        <f t="shared" si="12"/>
        <v>65335</v>
      </c>
      <c r="L503" s="82" t="str">
        <f t="shared" si="13"/>
        <v>OK</v>
      </c>
      <c r="M503" s="173">
        <v>64952</v>
      </c>
      <c r="N503" s="173">
        <f t="shared" si="14"/>
        <v>64952</v>
      </c>
      <c r="O503" s="82" t="str">
        <f t="shared" si="15"/>
        <v>OK</v>
      </c>
      <c r="P503" s="173">
        <v>64970</v>
      </c>
      <c r="Q503" s="173">
        <f t="shared" si="16"/>
        <v>64970</v>
      </c>
      <c r="R503" s="82" t="str">
        <f t="shared" si="17"/>
        <v>OK</v>
      </c>
      <c r="S503" s="75"/>
      <c r="T503" s="75"/>
      <c r="U503" s="75"/>
      <c r="V503" s="75"/>
      <c r="W503" s="75"/>
    </row>
    <row r="504" spans="1:23" ht="12.75" customHeight="1">
      <c r="A504" s="93" t="s">
        <v>934</v>
      </c>
      <c r="B504" s="156" t="s">
        <v>338</v>
      </c>
      <c r="C504" s="93" t="s">
        <v>225</v>
      </c>
      <c r="D504" s="172">
        <v>1</v>
      </c>
      <c r="E504" s="173">
        <v>71876</v>
      </c>
      <c r="F504" s="173">
        <f t="shared" si="9"/>
        <v>71876</v>
      </c>
      <c r="G504" s="173">
        <v>71517</v>
      </c>
      <c r="H504" s="173">
        <f t="shared" si="10"/>
        <v>71517</v>
      </c>
      <c r="I504" s="82" t="str">
        <f t="shared" si="11"/>
        <v>OK</v>
      </c>
      <c r="J504" s="173">
        <v>71876</v>
      </c>
      <c r="K504" s="173">
        <f t="shared" si="12"/>
        <v>71876</v>
      </c>
      <c r="L504" s="82" t="str">
        <f t="shared" si="13"/>
        <v>OK</v>
      </c>
      <c r="M504" s="173">
        <v>71455</v>
      </c>
      <c r="N504" s="173">
        <f t="shared" si="14"/>
        <v>71455</v>
      </c>
      <c r="O504" s="82" t="str">
        <f t="shared" si="15"/>
        <v>OK</v>
      </c>
      <c r="P504" s="173">
        <v>71475</v>
      </c>
      <c r="Q504" s="173">
        <f t="shared" si="16"/>
        <v>71475</v>
      </c>
      <c r="R504" s="82" t="str">
        <f t="shared" si="17"/>
        <v>OK</v>
      </c>
      <c r="S504" s="75"/>
      <c r="T504" s="75"/>
      <c r="U504" s="75"/>
      <c r="V504" s="75"/>
      <c r="W504" s="75"/>
    </row>
    <row r="505" spans="1:23" ht="12.75" customHeight="1">
      <c r="A505" s="93" t="s">
        <v>935</v>
      </c>
      <c r="B505" s="156" t="s">
        <v>336</v>
      </c>
      <c r="C505" s="93" t="s">
        <v>225</v>
      </c>
      <c r="D505" s="172">
        <v>1</v>
      </c>
      <c r="E505" s="173">
        <v>78673</v>
      </c>
      <c r="F505" s="173">
        <f t="shared" si="9"/>
        <v>78673</v>
      </c>
      <c r="G505" s="173">
        <v>78280</v>
      </c>
      <c r="H505" s="173">
        <f t="shared" si="10"/>
        <v>78280</v>
      </c>
      <c r="I505" s="82" t="str">
        <f t="shared" si="11"/>
        <v>OK</v>
      </c>
      <c r="J505" s="173">
        <v>78673</v>
      </c>
      <c r="K505" s="173">
        <f t="shared" si="12"/>
        <v>78673</v>
      </c>
      <c r="L505" s="82" t="str">
        <f t="shared" si="13"/>
        <v>OK</v>
      </c>
      <c r="M505" s="173">
        <v>78212</v>
      </c>
      <c r="N505" s="173">
        <f t="shared" si="14"/>
        <v>78212</v>
      </c>
      <c r="O505" s="82" t="str">
        <f t="shared" si="15"/>
        <v>OK</v>
      </c>
      <c r="P505" s="173">
        <v>78234</v>
      </c>
      <c r="Q505" s="173">
        <f t="shared" si="16"/>
        <v>78234</v>
      </c>
      <c r="R505" s="82" t="str">
        <f t="shared" si="17"/>
        <v>OK</v>
      </c>
      <c r="S505" s="75"/>
      <c r="T505" s="75"/>
      <c r="U505" s="75"/>
      <c r="V505" s="75"/>
      <c r="W505" s="75"/>
    </row>
    <row r="506" spans="1:23" ht="12.75" customHeight="1">
      <c r="A506" s="93" t="s">
        <v>936</v>
      </c>
      <c r="B506" s="156" t="s">
        <v>433</v>
      </c>
      <c r="C506" s="93" t="s">
        <v>225</v>
      </c>
      <c r="D506" s="172">
        <v>1</v>
      </c>
      <c r="E506" s="173">
        <v>10132</v>
      </c>
      <c r="F506" s="173">
        <f t="shared" si="9"/>
        <v>10132</v>
      </c>
      <c r="G506" s="173">
        <v>10081</v>
      </c>
      <c r="H506" s="173">
        <f t="shared" si="10"/>
        <v>10081</v>
      </c>
      <c r="I506" s="82" t="str">
        <f t="shared" si="11"/>
        <v>OK</v>
      </c>
      <c r="J506" s="173">
        <v>10132</v>
      </c>
      <c r="K506" s="173">
        <f t="shared" si="12"/>
        <v>10132</v>
      </c>
      <c r="L506" s="82" t="str">
        <f t="shared" si="13"/>
        <v>OK</v>
      </c>
      <c r="M506" s="173">
        <v>10073</v>
      </c>
      <c r="N506" s="173">
        <f t="shared" si="14"/>
        <v>10073</v>
      </c>
      <c r="O506" s="82" t="str">
        <f t="shared" si="15"/>
        <v>OK</v>
      </c>
      <c r="P506" s="173">
        <v>10075</v>
      </c>
      <c r="Q506" s="173">
        <f t="shared" si="16"/>
        <v>10075</v>
      </c>
      <c r="R506" s="82" t="str">
        <f t="shared" si="17"/>
        <v>OK</v>
      </c>
      <c r="S506" s="75"/>
      <c r="T506" s="75"/>
      <c r="U506" s="75"/>
      <c r="V506" s="75"/>
      <c r="W506" s="75"/>
    </row>
    <row r="507" spans="1:23" ht="12.75" customHeight="1">
      <c r="A507" s="93" t="s">
        <v>937</v>
      </c>
      <c r="B507" s="156" t="s">
        <v>847</v>
      </c>
      <c r="C507" s="93" t="s">
        <v>220</v>
      </c>
      <c r="D507" s="172">
        <v>6.16</v>
      </c>
      <c r="E507" s="173">
        <v>5462</v>
      </c>
      <c r="F507" s="173">
        <f t="shared" si="9"/>
        <v>33646</v>
      </c>
      <c r="G507" s="173">
        <v>5435</v>
      </c>
      <c r="H507" s="173">
        <f t="shared" si="10"/>
        <v>33480</v>
      </c>
      <c r="I507" s="82" t="str">
        <f t="shared" si="11"/>
        <v>OK</v>
      </c>
      <c r="J507" s="173">
        <v>5462</v>
      </c>
      <c r="K507" s="173">
        <f t="shared" si="12"/>
        <v>33646</v>
      </c>
      <c r="L507" s="82" t="str">
        <f t="shared" si="13"/>
        <v>OK</v>
      </c>
      <c r="M507" s="173">
        <v>5430</v>
      </c>
      <c r="N507" s="173">
        <f t="shared" si="14"/>
        <v>33449</v>
      </c>
      <c r="O507" s="82" t="str">
        <f t="shared" si="15"/>
        <v>OK</v>
      </c>
      <c r="P507" s="173">
        <v>5432</v>
      </c>
      <c r="Q507" s="173">
        <f t="shared" si="16"/>
        <v>33461</v>
      </c>
      <c r="R507" s="82" t="str">
        <f t="shared" si="17"/>
        <v>OK</v>
      </c>
      <c r="S507" s="75"/>
      <c r="T507" s="75"/>
      <c r="U507" s="75"/>
      <c r="V507" s="75"/>
      <c r="W507" s="75"/>
    </row>
    <row r="508" spans="1:23" ht="12.75" customHeight="1">
      <c r="A508" s="93" t="s">
        <v>938</v>
      </c>
      <c r="B508" s="156" t="s">
        <v>344</v>
      </c>
      <c r="C508" s="93" t="s">
        <v>225</v>
      </c>
      <c r="D508" s="172">
        <v>2</v>
      </c>
      <c r="E508" s="173">
        <v>46871</v>
      </c>
      <c r="F508" s="173">
        <f t="shared" si="9"/>
        <v>93742</v>
      </c>
      <c r="G508" s="173">
        <v>46637</v>
      </c>
      <c r="H508" s="173">
        <f t="shared" si="10"/>
        <v>93274</v>
      </c>
      <c r="I508" s="82" t="str">
        <f t="shared" si="11"/>
        <v>OK</v>
      </c>
      <c r="J508" s="173">
        <v>46871</v>
      </c>
      <c r="K508" s="173">
        <f t="shared" si="12"/>
        <v>93742</v>
      </c>
      <c r="L508" s="82" t="str">
        <f t="shared" si="13"/>
        <v>OK</v>
      </c>
      <c r="M508" s="173">
        <v>46596</v>
      </c>
      <c r="N508" s="173">
        <f t="shared" si="14"/>
        <v>93192</v>
      </c>
      <c r="O508" s="82" t="str">
        <f t="shared" si="15"/>
        <v>OK</v>
      </c>
      <c r="P508" s="173">
        <v>46609</v>
      </c>
      <c r="Q508" s="173">
        <f t="shared" si="16"/>
        <v>93218</v>
      </c>
      <c r="R508" s="82" t="str">
        <f t="shared" si="17"/>
        <v>OK</v>
      </c>
      <c r="S508" s="75"/>
      <c r="T508" s="75"/>
      <c r="U508" s="75"/>
      <c r="V508" s="75"/>
      <c r="W508" s="75"/>
    </row>
    <row r="509" spans="1:23" ht="12.75" customHeight="1">
      <c r="A509" s="93" t="s">
        <v>939</v>
      </c>
      <c r="B509" s="156" t="s">
        <v>850</v>
      </c>
      <c r="C509" s="93" t="s">
        <v>225</v>
      </c>
      <c r="D509" s="172">
        <v>1</v>
      </c>
      <c r="E509" s="173">
        <v>60112</v>
      </c>
      <c r="F509" s="173">
        <f t="shared" si="9"/>
        <v>60112</v>
      </c>
      <c r="G509" s="173">
        <v>59811</v>
      </c>
      <c r="H509" s="173">
        <f t="shared" si="10"/>
        <v>59811</v>
      </c>
      <c r="I509" s="82" t="str">
        <f t="shared" si="11"/>
        <v>OK</v>
      </c>
      <c r="J509" s="173">
        <v>60112</v>
      </c>
      <c r="K509" s="173">
        <f t="shared" si="12"/>
        <v>60112</v>
      </c>
      <c r="L509" s="82" t="str">
        <f t="shared" si="13"/>
        <v>OK</v>
      </c>
      <c r="M509" s="173">
        <v>59760</v>
      </c>
      <c r="N509" s="173">
        <f t="shared" si="14"/>
        <v>59760</v>
      </c>
      <c r="O509" s="82" t="str">
        <f t="shared" si="15"/>
        <v>OK</v>
      </c>
      <c r="P509" s="173">
        <v>59777</v>
      </c>
      <c r="Q509" s="173">
        <f t="shared" si="16"/>
        <v>59777</v>
      </c>
      <c r="R509" s="82" t="str">
        <f t="shared" si="17"/>
        <v>OK</v>
      </c>
      <c r="S509" s="75"/>
      <c r="T509" s="75"/>
      <c r="U509" s="75"/>
      <c r="V509" s="75"/>
      <c r="W509" s="75"/>
    </row>
    <row r="510" spans="1:23" ht="12.75" customHeight="1">
      <c r="A510" s="93" t="s">
        <v>940</v>
      </c>
      <c r="B510" s="156" t="s">
        <v>441</v>
      </c>
      <c r="C510" s="93" t="s">
        <v>225</v>
      </c>
      <c r="D510" s="172">
        <v>1</v>
      </c>
      <c r="E510" s="173">
        <v>174353</v>
      </c>
      <c r="F510" s="173">
        <f t="shared" si="9"/>
        <v>174353</v>
      </c>
      <c r="G510" s="173">
        <v>173481</v>
      </c>
      <c r="H510" s="173">
        <f t="shared" si="10"/>
        <v>173481</v>
      </c>
      <c r="I510" s="82" t="str">
        <f t="shared" si="11"/>
        <v>OK</v>
      </c>
      <c r="J510" s="173">
        <v>174353</v>
      </c>
      <c r="K510" s="173">
        <f t="shared" si="12"/>
        <v>174353</v>
      </c>
      <c r="L510" s="82" t="str">
        <f t="shared" si="13"/>
        <v>OK</v>
      </c>
      <c r="M510" s="173">
        <v>173331</v>
      </c>
      <c r="N510" s="173">
        <f t="shared" si="14"/>
        <v>173331</v>
      </c>
      <c r="O510" s="82" t="str">
        <f t="shared" si="15"/>
        <v>OK</v>
      </c>
      <c r="P510" s="173">
        <v>173380</v>
      </c>
      <c r="Q510" s="173">
        <f t="shared" si="16"/>
        <v>173380</v>
      </c>
      <c r="R510" s="82" t="str">
        <f t="shared" si="17"/>
        <v>OK</v>
      </c>
      <c r="S510" s="75"/>
      <c r="T510" s="75"/>
      <c r="U510" s="75"/>
      <c r="V510" s="75"/>
      <c r="W510" s="75"/>
    </row>
    <row r="511" spans="1:23" ht="12.75" customHeight="1">
      <c r="A511" s="93" t="s">
        <v>941</v>
      </c>
      <c r="B511" s="156" t="s">
        <v>435</v>
      </c>
      <c r="C511" s="93" t="s">
        <v>225</v>
      </c>
      <c r="D511" s="172">
        <v>1</v>
      </c>
      <c r="E511" s="173">
        <v>281870</v>
      </c>
      <c r="F511" s="173">
        <f t="shared" si="9"/>
        <v>281870</v>
      </c>
      <c r="G511" s="173">
        <v>280461</v>
      </c>
      <c r="H511" s="173">
        <f t="shared" si="10"/>
        <v>280461</v>
      </c>
      <c r="I511" s="82" t="str">
        <f t="shared" si="11"/>
        <v>OK</v>
      </c>
      <c r="J511" s="173">
        <v>281870</v>
      </c>
      <c r="K511" s="173">
        <f t="shared" si="12"/>
        <v>281870</v>
      </c>
      <c r="L511" s="82" t="str">
        <f t="shared" si="13"/>
        <v>OK</v>
      </c>
      <c r="M511" s="173">
        <v>280218</v>
      </c>
      <c r="N511" s="173">
        <f t="shared" si="14"/>
        <v>280218</v>
      </c>
      <c r="O511" s="82" t="str">
        <f t="shared" si="15"/>
        <v>OK</v>
      </c>
      <c r="P511" s="173">
        <v>280297</v>
      </c>
      <c r="Q511" s="173">
        <f t="shared" si="16"/>
        <v>280297</v>
      </c>
      <c r="R511" s="82" t="str">
        <f t="shared" si="17"/>
        <v>OK</v>
      </c>
      <c r="S511" s="75"/>
      <c r="T511" s="75"/>
      <c r="U511" s="75"/>
      <c r="V511" s="75"/>
      <c r="W511" s="75"/>
    </row>
    <row r="512" spans="1:23" ht="12.75" customHeight="1">
      <c r="A512" s="93" t="s">
        <v>942</v>
      </c>
      <c r="B512" s="156" t="s">
        <v>864</v>
      </c>
      <c r="C512" s="93" t="s">
        <v>217</v>
      </c>
      <c r="D512" s="172">
        <v>19.18</v>
      </c>
      <c r="E512" s="173">
        <v>56708</v>
      </c>
      <c r="F512" s="173">
        <f t="shared" si="9"/>
        <v>1087659</v>
      </c>
      <c r="G512" s="173">
        <v>56424</v>
      </c>
      <c r="H512" s="173">
        <f t="shared" si="10"/>
        <v>1082212</v>
      </c>
      <c r="I512" s="82" t="str">
        <f t="shared" si="11"/>
        <v>OK</v>
      </c>
      <c r="J512" s="173">
        <v>56708</v>
      </c>
      <c r="K512" s="173">
        <f t="shared" si="12"/>
        <v>1087659</v>
      </c>
      <c r="L512" s="82" t="str">
        <f t="shared" si="13"/>
        <v>OK</v>
      </c>
      <c r="M512" s="173">
        <v>56376</v>
      </c>
      <c r="N512" s="173">
        <f t="shared" si="14"/>
        <v>1081292</v>
      </c>
      <c r="O512" s="82" t="str">
        <f t="shared" si="15"/>
        <v>OK</v>
      </c>
      <c r="P512" s="173">
        <v>56392</v>
      </c>
      <c r="Q512" s="173">
        <f t="shared" si="16"/>
        <v>1081599</v>
      </c>
      <c r="R512" s="82" t="str">
        <f t="shared" si="17"/>
        <v>OK</v>
      </c>
      <c r="S512" s="75"/>
      <c r="T512" s="75"/>
      <c r="U512" s="75"/>
      <c r="V512" s="75"/>
      <c r="W512" s="75"/>
    </row>
    <row r="513" spans="1:23" ht="12.75" customHeight="1">
      <c r="A513" s="93" t="s">
        <v>943</v>
      </c>
      <c r="B513" s="156" t="s">
        <v>451</v>
      </c>
      <c r="C513" s="93" t="s">
        <v>217</v>
      </c>
      <c r="D513" s="172">
        <v>3.12</v>
      </c>
      <c r="E513" s="173">
        <v>24082</v>
      </c>
      <c r="F513" s="173">
        <f t="shared" si="9"/>
        <v>75136</v>
      </c>
      <c r="G513" s="173">
        <v>23962</v>
      </c>
      <c r="H513" s="173">
        <f t="shared" si="10"/>
        <v>74761</v>
      </c>
      <c r="I513" s="82" t="str">
        <f t="shared" si="11"/>
        <v>OK</v>
      </c>
      <c r="J513" s="173">
        <v>24082</v>
      </c>
      <c r="K513" s="173">
        <f t="shared" si="12"/>
        <v>75136</v>
      </c>
      <c r="L513" s="82" t="str">
        <f t="shared" si="13"/>
        <v>OK</v>
      </c>
      <c r="M513" s="173">
        <v>23941</v>
      </c>
      <c r="N513" s="173">
        <f t="shared" si="14"/>
        <v>74696</v>
      </c>
      <c r="O513" s="82" t="str">
        <f t="shared" si="15"/>
        <v>OK</v>
      </c>
      <c r="P513" s="173">
        <v>23948</v>
      </c>
      <c r="Q513" s="173">
        <f t="shared" si="16"/>
        <v>74718</v>
      </c>
      <c r="R513" s="82" t="str">
        <f t="shared" si="17"/>
        <v>OK</v>
      </c>
      <c r="S513" s="75"/>
      <c r="T513" s="75"/>
      <c r="U513" s="75"/>
      <c r="V513" s="75"/>
      <c r="W513" s="75"/>
    </row>
    <row r="514" spans="1:23" ht="12.75" customHeight="1">
      <c r="A514" s="93" t="s">
        <v>944</v>
      </c>
      <c r="B514" s="156" t="s">
        <v>945</v>
      </c>
      <c r="C514" s="93" t="s">
        <v>217</v>
      </c>
      <c r="D514" s="172">
        <v>3.12</v>
      </c>
      <c r="E514" s="173">
        <v>71900</v>
      </c>
      <c r="F514" s="173">
        <f t="shared" si="9"/>
        <v>224328</v>
      </c>
      <c r="G514" s="173">
        <v>71541</v>
      </c>
      <c r="H514" s="173">
        <f t="shared" si="10"/>
        <v>223208</v>
      </c>
      <c r="I514" s="82" t="str">
        <f t="shared" si="11"/>
        <v>OK</v>
      </c>
      <c r="J514" s="173">
        <v>69000</v>
      </c>
      <c r="K514" s="173">
        <f t="shared" si="12"/>
        <v>215280</v>
      </c>
      <c r="L514" s="82" t="str">
        <f t="shared" si="13"/>
        <v>OK</v>
      </c>
      <c r="M514" s="173">
        <v>71479</v>
      </c>
      <c r="N514" s="173">
        <f t="shared" si="14"/>
        <v>223014</v>
      </c>
      <c r="O514" s="82" t="str">
        <f t="shared" si="15"/>
        <v>OK</v>
      </c>
      <c r="P514" s="173">
        <v>71499</v>
      </c>
      <c r="Q514" s="173">
        <f t="shared" si="16"/>
        <v>223077</v>
      </c>
      <c r="R514" s="82" t="str">
        <f t="shared" si="17"/>
        <v>OK</v>
      </c>
      <c r="S514" s="75"/>
      <c r="T514" s="75"/>
      <c r="U514" s="75"/>
      <c r="V514" s="75"/>
      <c r="W514" s="75"/>
    </row>
    <row r="515" spans="1:23" ht="12.75" customHeight="1">
      <c r="A515" s="93" t="s">
        <v>946</v>
      </c>
      <c r="B515" s="156" t="s">
        <v>454</v>
      </c>
      <c r="C515" s="93" t="s">
        <v>217</v>
      </c>
      <c r="D515" s="172">
        <v>8.23</v>
      </c>
      <c r="E515" s="173">
        <v>10435</v>
      </c>
      <c r="F515" s="173">
        <f t="shared" si="9"/>
        <v>85880</v>
      </c>
      <c r="G515" s="173">
        <v>10383</v>
      </c>
      <c r="H515" s="173">
        <f t="shared" si="10"/>
        <v>85452</v>
      </c>
      <c r="I515" s="82" t="str">
        <f t="shared" si="11"/>
        <v>OK</v>
      </c>
      <c r="J515" s="173">
        <v>10435</v>
      </c>
      <c r="K515" s="173">
        <f t="shared" si="12"/>
        <v>85880</v>
      </c>
      <c r="L515" s="82" t="str">
        <f t="shared" si="13"/>
        <v>OK</v>
      </c>
      <c r="M515" s="173">
        <v>10374</v>
      </c>
      <c r="N515" s="173">
        <f t="shared" si="14"/>
        <v>85378</v>
      </c>
      <c r="O515" s="82" t="str">
        <f t="shared" si="15"/>
        <v>OK</v>
      </c>
      <c r="P515" s="173">
        <v>10377</v>
      </c>
      <c r="Q515" s="173">
        <f t="shared" si="16"/>
        <v>85403</v>
      </c>
      <c r="R515" s="82" t="str">
        <f t="shared" si="17"/>
        <v>OK</v>
      </c>
      <c r="S515" s="75"/>
      <c r="T515" s="75"/>
      <c r="U515" s="75"/>
      <c r="V515" s="75"/>
      <c r="W515" s="75"/>
    </row>
    <row r="516" spans="1:23" ht="12.75" customHeight="1">
      <c r="A516" s="93">
        <v>7.3</v>
      </c>
      <c r="B516" s="156" t="s">
        <v>947</v>
      </c>
      <c r="C516" s="93"/>
      <c r="D516" s="172"/>
      <c r="E516" s="173"/>
      <c r="F516" s="173">
        <f t="shared" si="9"/>
        <v>0</v>
      </c>
      <c r="G516" s="173"/>
      <c r="H516" s="173">
        <f t="shared" si="10"/>
        <v>0</v>
      </c>
      <c r="I516" s="82" t="str">
        <f t="shared" si="11"/>
        <v>OK</v>
      </c>
      <c r="J516" s="173"/>
      <c r="K516" s="173">
        <f t="shared" si="12"/>
        <v>0</v>
      </c>
      <c r="L516" s="82" t="str">
        <f t="shared" si="13"/>
        <v>OK</v>
      </c>
      <c r="M516" s="173"/>
      <c r="N516" s="173">
        <f t="shared" si="14"/>
        <v>0</v>
      </c>
      <c r="O516" s="82" t="str">
        <f t="shared" si="15"/>
        <v>OK</v>
      </c>
      <c r="P516" s="173">
        <v>0</v>
      </c>
      <c r="Q516" s="173">
        <f t="shared" si="16"/>
        <v>0</v>
      </c>
      <c r="R516" s="82" t="str">
        <f t="shared" si="17"/>
        <v>OK</v>
      </c>
      <c r="S516" s="75"/>
      <c r="T516" s="75"/>
      <c r="U516" s="75"/>
      <c r="V516" s="75"/>
      <c r="W516" s="75"/>
    </row>
    <row r="517" spans="1:23" ht="12.75" customHeight="1">
      <c r="A517" s="93" t="s">
        <v>948</v>
      </c>
      <c r="B517" s="156" t="s">
        <v>829</v>
      </c>
      <c r="C517" s="93" t="s">
        <v>217</v>
      </c>
      <c r="D517" s="172">
        <v>25.86</v>
      </c>
      <c r="E517" s="173">
        <v>7826</v>
      </c>
      <c r="F517" s="173">
        <f t="shared" si="9"/>
        <v>202380</v>
      </c>
      <c r="G517" s="173">
        <v>7787</v>
      </c>
      <c r="H517" s="173">
        <f t="shared" si="10"/>
        <v>201372</v>
      </c>
      <c r="I517" s="82" t="str">
        <f t="shared" si="11"/>
        <v>OK</v>
      </c>
      <c r="J517" s="173">
        <v>7826</v>
      </c>
      <c r="K517" s="173">
        <f t="shared" si="12"/>
        <v>202380</v>
      </c>
      <c r="L517" s="82" t="str">
        <f t="shared" si="13"/>
        <v>OK</v>
      </c>
      <c r="M517" s="173">
        <v>7780</v>
      </c>
      <c r="N517" s="173">
        <f t="shared" si="14"/>
        <v>201191</v>
      </c>
      <c r="O517" s="82" t="str">
        <f t="shared" si="15"/>
        <v>OK</v>
      </c>
      <c r="P517" s="173">
        <v>7782</v>
      </c>
      <c r="Q517" s="173">
        <f t="shared" si="16"/>
        <v>201243</v>
      </c>
      <c r="R517" s="82" t="str">
        <f t="shared" si="17"/>
        <v>OK</v>
      </c>
      <c r="S517" s="75"/>
      <c r="T517" s="75"/>
      <c r="U517" s="75"/>
      <c r="V517" s="75"/>
      <c r="W517" s="75"/>
    </row>
    <row r="518" spans="1:23" ht="12.75" customHeight="1">
      <c r="A518" s="93" t="s">
        <v>949</v>
      </c>
      <c r="B518" s="156" t="s">
        <v>407</v>
      </c>
      <c r="C518" s="93" t="s">
        <v>225</v>
      </c>
      <c r="D518" s="172">
        <v>3</v>
      </c>
      <c r="E518" s="173">
        <v>21908</v>
      </c>
      <c r="F518" s="173">
        <f t="shared" si="9"/>
        <v>65724</v>
      </c>
      <c r="G518" s="173">
        <v>21798</v>
      </c>
      <c r="H518" s="173">
        <f t="shared" si="10"/>
        <v>65394</v>
      </c>
      <c r="I518" s="82" t="str">
        <f t="shared" si="11"/>
        <v>OK</v>
      </c>
      <c r="J518" s="173">
        <v>21908</v>
      </c>
      <c r="K518" s="173">
        <f t="shared" si="12"/>
        <v>65724</v>
      </c>
      <c r="L518" s="82" t="str">
        <f t="shared" si="13"/>
        <v>OK</v>
      </c>
      <c r="M518" s="173">
        <v>21780</v>
      </c>
      <c r="N518" s="173">
        <f t="shared" si="14"/>
        <v>65340</v>
      </c>
      <c r="O518" s="82" t="str">
        <f t="shared" si="15"/>
        <v>OK</v>
      </c>
      <c r="P518" s="173">
        <v>21786</v>
      </c>
      <c r="Q518" s="173">
        <f t="shared" si="16"/>
        <v>65358</v>
      </c>
      <c r="R518" s="82" t="str">
        <f t="shared" si="17"/>
        <v>OK</v>
      </c>
      <c r="S518" s="75"/>
      <c r="T518" s="75"/>
      <c r="U518" s="75"/>
      <c r="V518" s="75"/>
      <c r="W518" s="75"/>
    </row>
    <row r="519" spans="1:23" ht="12.75" customHeight="1">
      <c r="A519" s="93" t="s">
        <v>950</v>
      </c>
      <c r="B519" s="156" t="s">
        <v>834</v>
      </c>
      <c r="C519" s="93" t="s">
        <v>220</v>
      </c>
      <c r="D519" s="172">
        <v>16.88</v>
      </c>
      <c r="E519" s="173">
        <v>3833</v>
      </c>
      <c r="F519" s="173">
        <f t="shared" ref="F519:F773" si="18">ROUND($D519*E519,0)</f>
        <v>64701</v>
      </c>
      <c r="G519" s="173">
        <v>3814</v>
      </c>
      <c r="H519" s="173">
        <f t="shared" ref="H519:H773" si="19">ROUND($D519*G519,0)</f>
        <v>64380</v>
      </c>
      <c r="I519" s="82" t="str">
        <f t="shared" ref="I519:I773" si="20">+IF(G519&lt;=$E519,"OK","NO OK")</f>
        <v>OK</v>
      </c>
      <c r="J519" s="173">
        <v>3833</v>
      </c>
      <c r="K519" s="173">
        <f t="shared" ref="K519:K773" si="21">ROUND($D519*J519,0)</f>
        <v>64701</v>
      </c>
      <c r="L519" s="82" t="str">
        <f t="shared" ref="L519:L773" si="22">+IF(J519&lt;=$E519,"OK","NO OK")</f>
        <v>OK</v>
      </c>
      <c r="M519" s="173">
        <v>3811</v>
      </c>
      <c r="N519" s="173">
        <f t="shared" ref="N519:N773" si="23">ROUND($D519*M519,0)</f>
        <v>64330</v>
      </c>
      <c r="O519" s="82" t="str">
        <f t="shared" ref="O519:O773" si="24">+IF(M519&lt;=$E519,"OK","NO OK")</f>
        <v>OK</v>
      </c>
      <c r="P519" s="173">
        <v>3812</v>
      </c>
      <c r="Q519" s="173">
        <f t="shared" ref="Q519:Q773" si="25">ROUND($D519*P519,0)</f>
        <v>64347</v>
      </c>
      <c r="R519" s="82" t="str">
        <f t="shared" ref="R519:R773" si="26">+IF(P519&lt;=$E519,"OK","NO OK")</f>
        <v>OK</v>
      </c>
      <c r="S519" s="75"/>
      <c r="T519" s="75"/>
      <c r="U519" s="75"/>
      <c r="V519" s="75"/>
      <c r="W519" s="75"/>
    </row>
    <row r="520" spans="1:23" ht="12.75" customHeight="1">
      <c r="A520" s="93" t="s">
        <v>951</v>
      </c>
      <c r="B520" s="156" t="s">
        <v>929</v>
      </c>
      <c r="C520" s="93" t="s">
        <v>220</v>
      </c>
      <c r="D520" s="172">
        <v>17.88</v>
      </c>
      <c r="E520" s="173">
        <v>7246</v>
      </c>
      <c r="F520" s="173">
        <f t="shared" si="18"/>
        <v>129558</v>
      </c>
      <c r="G520" s="173">
        <v>7210</v>
      </c>
      <c r="H520" s="173">
        <f t="shared" si="19"/>
        <v>128915</v>
      </c>
      <c r="I520" s="82" t="str">
        <f t="shared" si="20"/>
        <v>OK</v>
      </c>
      <c r="J520" s="173">
        <v>7246</v>
      </c>
      <c r="K520" s="173">
        <f t="shared" si="21"/>
        <v>129558</v>
      </c>
      <c r="L520" s="82" t="str">
        <f t="shared" si="22"/>
        <v>OK</v>
      </c>
      <c r="M520" s="173">
        <v>7204</v>
      </c>
      <c r="N520" s="173">
        <f t="shared" si="23"/>
        <v>128808</v>
      </c>
      <c r="O520" s="82" t="str">
        <f t="shared" si="24"/>
        <v>OK</v>
      </c>
      <c r="P520" s="173">
        <v>7206</v>
      </c>
      <c r="Q520" s="173">
        <f t="shared" si="25"/>
        <v>128843</v>
      </c>
      <c r="R520" s="82" t="str">
        <f t="shared" si="26"/>
        <v>OK</v>
      </c>
      <c r="S520" s="75"/>
      <c r="T520" s="75"/>
      <c r="U520" s="75"/>
      <c r="V520" s="75"/>
      <c r="W520" s="75"/>
    </row>
    <row r="521" spans="1:23" ht="12.75" customHeight="1">
      <c r="A521" s="93" t="s">
        <v>952</v>
      </c>
      <c r="B521" s="156" t="s">
        <v>420</v>
      </c>
      <c r="C521" s="93" t="s">
        <v>220</v>
      </c>
      <c r="D521" s="172">
        <v>5.85</v>
      </c>
      <c r="E521" s="173">
        <v>30270</v>
      </c>
      <c r="F521" s="173">
        <f t="shared" si="18"/>
        <v>177080</v>
      </c>
      <c r="G521" s="173">
        <v>30119</v>
      </c>
      <c r="H521" s="173">
        <f t="shared" si="19"/>
        <v>176196</v>
      </c>
      <c r="I521" s="82" t="str">
        <f t="shared" si="20"/>
        <v>OK</v>
      </c>
      <c r="J521" s="173">
        <v>30270</v>
      </c>
      <c r="K521" s="173">
        <f t="shared" si="21"/>
        <v>177080</v>
      </c>
      <c r="L521" s="82" t="str">
        <f t="shared" si="22"/>
        <v>OK</v>
      </c>
      <c r="M521" s="173">
        <v>30093</v>
      </c>
      <c r="N521" s="173">
        <f t="shared" si="23"/>
        <v>176044</v>
      </c>
      <c r="O521" s="82" t="str">
        <f t="shared" si="24"/>
        <v>OK</v>
      </c>
      <c r="P521" s="173">
        <v>30101</v>
      </c>
      <c r="Q521" s="173">
        <f t="shared" si="25"/>
        <v>176091</v>
      </c>
      <c r="R521" s="82" t="str">
        <f t="shared" si="26"/>
        <v>OK</v>
      </c>
      <c r="S521" s="75"/>
      <c r="T521" s="75"/>
      <c r="U521" s="75"/>
      <c r="V521" s="75"/>
      <c r="W521" s="75"/>
    </row>
    <row r="522" spans="1:23" ht="12.75" customHeight="1">
      <c r="A522" s="93" t="s">
        <v>953</v>
      </c>
      <c r="B522" s="156" t="s">
        <v>422</v>
      </c>
      <c r="C522" s="93" t="s">
        <v>220</v>
      </c>
      <c r="D522" s="172">
        <v>2.4300000000000002</v>
      </c>
      <c r="E522" s="173">
        <v>19521</v>
      </c>
      <c r="F522" s="173">
        <f t="shared" si="18"/>
        <v>47436</v>
      </c>
      <c r="G522" s="173">
        <v>19423</v>
      </c>
      <c r="H522" s="173">
        <f t="shared" si="19"/>
        <v>47198</v>
      </c>
      <c r="I522" s="82" t="str">
        <f t="shared" si="20"/>
        <v>OK</v>
      </c>
      <c r="J522" s="173">
        <v>19521</v>
      </c>
      <c r="K522" s="173">
        <f t="shared" si="21"/>
        <v>47436</v>
      </c>
      <c r="L522" s="82" t="str">
        <f t="shared" si="22"/>
        <v>OK</v>
      </c>
      <c r="M522" s="173">
        <v>19407</v>
      </c>
      <c r="N522" s="173">
        <f t="shared" si="23"/>
        <v>47159</v>
      </c>
      <c r="O522" s="82" t="str">
        <f t="shared" si="24"/>
        <v>OK</v>
      </c>
      <c r="P522" s="173">
        <v>19412</v>
      </c>
      <c r="Q522" s="173">
        <f t="shared" si="25"/>
        <v>47171</v>
      </c>
      <c r="R522" s="82" t="str">
        <f t="shared" si="26"/>
        <v>OK</v>
      </c>
      <c r="S522" s="75"/>
      <c r="T522" s="75"/>
      <c r="U522" s="75"/>
      <c r="V522" s="75"/>
      <c r="W522" s="75"/>
    </row>
    <row r="523" spans="1:23" ht="12.75" customHeight="1">
      <c r="A523" s="93" t="s">
        <v>954</v>
      </c>
      <c r="B523" s="156" t="s">
        <v>424</v>
      </c>
      <c r="C523" s="93" t="s">
        <v>220</v>
      </c>
      <c r="D523" s="172">
        <v>2.85</v>
      </c>
      <c r="E523" s="173">
        <v>17791</v>
      </c>
      <c r="F523" s="173">
        <f t="shared" si="18"/>
        <v>50704</v>
      </c>
      <c r="G523" s="173">
        <v>17702</v>
      </c>
      <c r="H523" s="173">
        <f t="shared" si="19"/>
        <v>50451</v>
      </c>
      <c r="I523" s="82" t="str">
        <f t="shared" si="20"/>
        <v>OK</v>
      </c>
      <c r="J523" s="173">
        <v>17791</v>
      </c>
      <c r="K523" s="173">
        <f t="shared" si="21"/>
        <v>50704</v>
      </c>
      <c r="L523" s="82" t="str">
        <f t="shared" si="22"/>
        <v>OK</v>
      </c>
      <c r="M523" s="173">
        <v>17687</v>
      </c>
      <c r="N523" s="173">
        <f t="shared" si="23"/>
        <v>50408</v>
      </c>
      <c r="O523" s="82" t="str">
        <f t="shared" si="24"/>
        <v>OK</v>
      </c>
      <c r="P523" s="173">
        <v>17692</v>
      </c>
      <c r="Q523" s="173">
        <f t="shared" si="25"/>
        <v>50422</v>
      </c>
      <c r="R523" s="82" t="str">
        <f t="shared" si="26"/>
        <v>OK</v>
      </c>
      <c r="S523" s="75"/>
      <c r="T523" s="75"/>
      <c r="U523" s="75"/>
      <c r="V523" s="75"/>
      <c r="W523" s="75"/>
    </row>
    <row r="524" spans="1:23" ht="12.75" customHeight="1">
      <c r="A524" s="93" t="s">
        <v>955</v>
      </c>
      <c r="B524" s="156" t="s">
        <v>340</v>
      </c>
      <c r="C524" s="93" t="s">
        <v>225</v>
      </c>
      <c r="D524" s="172">
        <v>1</v>
      </c>
      <c r="E524" s="173">
        <v>65335</v>
      </c>
      <c r="F524" s="173">
        <f t="shared" si="18"/>
        <v>65335</v>
      </c>
      <c r="G524" s="173">
        <v>65008</v>
      </c>
      <c r="H524" s="173">
        <f t="shared" si="19"/>
        <v>65008</v>
      </c>
      <c r="I524" s="82" t="str">
        <f t="shared" si="20"/>
        <v>OK</v>
      </c>
      <c r="J524" s="173">
        <v>65335</v>
      </c>
      <c r="K524" s="173">
        <f t="shared" si="21"/>
        <v>65335</v>
      </c>
      <c r="L524" s="82" t="str">
        <f t="shared" si="22"/>
        <v>OK</v>
      </c>
      <c r="M524" s="173">
        <v>64952</v>
      </c>
      <c r="N524" s="173">
        <f t="shared" si="23"/>
        <v>64952</v>
      </c>
      <c r="O524" s="82" t="str">
        <f t="shared" si="24"/>
        <v>OK</v>
      </c>
      <c r="P524" s="173">
        <v>64970</v>
      </c>
      <c r="Q524" s="173">
        <f t="shared" si="25"/>
        <v>64970</v>
      </c>
      <c r="R524" s="82" t="str">
        <f t="shared" si="26"/>
        <v>OK</v>
      </c>
      <c r="S524" s="75"/>
      <c r="T524" s="75"/>
      <c r="U524" s="75"/>
      <c r="V524" s="75"/>
      <c r="W524" s="75"/>
    </row>
    <row r="525" spans="1:23" ht="12.75" customHeight="1">
      <c r="A525" s="93" t="s">
        <v>956</v>
      </c>
      <c r="B525" s="156" t="s">
        <v>338</v>
      </c>
      <c r="C525" s="93" t="s">
        <v>225</v>
      </c>
      <c r="D525" s="172">
        <v>1</v>
      </c>
      <c r="E525" s="173">
        <v>71876</v>
      </c>
      <c r="F525" s="173">
        <f t="shared" si="18"/>
        <v>71876</v>
      </c>
      <c r="G525" s="173">
        <v>71517</v>
      </c>
      <c r="H525" s="173">
        <f t="shared" si="19"/>
        <v>71517</v>
      </c>
      <c r="I525" s="82" t="str">
        <f t="shared" si="20"/>
        <v>OK</v>
      </c>
      <c r="J525" s="173">
        <v>71876</v>
      </c>
      <c r="K525" s="173">
        <f t="shared" si="21"/>
        <v>71876</v>
      </c>
      <c r="L525" s="82" t="str">
        <f t="shared" si="22"/>
        <v>OK</v>
      </c>
      <c r="M525" s="173">
        <v>71455</v>
      </c>
      <c r="N525" s="173">
        <f t="shared" si="23"/>
        <v>71455</v>
      </c>
      <c r="O525" s="82" t="str">
        <f t="shared" si="24"/>
        <v>OK</v>
      </c>
      <c r="P525" s="173">
        <v>71475</v>
      </c>
      <c r="Q525" s="173">
        <f t="shared" si="25"/>
        <v>71475</v>
      </c>
      <c r="R525" s="82" t="str">
        <f t="shared" si="26"/>
        <v>OK</v>
      </c>
      <c r="S525" s="75"/>
      <c r="T525" s="75"/>
      <c r="U525" s="75"/>
      <c r="V525" s="75"/>
      <c r="W525" s="75"/>
    </row>
    <row r="526" spans="1:23" ht="12.75" customHeight="1">
      <c r="A526" s="93" t="s">
        <v>957</v>
      </c>
      <c r="B526" s="156" t="s">
        <v>336</v>
      </c>
      <c r="C526" s="93" t="s">
        <v>225</v>
      </c>
      <c r="D526" s="172">
        <v>2</v>
      </c>
      <c r="E526" s="173">
        <v>78673</v>
      </c>
      <c r="F526" s="173">
        <f t="shared" si="18"/>
        <v>157346</v>
      </c>
      <c r="G526" s="173">
        <v>78280</v>
      </c>
      <c r="H526" s="173">
        <f t="shared" si="19"/>
        <v>156560</v>
      </c>
      <c r="I526" s="82" t="str">
        <f t="shared" si="20"/>
        <v>OK</v>
      </c>
      <c r="J526" s="173">
        <v>78673</v>
      </c>
      <c r="K526" s="173">
        <f t="shared" si="21"/>
        <v>157346</v>
      </c>
      <c r="L526" s="82" t="str">
        <f t="shared" si="22"/>
        <v>OK</v>
      </c>
      <c r="M526" s="173">
        <v>78212</v>
      </c>
      <c r="N526" s="173">
        <f t="shared" si="23"/>
        <v>156424</v>
      </c>
      <c r="O526" s="82" t="str">
        <f t="shared" si="24"/>
        <v>OK</v>
      </c>
      <c r="P526" s="173">
        <v>78234</v>
      </c>
      <c r="Q526" s="173">
        <f t="shared" si="25"/>
        <v>156468</v>
      </c>
      <c r="R526" s="82" t="str">
        <f t="shared" si="26"/>
        <v>OK</v>
      </c>
      <c r="S526" s="75"/>
      <c r="T526" s="75"/>
      <c r="U526" s="75"/>
      <c r="V526" s="75"/>
      <c r="W526" s="75"/>
    </row>
    <row r="527" spans="1:23" ht="12.75" customHeight="1">
      <c r="A527" s="93" t="s">
        <v>958</v>
      </c>
      <c r="B527" s="156" t="s">
        <v>433</v>
      </c>
      <c r="C527" s="93" t="s">
        <v>225</v>
      </c>
      <c r="D527" s="172">
        <v>1</v>
      </c>
      <c r="E527" s="173">
        <v>10132</v>
      </c>
      <c r="F527" s="173">
        <f t="shared" si="18"/>
        <v>10132</v>
      </c>
      <c r="G527" s="173">
        <v>10081</v>
      </c>
      <c r="H527" s="173">
        <f t="shared" si="19"/>
        <v>10081</v>
      </c>
      <c r="I527" s="82" t="str">
        <f t="shared" si="20"/>
        <v>OK</v>
      </c>
      <c r="J527" s="173">
        <v>10132</v>
      </c>
      <c r="K527" s="173">
        <f t="shared" si="21"/>
        <v>10132</v>
      </c>
      <c r="L527" s="82" t="str">
        <f t="shared" si="22"/>
        <v>OK</v>
      </c>
      <c r="M527" s="173">
        <v>10073</v>
      </c>
      <c r="N527" s="173">
        <f t="shared" si="23"/>
        <v>10073</v>
      </c>
      <c r="O527" s="82" t="str">
        <f t="shared" si="24"/>
        <v>OK</v>
      </c>
      <c r="P527" s="173">
        <v>10075</v>
      </c>
      <c r="Q527" s="173">
        <f t="shared" si="25"/>
        <v>10075</v>
      </c>
      <c r="R527" s="82" t="str">
        <f t="shared" si="26"/>
        <v>OK</v>
      </c>
      <c r="S527" s="75"/>
      <c r="T527" s="75"/>
      <c r="U527" s="75"/>
      <c r="V527" s="75"/>
      <c r="W527" s="75"/>
    </row>
    <row r="528" spans="1:23" ht="12.75" customHeight="1">
      <c r="A528" s="93" t="s">
        <v>959</v>
      </c>
      <c r="B528" s="156" t="s">
        <v>847</v>
      </c>
      <c r="C528" s="93" t="s">
        <v>220</v>
      </c>
      <c r="D528" s="172">
        <v>6.75</v>
      </c>
      <c r="E528" s="173">
        <v>5462</v>
      </c>
      <c r="F528" s="173">
        <f t="shared" si="18"/>
        <v>36869</v>
      </c>
      <c r="G528" s="173">
        <v>5435</v>
      </c>
      <c r="H528" s="173">
        <f t="shared" si="19"/>
        <v>36686</v>
      </c>
      <c r="I528" s="82" t="str">
        <f t="shared" si="20"/>
        <v>OK</v>
      </c>
      <c r="J528" s="173">
        <v>5462</v>
      </c>
      <c r="K528" s="173">
        <f t="shared" si="21"/>
        <v>36869</v>
      </c>
      <c r="L528" s="82" t="str">
        <f t="shared" si="22"/>
        <v>OK</v>
      </c>
      <c r="M528" s="173">
        <v>5430</v>
      </c>
      <c r="N528" s="173">
        <f t="shared" si="23"/>
        <v>36653</v>
      </c>
      <c r="O528" s="82" t="str">
        <f t="shared" si="24"/>
        <v>OK</v>
      </c>
      <c r="P528" s="173">
        <v>5432</v>
      </c>
      <c r="Q528" s="173">
        <f t="shared" si="25"/>
        <v>36666</v>
      </c>
      <c r="R528" s="82" t="str">
        <f t="shared" si="26"/>
        <v>OK</v>
      </c>
      <c r="S528" s="75"/>
      <c r="T528" s="75"/>
      <c r="U528" s="75"/>
      <c r="V528" s="75"/>
      <c r="W528" s="75"/>
    </row>
    <row r="529" spans="1:23" ht="12.75" customHeight="1">
      <c r="A529" s="93" t="s">
        <v>960</v>
      </c>
      <c r="B529" s="156" t="s">
        <v>344</v>
      </c>
      <c r="C529" s="93" t="s">
        <v>225</v>
      </c>
      <c r="D529" s="172">
        <v>3</v>
      </c>
      <c r="E529" s="173">
        <v>46871</v>
      </c>
      <c r="F529" s="173">
        <f t="shared" si="18"/>
        <v>140613</v>
      </c>
      <c r="G529" s="173">
        <v>46637</v>
      </c>
      <c r="H529" s="173">
        <f t="shared" si="19"/>
        <v>139911</v>
      </c>
      <c r="I529" s="82" t="str">
        <f t="shared" si="20"/>
        <v>OK</v>
      </c>
      <c r="J529" s="173">
        <v>46871</v>
      </c>
      <c r="K529" s="173">
        <f t="shared" si="21"/>
        <v>140613</v>
      </c>
      <c r="L529" s="82" t="str">
        <f t="shared" si="22"/>
        <v>OK</v>
      </c>
      <c r="M529" s="173">
        <v>46596</v>
      </c>
      <c r="N529" s="173">
        <f t="shared" si="23"/>
        <v>139788</v>
      </c>
      <c r="O529" s="82" t="str">
        <f t="shared" si="24"/>
        <v>OK</v>
      </c>
      <c r="P529" s="173">
        <v>46609</v>
      </c>
      <c r="Q529" s="173">
        <f t="shared" si="25"/>
        <v>139827</v>
      </c>
      <c r="R529" s="82" t="str">
        <f t="shared" si="26"/>
        <v>OK</v>
      </c>
      <c r="S529" s="75"/>
      <c r="T529" s="75"/>
      <c r="U529" s="75"/>
      <c r="V529" s="75"/>
      <c r="W529" s="75"/>
    </row>
    <row r="530" spans="1:23" ht="12.75" customHeight="1">
      <c r="A530" s="93" t="s">
        <v>961</v>
      </c>
      <c r="B530" s="156" t="s">
        <v>850</v>
      </c>
      <c r="C530" s="93" t="s">
        <v>225</v>
      </c>
      <c r="D530" s="172">
        <v>1</v>
      </c>
      <c r="E530" s="173">
        <v>60112</v>
      </c>
      <c r="F530" s="173">
        <f t="shared" si="18"/>
        <v>60112</v>
      </c>
      <c r="G530" s="173">
        <v>59811</v>
      </c>
      <c r="H530" s="173">
        <f t="shared" si="19"/>
        <v>59811</v>
      </c>
      <c r="I530" s="82" t="str">
        <f t="shared" si="20"/>
        <v>OK</v>
      </c>
      <c r="J530" s="173">
        <v>60112</v>
      </c>
      <c r="K530" s="173">
        <f t="shared" si="21"/>
        <v>60112</v>
      </c>
      <c r="L530" s="82" t="str">
        <f t="shared" si="22"/>
        <v>OK</v>
      </c>
      <c r="M530" s="173">
        <v>59760</v>
      </c>
      <c r="N530" s="173">
        <f t="shared" si="23"/>
        <v>59760</v>
      </c>
      <c r="O530" s="82" t="str">
        <f t="shared" si="24"/>
        <v>OK</v>
      </c>
      <c r="P530" s="173">
        <v>59777</v>
      </c>
      <c r="Q530" s="173">
        <f t="shared" si="25"/>
        <v>59777</v>
      </c>
      <c r="R530" s="82" t="str">
        <f t="shared" si="26"/>
        <v>OK</v>
      </c>
      <c r="S530" s="75"/>
      <c r="T530" s="75"/>
      <c r="U530" s="75"/>
      <c r="V530" s="75"/>
      <c r="W530" s="75"/>
    </row>
    <row r="531" spans="1:23" ht="12.75" customHeight="1">
      <c r="A531" s="93" t="s">
        <v>962</v>
      </c>
      <c r="B531" s="156" t="s">
        <v>441</v>
      </c>
      <c r="C531" s="93" t="s">
        <v>225</v>
      </c>
      <c r="D531" s="172">
        <v>1</v>
      </c>
      <c r="E531" s="173">
        <v>174353</v>
      </c>
      <c r="F531" s="173">
        <f t="shared" si="18"/>
        <v>174353</v>
      </c>
      <c r="G531" s="173">
        <v>173481</v>
      </c>
      <c r="H531" s="173">
        <f t="shared" si="19"/>
        <v>173481</v>
      </c>
      <c r="I531" s="82" t="str">
        <f t="shared" si="20"/>
        <v>OK</v>
      </c>
      <c r="J531" s="173">
        <v>174353</v>
      </c>
      <c r="K531" s="173">
        <f t="shared" si="21"/>
        <v>174353</v>
      </c>
      <c r="L531" s="82" t="str">
        <f t="shared" si="22"/>
        <v>OK</v>
      </c>
      <c r="M531" s="173">
        <v>173331</v>
      </c>
      <c r="N531" s="173">
        <f t="shared" si="23"/>
        <v>173331</v>
      </c>
      <c r="O531" s="82" t="str">
        <f t="shared" si="24"/>
        <v>OK</v>
      </c>
      <c r="P531" s="173">
        <v>173380</v>
      </c>
      <c r="Q531" s="173">
        <f t="shared" si="25"/>
        <v>173380</v>
      </c>
      <c r="R531" s="82" t="str">
        <f t="shared" si="26"/>
        <v>OK</v>
      </c>
      <c r="S531" s="75"/>
      <c r="T531" s="75"/>
      <c r="U531" s="75"/>
      <c r="V531" s="75"/>
      <c r="W531" s="75"/>
    </row>
    <row r="532" spans="1:23" ht="12.75" customHeight="1">
      <c r="A532" s="93" t="s">
        <v>963</v>
      </c>
      <c r="B532" s="156" t="s">
        <v>964</v>
      </c>
      <c r="C532" s="93" t="s">
        <v>225</v>
      </c>
      <c r="D532" s="172">
        <v>2</v>
      </c>
      <c r="E532" s="173">
        <v>281870</v>
      </c>
      <c r="F532" s="173">
        <f t="shared" si="18"/>
        <v>563740</v>
      </c>
      <c r="G532" s="173">
        <v>280461</v>
      </c>
      <c r="H532" s="173">
        <f t="shared" si="19"/>
        <v>560922</v>
      </c>
      <c r="I532" s="82" t="str">
        <f t="shared" si="20"/>
        <v>OK</v>
      </c>
      <c r="J532" s="173">
        <v>281870</v>
      </c>
      <c r="K532" s="173">
        <f t="shared" si="21"/>
        <v>563740</v>
      </c>
      <c r="L532" s="82" t="str">
        <f t="shared" si="22"/>
        <v>OK</v>
      </c>
      <c r="M532" s="173">
        <v>280218</v>
      </c>
      <c r="N532" s="173">
        <f t="shared" si="23"/>
        <v>560436</v>
      </c>
      <c r="O532" s="82" t="str">
        <f t="shared" si="24"/>
        <v>OK</v>
      </c>
      <c r="P532" s="173">
        <v>280297</v>
      </c>
      <c r="Q532" s="173">
        <f t="shared" si="25"/>
        <v>560594</v>
      </c>
      <c r="R532" s="82" t="str">
        <f t="shared" si="26"/>
        <v>OK</v>
      </c>
      <c r="S532" s="75"/>
      <c r="T532" s="75"/>
      <c r="U532" s="75"/>
      <c r="V532" s="75"/>
      <c r="W532" s="75"/>
    </row>
    <row r="533" spans="1:23" ht="12.75" customHeight="1">
      <c r="A533" s="93" t="s">
        <v>965</v>
      </c>
      <c r="B533" s="156" t="s">
        <v>864</v>
      </c>
      <c r="C533" s="93" t="s">
        <v>217</v>
      </c>
      <c r="D533" s="172">
        <v>25.86</v>
      </c>
      <c r="E533" s="173">
        <v>56708</v>
      </c>
      <c r="F533" s="173">
        <f t="shared" si="18"/>
        <v>1466469</v>
      </c>
      <c r="G533" s="173">
        <v>56424</v>
      </c>
      <c r="H533" s="173">
        <f t="shared" si="19"/>
        <v>1459125</v>
      </c>
      <c r="I533" s="82" t="str">
        <f t="shared" si="20"/>
        <v>OK</v>
      </c>
      <c r="J533" s="173">
        <v>56708</v>
      </c>
      <c r="K533" s="173">
        <f t="shared" si="21"/>
        <v>1466469</v>
      </c>
      <c r="L533" s="82" t="str">
        <f t="shared" si="22"/>
        <v>OK</v>
      </c>
      <c r="M533" s="173">
        <v>56376</v>
      </c>
      <c r="N533" s="173">
        <f t="shared" si="23"/>
        <v>1457883</v>
      </c>
      <c r="O533" s="82" t="str">
        <f t="shared" si="24"/>
        <v>OK</v>
      </c>
      <c r="P533" s="173">
        <v>56392</v>
      </c>
      <c r="Q533" s="173">
        <f t="shared" si="25"/>
        <v>1458297</v>
      </c>
      <c r="R533" s="82" t="str">
        <f t="shared" si="26"/>
        <v>OK</v>
      </c>
      <c r="S533" s="75"/>
      <c r="T533" s="75"/>
      <c r="U533" s="75"/>
      <c r="V533" s="75"/>
      <c r="W533" s="75"/>
    </row>
    <row r="534" spans="1:23" ht="12.75" customHeight="1">
      <c r="A534" s="93" t="s">
        <v>966</v>
      </c>
      <c r="B534" s="156" t="s">
        <v>451</v>
      </c>
      <c r="C534" s="93" t="s">
        <v>217</v>
      </c>
      <c r="D534" s="172">
        <v>22.72</v>
      </c>
      <c r="E534" s="173">
        <v>24082</v>
      </c>
      <c r="F534" s="173">
        <f t="shared" si="18"/>
        <v>547143</v>
      </c>
      <c r="G534" s="173">
        <v>23962</v>
      </c>
      <c r="H534" s="173">
        <f t="shared" si="19"/>
        <v>544417</v>
      </c>
      <c r="I534" s="82" t="str">
        <f t="shared" si="20"/>
        <v>OK</v>
      </c>
      <c r="J534" s="173">
        <v>24082</v>
      </c>
      <c r="K534" s="173">
        <f t="shared" si="21"/>
        <v>547143</v>
      </c>
      <c r="L534" s="82" t="str">
        <f t="shared" si="22"/>
        <v>OK</v>
      </c>
      <c r="M534" s="173">
        <v>23941</v>
      </c>
      <c r="N534" s="173">
        <f t="shared" si="23"/>
        <v>543940</v>
      </c>
      <c r="O534" s="82" t="str">
        <f t="shared" si="24"/>
        <v>OK</v>
      </c>
      <c r="P534" s="173">
        <v>23948</v>
      </c>
      <c r="Q534" s="173">
        <f t="shared" si="25"/>
        <v>544099</v>
      </c>
      <c r="R534" s="82" t="str">
        <f t="shared" si="26"/>
        <v>OK</v>
      </c>
      <c r="S534" s="75"/>
      <c r="T534" s="75"/>
      <c r="U534" s="75"/>
      <c r="V534" s="75"/>
      <c r="W534" s="75"/>
    </row>
    <row r="535" spans="1:23" ht="12.75" customHeight="1">
      <c r="A535" s="93" t="s">
        <v>967</v>
      </c>
      <c r="B535" s="156" t="s">
        <v>945</v>
      </c>
      <c r="C535" s="93" t="s">
        <v>217</v>
      </c>
      <c r="D535" s="172">
        <v>5.7</v>
      </c>
      <c r="E535" s="173">
        <v>71900</v>
      </c>
      <c r="F535" s="173">
        <f t="shared" si="18"/>
        <v>409830</v>
      </c>
      <c r="G535" s="173">
        <v>71541</v>
      </c>
      <c r="H535" s="173">
        <f t="shared" si="19"/>
        <v>407784</v>
      </c>
      <c r="I535" s="82" t="str">
        <f t="shared" si="20"/>
        <v>OK</v>
      </c>
      <c r="J535" s="173">
        <v>69000</v>
      </c>
      <c r="K535" s="173">
        <f t="shared" si="21"/>
        <v>393300</v>
      </c>
      <c r="L535" s="82" t="str">
        <f t="shared" si="22"/>
        <v>OK</v>
      </c>
      <c r="M535" s="173">
        <v>71479</v>
      </c>
      <c r="N535" s="173">
        <f t="shared" si="23"/>
        <v>407430</v>
      </c>
      <c r="O535" s="82" t="str">
        <f t="shared" si="24"/>
        <v>OK</v>
      </c>
      <c r="P535" s="173">
        <v>71499</v>
      </c>
      <c r="Q535" s="173">
        <f t="shared" si="25"/>
        <v>407544</v>
      </c>
      <c r="R535" s="82" t="str">
        <f t="shared" si="26"/>
        <v>OK</v>
      </c>
      <c r="S535" s="75"/>
      <c r="T535" s="75"/>
      <c r="U535" s="75"/>
      <c r="V535" s="75"/>
      <c r="W535" s="75"/>
    </row>
    <row r="536" spans="1:23" ht="12.75" customHeight="1">
      <c r="A536" s="93" t="s">
        <v>968</v>
      </c>
      <c r="B536" s="156" t="s">
        <v>454</v>
      </c>
      <c r="C536" s="93" t="s">
        <v>217</v>
      </c>
      <c r="D536" s="172">
        <v>12.88</v>
      </c>
      <c r="E536" s="173">
        <v>10435</v>
      </c>
      <c r="F536" s="173">
        <f t="shared" si="18"/>
        <v>134403</v>
      </c>
      <c r="G536" s="173">
        <v>10383</v>
      </c>
      <c r="H536" s="173">
        <f t="shared" si="19"/>
        <v>133733</v>
      </c>
      <c r="I536" s="82" t="str">
        <f t="shared" si="20"/>
        <v>OK</v>
      </c>
      <c r="J536" s="173">
        <v>10435</v>
      </c>
      <c r="K536" s="173">
        <f t="shared" si="21"/>
        <v>134403</v>
      </c>
      <c r="L536" s="82" t="str">
        <f t="shared" si="22"/>
        <v>OK</v>
      </c>
      <c r="M536" s="173">
        <v>10374</v>
      </c>
      <c r="N536" s="173">
        <f t="shared" si="23"/>
        <v>133617</v>
      </c>
      <c r="O536" s="82" t="str">
        <f t="shared" si="24"/>
        <v>OK</v>
      </c>
      <c r="P536" s="173">
        <v>10377</v>
      </c>
      <c r="Q536" s="173">
        <f t="shared" si="25"/>
        <v>133656</v>
      </c>
      <c r="R536" s="82" t="str">
        <f t="shared" si="26"/>
        <v>OK</v>
      </c>
      <c r="S536" s="75"/>
      <c r="T536" s="75"/>
      <c r="U536" s="75"/>
      <c r="V536" s="75"/>
      <c r="W536" s="75"/>
    </row>
    <row r="537" spans="1:23" ht="12.75" customHeight="1">
      <c r="A537" s="93" t="s">
        <v>969</v>
      </c>
      <c r="B537" s="156" t="s">
        <v>868</v>
      </c>
      <c r="C537" s="93" t="s">
        <v>225</v>
      </c>
      <c r="D537" s="172">
        <v>2</v>
      </c>
      <c r="E537" s="173">
        <v>1475250</v>
      </c>
      <c r="F537" s="173">
        <f t="shared" si="18"/>
        <v>2950500</v>
      </c>
      <c r="G537" s="173">
        <v>1467874</v>
      </c>
      <c r="H537" s="173">
        <f t="shared" si="19"/>
        <v>2935748</v>
      </c>
      <c r="I537" s="82" t="str">
        <f t="shared" si="20"/>
        <v>OK</v>
      </c>
      <c r="J537" s="173">
        <v>1475250</v>
      </c>
      <c r="K537" s="173">
        <f t="shared" si="21"/>
        <v>2950500</v>
      </c>
      <c r="L537" s="82" t="str">
        <f t="shared" si="22"/>
        <v>OK</v>
      </c>
      <c r="M537" s="173">
        <v>1466605</v>
      </c>
      <c r="N537" s="173">
        <f t="shared" si="23"/>
        <v>2933210</v>
      </c>
      <c r="O537" s="82" t="str">
        <f t="shared" si="24"/>
        <v>OK</v>
      </c>
      <c r="P537" s="173">
        <v>1467018</v>
      </c>
      <c r="Q537" s="173">
        <f t="shared" si="25"/>
        <v>2934036</v>
      </c>
      <c r="R537" s="82" t="str">
        <f t="shared" si="26"/>
        <v>OK</v>
      </c>
      <c r="S537" s="75"/>
      <c r="T537" s="75"/>
      <c r="U537" s="75"/>
      <c r="V537" s="75"/>
      <c r="W537" s="75"/>
    </row>
    <row r="538" spans="1:23" ht="12.75" customHeight="1">
      <c r="A538" s="93">
        <v>7.4</v>
      </c>
      <c r="B538" s="156" t="s">
        <v>970</v>
      </c>
      <c r="C538" s="93"/>
      <c r="D538" s="172"/>
      <c r="E538" s="173"/>
      <c r="F538" s="173">
        <f t="shared" si="18"/>
        <v>0</v>
      </c>
      <c r="G538" s="173"/>
      <c r="H538" s="173">
        <f t="shared" si="19"/>
        <v>0</v>
      </c>
      <c r="I538" s="82" t="str">
        <f t="shared" si="20"/>
        <v>OK</v>
      </c>
      <c r="J538" s="173"/>
      <c r="K538" s="173">
        <f t="shared" si="21"/>
        <v>0</v>
      </c>
      <c r="L538" s="82" t="str">
        <f t="shared" si="22"/>
        <v>OK</v>
      </c>
      <c r="M538" s="173"/>
      <c r="N538" s="173">
        <f t="shared" si="23"/>
        <v>0</v>
      </c>
      <c r="O538" s="82" t="str">
        <f t="shared" si="24"/>
        <v>OK</v>
      </c>
      <c r="P538" s="173">
        <v>0</v>
      </c>
      <c r="Q538" s="173">
        <f t="shared" si="25"/>
        <v>0</v>
      </c>
      <c r="R538" s="82" t="str">
        <f t="shared" si="26"/>
        <v>OK</v>
      </c>
      <c r="S538" s="75"/>
      <c r="T538" s="75"/>
      <c r="U538" s="75"/>
      <c r="V538" s="75"/>
      <c r="W538" s="75"/>
    </row>
    <row r="539" spans="1:23" ht="12.75" customHeight="1">
      <c r="A539" s="93" t="s">
        <v>971</v>
      </c>
      <c r="B539" s="156" t="s">
        <v>829</v>
      </c>
      <c r="C539" s="93" t="s">
        <v>217</v>
      </c>
      <c r="D539" s="172">
        <v>25.86</v>
      </c>
      <c r="E539" s="173">
        <v>7826</v>
      </c>
      <c r="F539" s="173">
        <f t="shared" si="18"/>
        <v>202380</v>
      </c>
      <c r="G539" s="173">
        <v>7787</v>
      </c>
      <c r="H539" s="173">
        <f t="shared" si="19"/>
        <v>201372</v>
      </c>
      <c r="I539" s="82" t="str">
        <f t="shared" si="20"/>
        <v>OK</v>
      </c>
      <c r="J539" s="173">
        <v>7826</v>
      </c>
      <c r="K539" s="173">
        <f t="shared" si="21"/>
        <v>202380</v>
      </c>
      <c r="L539" s="82" t="str">
        <f t="shared" si="22"/>
        <v>OK</v>
      </c>
      <c r="M539" s="173">
        <v>7780</v>
      </c>
      <c r="N539" s="173">
        <f t="shared" si="23"/>
        <v>201191</v>
      </c>
      <c r="O539" s="82" t="str">
        <f t="shared" si="24"/>
        <v>OK</v>
      </c>
      <c r="P539" s="173">
        <v>7782</v>
      </c>
      <c r="Q539" s="173">
        <f t="shared" si="25"/>
        <v>201243</v>
      </c>
      <c r="R539" s="82" t="str">
        <f t="shared" si="26"/>
        <v>OK</v>
      </c>
      <c r="S539" s="75"/>
      <c r="T539" s="75"/>
      <c r="U539" s="75"/>
      <c r="V539" s="75"/>
      <c r="W539" s="75"/>
    </row>
    <row r="540" spans="1:23" ht="12.75" customHeight="1">
      <c r="A540" s="93" t="s">
        <v>972</v>
      </c>
      <c r="B540" s="156" t="s">
        <v>407</v>
      </c>
      <c r="C540" s="93" t="s">
        <v>225</v>
      </c>
      <c r="D540" s="172">
        <v>3</v>
      </c>
      <c r="E540" s="173">
        <v>21908</v>
      </c>
      <c r="F540" s="173">
        <f t="shared" si="18"/>
        <v>65724</v>
      </c>
      <c r="G540" s="173">
        <v>21798</v>
      </c>
      <c r="H540" s="173">
        <f t="shared" si="19"/>
        <v>65394</v>
      </c>
      <c r="I540" s="82" t="str">
        <f t="shared" si="20"/>
        <v>OK</v>
      </c>
      <c r="J540" s="173">
        <v>21908</v>
      </c>
      <c r="K540" s="173">
        <f t="shared" si="21"/>
        <v>65724</v>
      </c>
      <c r="L540" s="82" t="str">
        <f t="shared" si="22"/>
        <v>OK</v>
      </c>
      <c r="M540" s="173">
        <v>21780</v>
      </c>
      <c r="N540" s="173">
        <f t="shared" si="23"/>
        <v>65340</v>
      </c>
      <c r="O540" s="82" t="str">
        <f t="shared" si="24"/>
        <v>OK</v>
      </c>
      <c r="P540" s="173">
        <v>21786</v>
      </c>
      <c r="Q540" s="173">
        <f t="shared" si="25"/>
        <v>65358</v>
      </c>
      <c r="R540" s="82" t="str">
        <f t="shared" si="26"/>
        <v>OK</v>
      </c>
      <c r="S540" s="75"/>
      <c r="T540" s="75"/>
      <c r="U540" s="75"/>
      <c r="V540" s="75"/>
      <c r="W540" s="75"/>
    </row>
    <row r="541" spans="1:23" ht="12.75" customHeight="1">
      <c r="A541" s="93" t="s">
        <v>973</v>
      </c>
      <c r="B541" s="156" t="s">
        <v>834</v>
      </c>
      <c r="C541" s="93" t="s">
        <v>220</v>
      </c>
      <c r="D541" s="172">
        <v>16.88</v>
      </c>
      <c r="E541" s="173">
        <v>3833</v>
      </c>
      <c r="F541" s="173">
        <f t="shared" si="18"/>
        <v>64701</v>
      </c>
      <c r="G541" s="173">
        <v>3814</v>
      </c>
      <c r="H541" s="173">
        <f t="shared" si="19"/>
        <v>64380</v>
      </c>
      <c r="I541" s="82" t="str">
        <f t="shared" si="20"/>
        <v>OK</v>
      </c>
      <c r="J541" s="173">
        <v>3833</v>
      </c>
      <c r="K541" s="173">
        <f t="shared" si="21"/>
        <v>64701</v>
      </c>
      <c r="L541" s="82" t="str">
        <f t="shared" si="22"/>
        <v>OK</v>
      </c>
      <c r="M541" s="173">
        <v>3811</v>
      </c>
      <c r="N541" s="173">
        <f t="shared" si="23"/>
        <v>64330</v>
      </c>
      <c r="O541" s="82" t="str">
        <f t="shared" si="24"/>
        <v>OK</v>
      </c>
      <c r="P541" s="173">
        <v>3812</v>
      </c>
      <c r="Q541" s="173">
        <f t="shared" si="25"/>
        <v>64347</v>
      </c>
      <c r="R541" s="82" t="str">
        <f t="shared" si="26"/>
        <v>OK</v>
      </c>
      <c r="S541" s="75"/>
      <c r="T541" s="75"/>
      <c r="U541" s="75"/>
      <c r="V541" s="75"/>
      <c r="W541" s="75"/>
    </row>
    <row r="542" spans="1:23" ht="12.75" customHeight="1">
      <c r="A542" s="93" t="s">
        <v>974</v>
      </c>
      <c r="B542" s="156" t="s">
        <v>929</v>
      </c>
      <c r="C542" s="93" t="s">
        <v>220</v>
      </c>
      <c r="D542" s="172">
        <v>17.88</v>
      </c>
      <c r="E542" s="173">
        <v>7246</v>
      </c>
      <c r="F542" s="173">
        <f t="shared" si="18"/>
        <v>129558</v>
      </c>
      <c r="G542" s="173">
        <v>7210</v>
      </c>
      <c r="H542" s="173">
        <f t="shared" si="19"/>
        <v>128915</v>
      </c>
      <c r="I542" s="82" t="str">
        <f t="shared" si="20"/>
        <v>OK</v>
      </c>
      <c r="J542" s="173">
        <v>7246</v>
      </c>
      <c r="K542" s="173">
        <f t="shared" si="21"/>
        <v>129558</v>
      </c>
      <c r="L542" s="82" t="str">
        <f t="shared" si="22"/>
        <v>OK</v>
      </c>
      <c r="M542" s="173">
        <v>7204</v>
      </c>
      <c r="N542" s="173">
        <f t="shared" si="23"/>
        <v>128808</v>
      </c>
      <c r="O542" s="82" t="str">
        <f t="shared" si="24"/>
        <v>OK</v>
      </c>
      <c r="P542" s="173">
        <v>7206</v>
      </c>
      <c r="Q542" s="173">
        <f t="shared" si="25"/>
        <v>128843</v>
      </c>
      <c r="R542" s="82" t="str">
        <f t="shared" si="26"/>
        <v>OK</v>
      </c>
      <c r="S542" s="75"/>
      <c r="T542" s="75"/>
      <c r="U542" s="75"/>
      <c r="V542" s="75"/>
      <c r="W542" s="75"/>
    </row>
    <row r="543" spans="1:23" ht="12.75" customHeight="1">
      <c r="A543" s="93" t="s">
        <v>975</v>
      </c>
      <c r="B543" s="156" t="s">
        <v>420</v>
      </c>
      <c r="C543" s="93" t="s">
        <v>220</v>
      </c>
      <c r="D543" s="172">
        <v>5.85</v>
      </c>
      <c r="E543" s="173">
        <v>30270</v>
      </c>
      <c r="F543" s="173">
        <f t="shared" si="18"/>
        <v>177080</v>
      </c>
      <c r="G543" s="173">
        <v>30119</v>
      </c>
      <c r="H543" s="173">
        <f t="shared" si="19"/>
        <v>176196</v>
      </c>
      <c r="I543" s="82" t="str">
        <f t="shared" si="20"/>
        <v>OK</v>
      </c>
      <c r="J543" s="173">
        <v>30270</v>
      </c>
      <c r="K543" s="173">
        <f t="shared" si="21"/>
        <v>177080</v>
      </c>
      <c r="L543" s="82" t="str">
        <f t="shared" si="22"/>
        <v>OK</v>
      </c>
      <c r="M543" s="173">
        <v>30093</v>
      </c>
      <c r="N543" s="173">
        <f t="shared" si="23"/>
        <v>176044</v>
      </c>
      <c r="O543" s="82" t="str">
        <f t="shared" si="24"/>
        <v>OK</v>
      </c>
      <c r="P543" s="173">
        <v>30101</v>
      </c>
      <c r="Q543" s="173">
        <f t="shared" si="25"/>
        <v>176091</v>
      </c>
      <c r="R543" s="82" t="str">
        <f t="shared" si="26"/>
        <v>OK</v>
      </c>
      <c r="S543" s="75"/>
      <c r="T543" s="75"/>
      <c r="U543" s="75"/>
      <c r="V543" s="75"/>
      <c r="W543" s="75"/>
    </row>
    <row r="544" spans="1:23" ht="12.75" customHeight="1">
      <c r="A544" s="93" t="s">
        <v>976</v>
      </c>
      <c r="B544" s="156" t="s">
        <v>422</v>
      </c>
      <c r="C544" s="93" t="s">
        <v>220</v>
      </c>
      <c r="D544" s="172">
        <v>2.4300000000000002</v>
      </c>
      <c r="E544" s="173">
        <v>19521</v>
      </c>
      <c r="F544" s="173">
        <f t="shared" si="18"/>
        <v>47436</v>
      </c>
      <c r="G544" s="173">
        <v>19423</v>
      </c>
      <c r="H544" s="173">
        <f t="shared" si="19"/>
        <v>47198</v>
      </c>
      <c r="I544" s="82" t="str">
        <f t="shared" si="20"/>
        <v>OK</v>
      </c>
      <c r="J544" s="173">
        <v>19521</v>
      </c>
      <c r="K544" s="173">
        <f t="shared" si="21"/>
        <v>47436</v>
      </c>
      <c r="L544" s="82" t="str">
        <f t="shared" si="22"/>
        <v>OK</v>
      </c>
      <c r="M544" s="173">
        <v>19407</v>
      </c>
      <c r="N544" s="173">
        <f t="shared" si="23"/>
        <v>47159</v>
      </c>
      <c r="O544" s="82" t="str">
        <f t="shared" si="24"/>
        <v>OK</v>
      </c>
      <c r="P544" s="173">
        <v>19412</v>
      </c>
      <c r="Q544" s="173">
        <f t="shared" si="25"/>
        <v>47171</v>
      </c>
      <c r="R544" s="82" t="str">
        <f t="shared" si="26"/>
        <v>OK</v>
      </c>
      <c r="S544" s="75"/>
      <c r="T544" s="75"/>
      <c r="U544" s="75"/>
      <c r="V544" s="75"/>
      <c r="W544" s="75"/>
    </row>
    <row r="545" spans="1:23" ht="12.75" customHeight="1">
      <c r="A545" s="93" t="s">
        <v>977</v>
      </c>
      <c r="B545" s="156" t="s">
        <v>424</v>
      </c>
      <c r="C545" s="93" t="s">
        <v>220</v>
      </c>
      <c r="D545" s="172">
        <v>2.85</v>
      </c>
      <c r="E545" s="173">
        <v>17791</v>
      </c>
      <c r="F545" s="173">
        <f t="shared" si="18"/>
        <v>50704</v>
      </c>
      <c r="G545" s="173">
        <v>17702</v>
      </c>
      <c r="H545" s="173">
        <f t="shared" si="19"/>
        <v>50451</v>
      </c>
      <c r="I545" s="82" t="str">
        <f t="shared" si="20"/>
        <v>OK</v>
      </c>
      <c r="J545" s="173">
        <v>17791</v>
      </c>
      <c r="K545" s="173">
        <f t="shared" si="21"/>
        <v>50704</v>
      </c>
      <c r="L545" s="82" t="str">
        <f t="shared" si="22"/>
        <v>OK</v>
      </c>
      <c r="M545" s="173">
        <v>17687</v>
      </c>
      <c r="N545" s="173">
        <f t="shared" si="23"/>
        <v>50408</v>
      </c>
      <c r="O545" s="82" t="str">
        <f t="shared" si="24"/>
        <v>OK</v>
      </c>
      <c r="P545" s="173">
        <v>17692</v>
      </c>
      <c r="Q545" s="173">
        <f t="shared" si="25"/>
        <v>50422</v>
      </c>
      <c r="R545" s="82" t="str">
        <f t="shared" si="26"/>
        <v>OK</v>
      </c>
      <c r="S545" s="75"/>
      <c r="T545" s="75"/>
      <c r="U545" s="75"/>
      <c r="V545" s="75"/>
      <c r="W545" s="75"/>
    </row>
    <row r="546" spans="1:23" ht="12.75" customHeight="1">
      <c r="A546" s="93" t="s">
        <v>978</v>
      </c>
      <c r="B546" s="156" t="s">
        <v>340</v>
      </c>
      <c r="C546" s="93" t="s">
        <v>225</v>
      </c>
      <c r="D546" s="172">
        <v>1</v>
      </c>
      <c r="E546" s="173">
        <v>65335</v>
      </c>
      <c r="F546" s="173">
        <f t="shared" si="18"/>
        <v>65335</v>
      </c>
      <c r="G546" s="173">
        <v>65008</v>
      </c>
      <c r="H546" s="173">
        <f t="shared" si="19"/>
        <v>65008</v>
      </c>
      <c r="I546" s="82" t="str">
        <f t="shared" si="20"/>
        <v>OK</v>
      </c>
      <c r="J546" s="173">
        <v>65335</v>
      </c>
      <c r="K546" s="173">
        <f t="shared" si="21"/>
        <v>65335</v>
      </c>
      <c r="L546" s="82" t="str">
        <f t="shared" si="22"/>
        <v>OK</v>
      </c>
      <c r="M546" s="173">
        <v>64952</v>
      </c>
      <c r="N546" s="173">
        <f t="shared" si="23"/>
        <v>64952</v>
      </c>
      <c r="O546" s="82" t="str">
        <f t="shared" si="24"/>
        <v>OK</v>
      </c>
      <c r="P546" s="173">
        <v>64970</v>
      </c>
      <c r="Q546" s="173">
        <f t="shared" si="25"/>
        <v>64970</v>
      </c>
      <c r="R546" s="82" t="str">
        <f t="shared" si="26"/>
        <v>OK</v>
      </c>
      <c r="S546" s="75"/>
      <c r="T546" s="75"/>
      <c r="U546" s="75"/>
      <c r="V546" s="75"/>
      <c r="W546" s="75"/>
    </row>
    <row r="547" spans="1:23" ht="12.75" customHeight="1">
      <c r="A547" s="93" t="s">
        <v>979</v>
      </c>
      <c r="B547" s="156" t="s">
        <v>338</v>
      </c>
      <c r="C547" s="93" t="s">
        <v>225</v>
      </c>
      <c r="D547" s="172">
        <v>1</v>
      </c>
      <c r="E547" s="173">
        <v>71876</v>
      </c>
      <c r="F547" s="173">
        <f t="shared" si="18"/>
        <v>71876</v>
      </c>
      <c r="G547" s="173">
        <v>71517</v>
      </c>
      <c r="H547" s="173">
        <f t="shared" si="19"/>
        <v>71517</v>
      </c>
      <c r="I547" s="82" t="str">
        <f t="shared" si="20"/>
        <v>OK</v>
      </c>
      <c r="J547" s="173">
        <v>71876</v>
      </c>
      <c r="K547" s="173">
        <f t="shared" si="21"/>
        <v>71876</v>
      </c>
      <c r="L547" s="82" t="str">
        <f t="shared" si="22"/>
        <v>OK</v>
      </c>
      <c r="M547" s="173">
        <v>71455</v>
      </c>
      <c r="N547" s="173">
        <f t="shared" si="23"/>
        <v>71455</v>
      </c>
      <c r="O547" s="82" t="str">
        <f t="shared" si="24"/>
        <v>OK</v>
      </c>
      <c r="P547" s="173">
        <v>71475</v>
      </c>
      <c r="Q547" s="173">
        <f t="shared" si="25"/>
        <v>71475</v>
      </c>
      <c r="R547" s="82" t="str">
        <f t="shared" si="26"/>
        <v>OK</v>
      </c>
      <c r="S547" s="75"/>
      <c r="T547" s="75"/>
      <c r="U547" s="75"/>
      <c r="V547" s="75"/>
      <c r="W547" s="75"/>
    </row>
    <row r="548" spans="1:23" ht="12.75" customHeight="1">
      <c r="A548" s="93" t="s">
        <v>980</v>
      </c>
      <c r="B548" s="156" t="s">
        <v>336</v>
      </c>
      <c r="C548" s="93" t="s">
        <v>225</v>
      </c>
      <c r="D548" s="172">
        <v>2</v>
      </c>
      <c r="E548" s="173">
        <v>78673</v>
      </c>
      <c r="F548" s="173">
        <f t="shared" si="18"/>
        <v>157346</v>
      </c>
      <c r="G548" s="173">
        <v>78280</v>
      </c>
      <c r="H548" s="173">
        <f t="shared" si="19"/>
        <v>156560</v>
      </c>
      <c r="I548" s="82" t="str">
        <f t="shared" si="20"/>
        <v>OK</v>
      </c>
      <c r="J548" s="173">
        <v>78673</v>
      </c>
      <c r="K548" s="173">
        <f t="shared" si="21"/>
        <v>157346</v>
      </c>
      <c r="L548" s="82" t="str">
        <f t="shared" si="22"/>
        <v>OK</v>
      </c>
      <c r="M548" s="173">
        <v>78212</v>
      </c>
      <c r="N548" s="173">
        <f t="shared" si="23"/>
        <v>156424</v>
      </c>
      <c r="O548" s="82" t="str">
        <f t="shared" si="24"/>
        <v>OK</v>
      </c>
      <c r="P548" s="173">
        <v>78234</v>
      </c>
      <c r="Q548" s="173">
        <f t="shared" si="25"/>
        <v>156468</v>
      </c>
      <c r="R548" s="82" t="str">
        <f t="shared" si="26"/>
        <v>OK</v>
      </c>
      <c r="S548" s="75"/>
      <c r="T548" s="75"/>
      <c r="U548" s="75"/>
      <c r="V548" s="75"/>
      <c r="W548" s="75"/>
    </row>
    <row r="549" spans="1:23" ht="12.75" customHeight="1">
      <c r="A549" s="93" t="s">
        <v>981</v>
      </c>
      <c r="B549" s="156" t="s">
        <v>433</v>
      </c>
      <c r="C549" s="93" t="s">
        <v>225</v>
      </c>
      <c r="D549" s="172">
        <v>1</v>
      </c>
      <c r="E549" s="173">
        <v>10132</v>
      </c>
      <c r="F549" s="173">
        <f t="shared" si="18"/>
        <v>10132</v>
      </c>
      <c r="G549" s="173">
        <v>10081</v>
      </c>
      <c r="H549" s="173">
        <f t="shared" si="19"/>
        <v>10081</v>
      </c>
      <c r="I549" s="82" t="str">
        <f t="shared" si="20"/>
        <v>OK</v>
      </c>
      <c r="J549" s="173">
        <v>10132</v>
      </c>
      <c r="K549" s="173">
        <f t="shared" si="21"/>
        <v>10132</v>
      </c>
      <c r="L549" s="82" t="str">
        <f t="shared" si="22"/>
        <v>OK</v>
      </c>
      <c r="M549" s="173">
        <v>10073</v>
      </c>
      <c r="N549" s="173">
        <f t="shared" si="23"/>
        <v>10073</v>
      </c>
      <c r="O549" s="82" t="str">
        <f t="shared" si="24"/>
        <v>OK</v>
      </c>
      <c r="P549" s="173">
        <v>10075</v>
      </c>
      <c r="Q549" s="173">
        <f t="shared" si="25"/>
        <v>10075</v>
      </c>
      <c r="R549" s="82" t="str">
        <f t="shared" si="26"/>
        <v>OK</v>
      </c>
      <c r="S549" s="75"/>
      <c r="T549" s="75"/>
      <c r="U549" s="75"/>
      <c r="V549" s="75"/>
      <c r="W549" s="75"/>
    </row>
    <row r="550" spans="1:23" ht="12.75" customHeight="1">
      <c r="A550" s="93" t="s">
        <v>982</v>
      </c>
      <c r="B550" s="156" t="s">
        <v>847</v>
      </c>
      <c r="C550" s="93" t="s">
        <v>220</v>
      </c>
      <c r="D550" s="172">
        <v>6.75</v>
      </c>
      <c r="E550" s="173">
        <v>5462</v>
      </c>
      <c r="F550" s="173">
        <f t="shared" si="18"/>
        <v>36869</v>
      </c>
      <c r="G550" s="173">
        <v>5435</v>
      </c>
      <c r="H550" s="173">
        <f t="shared" si="19"/>
        <v>36686</v>
      </c>
      <c r="I550" s="82" t="str">
        <f t="shared" si="20"/>
        <v>OK</v>
      </c>
      <c r="J550" s="173">
        <v>5462</v>
      </c>
      <c r="K550" s="173">
        <f t="shared" si="21"/>
        <v>36869</v>
      </c>
      <c r="L550" s="82" t="str">
        <f t="shared" si="22"/>
        <v>OK</v>
      </c>
      <c r="M550" s="173">
        <v>5430</v>
      </c>
      <c r="N550" s="173">
        <f t="shared" si="23"/>
        <v>36653</v>
      </c>
      <c r="O550" s="82" t="str">
        <f t="shared" si="24"/>
        <v>OK</v>
      </c>
      <c r="P550" s="173">
        <v>5432</v>
      </c>
      <c r="Q550" s="173">
        <f t="shared" si="25"/>
        <v>36666</v>
      </c>
      <c r="R550" s="82" t="str">
        <f t="shared" si="26"/>
        <v>OK</v>
      </c>
      <c r="S550" s="75"/>
      <c r="T550" s="75"/>
      <c r="U550" s="75"/>
      <c r="V550" s="75"/>
      <c r="W550" s="75"/>
    </row>
    <row r="551" spans="1:23" ht="12.75" customHeight="1">
      <c r="A551" s="93" t="s">
        <v>983</v>
      </c>
      <c r="B551" s="156" t="s">
        <v>344</v>
      </c>
      <c r="C551" s="93" t="s">
        <v>225</v>
      </c>
      <c r="D551" s="172">
        <v>3</v>
      </c>
      <c r="E551" s="173">
        <v>46871</v>
      </c>
      <c r="F551" s="173">
        <f t="shared" si="18"/>
        <v>140613</v>
      </c>
      <c r="G551" s="173">
        <v>46637</v>
      </c>
      <c r="H551" s="173">
        <f t="shared" si="19"/>
        <v>139911</v>
      </c>
      <c r="I551" s="82" t="str">
        <f t="shared" si="20"/>
        <v>OK</v>
      </c>
      <c r="J551" s="173">
        <v>46871</v>
      </c>
      <c r="K551" s="173">
        <f t="shared" si="21"/>
        <v>140613</v>
      </c>
      <c r="L551" s="82" t="str">
        <f t="shared" si="22"/>
        <v>OK</v>
      </c>
      <c r="M551" s="173">
        <v>46596</v>
      </c>
      <c r="N551" s="173">
        <f t="shared" si="23"/>
        <v>139788</v>
      </c>
      <c r="O551" s="82" t="str">
        <f t="shared" si="24"/>
        <v>OK</v>
      </c>
      <c r="P551" s="173">
        <v>46609</v>
      </c>
      <c r="Q551" s="173">
        <f t="shared" si="25"/>
        <v>139827</v>
      </c>
      <c r="R551" s="82" t="str">
        <f t="shared" si="26"/>
        <v>OK</v>
      </c>
      <c r="S551" s="75"/>
      <c r="T551" s="75"/>
      <c r="U551" s="75"/>
      <c r="V551" s="75"/>
      <c r="W551" s="75"/>
    </row>
    <row r="552" spans="1:23" ht="12.75" customHeight="1">
      <c r="A552" s="93" t="s">
        <v>984</v>
      </c>
      <c r="B552" s="156" t="s">
        <v>850</v>
      </c>
      <c r="C552" s="93" t="s">
        <v>225</v>
      </c>
      <c r="D552" s="172">
        <v>1</v>
      </c>
      <c r="E552" s="173">
        <v>60112</v>
      </c>
      <c r="F552" s="173">
        <f t="shared" si="18"/>
        <v>60112</v>
      </c>
      <c r="G552" s="173">
        <v>59811</v>
      </c>
      <c r="H552" s="173">
        <f t="shared" si="19"/>
        <v>59811</v>
      </c>
      <c r="I552" s="82" t="str">
        <f t="shared" si="20"/>
        <v>OK</v>
      </c>
      <c r="J552" s="173">
        <v>60112</v>
      </c>
      <c r="K552" s="173">
        <f t="shared" si="21"/>
        <v>60112</v>
      </c>
      <c r="L552" s="82" t="str">
        <f t="shared" si="22"/>
        <v>OK</v>
      </c>
      <c r="M552" s="173">
        <v>59760</v>
      </c>
      <c r="N552" s="173">
        <f t="shared" si="23"/>
        <v>59760</v>
      </c>
      <c r="O552" s="82" t="str">
        <f t="shared" si="24"/>
        <v>OK</v>
      </c>
      <c r="P552" s="173">
        <v>59777</v>
      </c>
      <c r="Q552" s="173">
        <f t="shared" si="25"/>
        <v>59777</v>
      </c>
      <c r="R552" s="82" t="str">
        <f t="shared" si="26"/>
        <v>OK</v>
      </c>
      <c r="S552" s="75"/>
      <c r="T552" s="75"/>
      <c r="U552" s="75"/>
      <c r="V552" s="75"/>
      <c r="W552" s="75"/>
    </row>
    <row r="553" spans="1:23" ht="12.75" customHeight="1">
      <c r="A553" s="93" t="s">
        <v>985</v>
      </c>
      <c r="B553" s="156" t="s">
        <v>441</v>
      </c>
      <c r="C553" s="93" t="s">
        <v>225</v>
      </c>
      <c r="D553" s="172">
        <v>1</v>
      </c>
      <c r="E553" s="173">
        <v>174353</v>
      </c>
      <c r="F553" s="173">
        <f t="shared" si="18"/>
        <v>174353</v>
      </c>
      <c r="G553" s="173">
        <v>173481</v>
      </c>
      <c r="H553" s="173">
        <f t="shared" si="19"/>
        <v>173481</v>
      </c>
      <c r="I553" s="82" t="str">
        <f t="shared" si="20"/>
        <v>OK</v>
      </c>
      <c r="J553" s="173">
        <v>174353</v>
      </c>
      <c r="K553" s="173">
        <f t="shared" si="21"/>
        <v>174353</v>
      </c>
      <c r="L553" s="82" t="str">
        <f t="shared" si="22"/>
        <v>OK</v>
      </c>
      <c r="M553" s="173">
        <v>173331</v>
      </c>
      <c r="N553" s="173">
        <f t="shared" si="23"/>
        <v>173331</v>
      </c>
      <c r="O553" s="82" t="str">
        <f t="shared" si="24"/>
        <v>OK</v>
      </c>
      <c r="P553" s="173">
        <v>173380</v>
      </c>
      <c r="Q553" s="173">
        <f t="shared" si="25"/>
        <v>173380</v>
      </c>
      <c r="R553" s="82" t="str">
        <f t="shared" si="26"/>
        <v>OK</v>
      </c>
      <c r="S553" s="75"/>
      <c r="T553" s="75"/>
      <c r="U553" s="75"/>
      <c r="V553" s="75"/>
      <c r="W553" s="75"/>
    </row>
    <row r="554" spans="1:23" ht="12.75" customHeight="1">
      <c r="A554" s="93" t="s">
        <v>986</v>
      </c>
      <c r="B554" s="156" t="s">
        <v>964</v>
      </c>
      <c r="C554" s="93" t="s">
        <v>225</v>
      </c>
      <c r="D554" s="172">
        <v>2</v>
      </c>
      <c r="E554" s="173">
        <v>281870</v>
      </c>
      <c r="F554" s="173">
        <f t="shared" si="18"/>
        <v>563740</v>
      </c>
      <c r="G554" s="173">
        <v>280461</v>
      </c>
      <c r="H554" s="173">
        <f t="shared" si="19"/>
        <v>560922</v>
      </c>
      <c r="I554" s="82" t="str">
        <f t="shared" si="20"/>
        <v>OK</v>
      </c>
      <c r="J554" s="173">
        <v>281870</v>
      </c>
      <c r="K554" s="173">
        <f t="shared" si="21"/>
        <v>563740</v>
      </c>
      <c r="L554" s="82" t="str">
        <f t="shared" si="22"/>
        <v>OK</v>
      </c>
      <c r="M554" s="173">
        <v>280218</v>
      </c>
      <c r="N554" s="173">
        <f t="shared" si="23"/>
        <v>560436</v>
      </c>
      <c r="O554" s="82" t="str">
        <f t="shared" si="24"/>
        <v>OK</v>
      </c>
      <c r="P554" s="173">
        <v>280297</v>
      </c>
      <c r="Q554" s="173">
        <f t="shared" si="25"/>
        <v>560594</v>
      </c>
      <c r="R554" s="82" t="str">
        <f t="shared" si="26"/>
        <v>OK</v>
      </c>
      <c r="S554" s="75"/>
      <c r="T554" s="75"/>
      <c r="U554" s="75"/>
      <c r="V554" s="75"/>
      <c r="W554" s="75"/>
    </row>
    <row r="555" spans="1:23" ht="12.75" customHeight="1">
      <c r="A555" s="93" t="s">
        <v>987</v>
      </c>
      <c r="B555" s="156" t="s">
        <v>864</v>
      </c>
      <c r="C555" s="93" t="s">
        <v>217</v>
      </c>
      <c r="D555" s="172">
        <v>25.86</v>
      </c>
      <c r="E555" s="173">
        <v>56708</v>
      </c>
      <c r="F555" s="173">
        <f t="shared" si="18"/>
        <v>1466469</v>
      </c>
      <c r="G555" s="173">
        <v>56424</v>
      </c>
      <c r="H555" s="173">
        <f t="shared" si="19"/>
        <v>1459125</v>
      </c>
      <c r="I555" s="82" t="str">
        <f t="shared" si="20"/>
        <v>OK</v>
      </c>
      <c r="J555" s="173">
        <v>56708</v>
      </c>
      <c r="K555" s="173">
        <f t="shared" si="21"/>
        <v>1466469</v>
      </c>
      <c r="L555" s="82" t="str">
        <f t="shared" si="22"/>
        <v>OK</v>
      </c>
      <c r="M555" s="173">
        <v>56376</v>
      </c>
      <c r="N555" s="173">
        <f t="shared" si="23"/>
        <v>1457883</v>
      </c>
      <c r="O555" s="82" t="str">
        <f t="shared" si="24"/>
        <v>OK</v>
      </c>
      <c r="P555" s="173">
        <v>56392</v>
      </c>
      <c r="Q555" s="173">
        <f t="shared" si="25"/>
        <v>1458297</v>
      </c>
      <c r="R555" s="82" t="str">
        <f t="shared" si="26"/>
        <v>OK</v>
      </c>
      <c r="S555" s="75"/>
      <c r="T555" s="75"/>
      <c r="U555" s="75"/>
      <c r="V555" s="75"/>
      <c r="W555" s="75"/>
    </row>
    <row r="556" spans="1:23" ht="12.75" customHeight="1">
      <c r="A556" s="93" t="s">
        <v>988</v>
      </c>
      <c r="B556" s="156" t="s">
        <v>451</v>
      </c>
      <c r="C556" s="93" t="s">
        <v>217</v>
      </c>
      <c r="D556" s="172">
        <v>22.72</v>
      </c>
      <c r="E556" s="173">
        <v>24082</v>
      </c>
      <c r="F556" s="173">
        <f t="shared" si="18"/>
        <v>547143</v>
      </c>
      <c r="G556" s="173">
        <v>23962</v>
      </c>
      <c r="H556" s="173">
        <f t="shared" si="19"/>
        <v>544417</v>
      </c>
      <c r="I556" s="82" t="str">
        <f t="shared" si="20"/>
        <v>OK</v>
      </c>
      <c r="J556" s="173">
        <v>24082</v>
      </c>
      <c r="K556" s="173">
        <f t="shared" si="21"/>
        <v>547143</v>
      </c>
      <c r="L556" s="82" t="str">
        <f t="shared" si="22"/>
        <v>OK</v>
      </c>
      <c r="M556" s="173">
        <v>23941</v>
      </c>
      <c r="N556" s="173">
        <f t="shared" si="23"/>
        <v>543940</v>
      </c>
      <c r="O556" s="82" t="str">
        <f t="shared" si="24"/>
        <v>OK</v>
      </c>
      <c r="P556" s="173">
        <v>23948</v>
      </c>
      <c r="Q556" s="173">
        <f t="shared" si="25"/>
        <v>544099</v>
      </c>
      <c r="R556" s="82" t="str">
        <f t="shared" si="26"/>
        <v>OK</v>
      </c>
      <c r="S556" s="75"/>
      <c r="T556" s="75"/>
      <c r="U556" s="75"/>
      <c r="V556" s="75"/>
      <c r="W556" s="75"/>
    </row>
    <row r="557" spans="1:23" ht="12.75" customHeight="1">
      <c r="A557" s="93" t="s">
        <v>989</v>
      </c>
      <c r="B557" s="156" t="s">
        <v>945</v>
      </c>
      <c r="C557" s="93" t="s">
        <v>217</v>
      </c>
      <c r="D557" s="172">
        <v>5.7</v>
      </c>
      <c r="E557" s="173">
        <v>71900</v>
      </c>
      <c r="F557" s="173">
        <f t="shared" si="18"/>
        <v>409830</v>
      </c>
      <c r="G557" s="173">
        <v>71541</v>
      </c>
      <c r="H557" s="173">
        <f t="shared" si="19"/>
        <v>407784</v>
      </c>
      <c r="I557" s="82" t="str">
        <f t="shared" si="20"/>
        <v>OK</v>
      </c>
      <c r="J557" s="173">
        <v>69000</v>
      </c>
      <c r="K557" s="173">
        <f t="shared" si="21"/>
        <v>393300</v>
      </c>
      <c r="L557" s="82" t="str">
        <f t="shared" si="22"/>
        <v>OK</v>
      </c>
      <c r="M557" s="173">
        <v>71479</v>
      </c>
      <c r="N557" s="173">
        <f t="shared" si="23"/>
        <v>407430</v>
      </c>
      <c r="O557" s="82" t="str">
        <f t="shared" si="24"/>
        <v>OK</v>
      </c>
      <c r="P557" s="173">
        <v>71499</v>
      </c>
      <c r="Q557" s="173">
        <f t="shared" si="25"/>
        <v>407544</v>
      </c>
      <c r="R557" s="82" t="str">
        <f t="shared" si="26"/>
        <v>OK</v>
      </c>
      <c r="S557" s="75"/>
      <c r="T557" s="75"/>
      <c r="U557" s="75"/>
      <c r="V557" s="75"/>
      <c r="W557" s="75"/>
    </row>
    <row r="558" spans="1:23" ht="12.75" customHeight="1">
      <c r="A558" s="93" t="s">
        <v>990</v>
      </c>
      <c r="B558" s="156" t="s">
        <v>454</v>
      </c>
      <c r="C558" s="93" t="s">
        <v>217</v>
      </c>
      <c r="D558" s="172">
        <v>12.88</v>
      </c>
      <c r="E558" s="173">
        <v>10435</v>
      </c>
      <c r="F558" s="173">
        <f t="shared" si="18"/>
        <v>134403</v>
      </c>
      <c r="G558" s="173">
        <v>10383</v>
      </c>
      <c r="H558" s="173">
        <f t="shared" si="19"/>
        <v>133733</v>
      </c>
      <c r="I558" s="82" t="str">
        <f t="shared" si="20"/>
        <v>OK</v>
      </c>
      <c r="J558" s="173">
        <v>10435</v>
      </c>
      <c r="K558" s="173">
        <f t="shared" si="21"/>
        <v>134403</v>
      </c>
      <c r="L558" s="82" t="str">
        <f t="shared" si="22"/>
        <v>OK</v>
      </c>
      <c r="M558" s="173">
        <v>10374</v>
      </c>
      <c r="N558" s="173">
        <f t="shared" si="23"/>
        <v>133617</v>
      </c>
      <c r="O558" s="82" t="str">
        <f t="shared" si="24"/>
        <v>OK</v>
      </c>
      <c r="P558" s="173">
        <v>10377</v>
      </c>
      <c r="Q558" s="173">
        <f t="shared" si="25"/>
        <v>133656</v>
      </c>
      <c r="R558" s="82" t="str">
        <f t="shared" si="26"/>
        <v>OK</v>
      </c>
      <c r="S558" s="75"/>
      <c r="T558" s="75"/>
      <c r="U558" s="75"/>
      <c r="V558" s="75"/>
      <c r="W558" s="75"/>
    </row>
    <row r="559" spans="1:23" ht="12.75" customHeight="1">
      <c r="A559" s="93" t="s">
        <v>991</v>
      </c>
      <c r="B559" s="156" t="s">
        <v>868</v>
      </c>
      <c r="C559" s="93" t="s">
        <v>225</v>
      </c>
      <c r="D559" s="172">
        <v>2</v>
      </c>
      <c r="E559" s="173">
        <v>1475250</v>
      </c>
      <c r="F559" s="173">
        <f t="shared" si="18"/>
        <v>2950500</v>
      </c>
      <c r="G559" s="173">
        <v>1467874</v>
      </c>
      <c r="H559" s="173">
        <f t="shared" si="19"/>
        <v>2935748</v>
      </c>
      <c r="I559" s="82" t="str">
        <f t="shared" si="20"/>
        <v>OK</v>
      </c>
      <c r="J559" s="173">
        <v>1475250</v>
      </c>
      <c r="K559" s="173">
        <f t="shared" si="21"/>
        <v>2950500</v>
      </c>
      <c r="L559" s="82" t="str">
        <f t="shared" si="22"/>
        <v>OK</v>
      </c>
      <c r="M559" s="173">
        <v>1466605</v>
      </c>
      <c r="N559" s="173">
        <f t="shared" si="23"/>
        <v>2933210</v>
      </c>
      <c r="O559" s="82" t="str">
        <f t="shared" si="24"/>
        <v>OK</v>
      </c>
      <c r="P559" s="173">
        <v>1467018</v>
      </c>
      <c r="Q559" s="173">
        <f t="shared" si="25"/>
        <v>2934036</v>
      </c>
      <c r="R559" s="82" t="str">
        <f t="shared" si="26"/>
        <v>OK</v>
      </c>
      <c r="S559" s="75"/>
      <c r="T559" s="75"/>
      <c r="U559" s="75"/>
      <c r="V559" s="75"/>
      <c r="W559" s="75"/>
    </row>
    <row r="560" spans="1:23" ht="12.75" customHeight="1">
      <c r="A560" s="93">
        <v>7.5</v>
      </c>
      <c r="B560" s="156" t="s">
        <v>992</v>
      </c>
      <c r="C560" s="93"/>
      <c r="D560" s="172"/>
      <c r="E560" s="173"/>
      <c r="F560" s="173">
        <f t="shared" si="18"/>
        <v>0</v>
      </c>
      <c r="G560" s="173"/>
      <c r="H560" s="173">
        <f t="shared" si="19"/>
        <v>0</v>
      </c>
      <c r="I560" s="82" t="str">
        <f t="shared" si="20"/>
        <v>OK</v>
      </c>
      <c r="J560" s="173"/>
      <c r="K560" s="173">
        <f t="shared" si="21"/>
        <v>0</v>
      </c>
      <c r="L560" s="82" t="str">
        <f t="shared" si="22"/>
        <v>OK</v>
      </c>
      <c r="M560" s="173"/>
      <c r="N560" s="173">
        <f t="shared" si="23"/>
        <v>0</v>
      </c>
      <c r="O560" s="82" t="str">
        <f t="shared" si="24"/>
        <v>OK</v>
      </c>
      <c r="P560" s="173"/>
      <c r="Q560" s="173">
        <f t="shared" si="25"/>
        <v>0</v>
      </c>
      <c r="R560" s="82" t="str">
        <f t="shared" si="26"/>
        <v>OK</v>
      </c>
      <c r="S560" s="75"/>
      <c r="T560" s="75"/>
      <c r="U560" s="75"/>
      <c r="V560" s="75"/>
      <c r="W560" s="75"/>
    </row>
    <row r="561" spans="1:23" ht="12.75" customHeight="1">
      <c r="A561" s="93" t="s">
        <v>993</v>
      </c>
      <c r="B561" s="156" t="s">
        <v>872</v>
      </c>
      <c r="C561" s="93" t="s">
        <v>217</v>
      </c>
      <c r="D561" s="172">
        <v>602.96</v>
      </c>
      <c r="E561" s="173">
        <v>10435</v>
      </c>
      <c r="F561" s="173">
        <f t="shared" si="18"/>
        <v>6291888</v>
      </c>
      <c r="G561" s="173">
        <v>10383</v>
      </c>
      <c r="H561" s="173">
        <f t="shared" si="19"/>
        <v>6260534</v>
      </c>
      <c r="I561" s="82" t="str">
        <f t="shared" si="20"/>
        <v>OK</v>
      </c>
      <c r="J561" s="173">
        <v>10435</v>
      </c>
      <c r="K561" s="173">
        <f t="shared" si="21"/>
        <v>6291888</v>
      </c>
      <c r="L561" s="82" t="str">
        <f t="shared" si="22"/>
        <v>OK</v>
      </c>
      <c r="M561" s="173">
        <v>10374</v>
      </c>
      <c r="N561" s="173">
        <f t="shared" si="23"/>
        <v>6255107</v>
      </c>
      <c r="O561" s="82" t="str">
        <f t="shared" si="24"/>
        <v>OK</v>
      </c>
      <c r="P561" s="173">
        <v>10377</v>
      </c>
      <c r="Q561" s="173">
        <f t="shared" si="25"/>
        <v>6256916</v>
      </c>
      <c r="R561" s="82" t="str">
        <f t="shared" si="26"/>
        <v>OK</v>
      </c>
      <c r="S561" s="75"/>
      <c r="T561" s="75"/>
      <c r="U561" s="75"/>
      <c r="V561" s="75"/>
      <c r="W561" s="75"/>
    </row>
    <row r="562" spans="1:23" ht="12.75" customHeight="1">
      <c r="A562" s="93" t="s">
        <v>994</v>
      </c>
      <c r="B562" s="156" t="s">
        <v>920</v>
      </c>
      <c r="C562" s="93" t="s">
        <v>217</v>
      </c>
      <c r="D562" s="172">
        <v>52.83</v>
      </c>
      <c r="E562" s="173">
        <v>13206</v>
      </c>
      <c r="F562" s="173">
        <f t="shared" si="18"/>
        <v>697673</v>
      </c>
      <c r="G562" s="173">
        <v>13140</v>
      </c>
      <c r="H562" s="173">
        <f t="shared" si="19"/>
        <v>694186</v>
      </c>
      <c r="I562" s="82" t="str">
        <f t="shared" si="20"/>
        <v>OK</v>
      </c>
      <c r="J562" s="173">
        <v>13206</v>
      </c>
      <c r="K562" s="173">
        <f t="shared" si="21"/>
        <v>697673</v>
      </c>
      <c r="L562" s="82" t="str">
        <f t="shared" si="22"/>
        <v>OK</v>
      </c>
      <c r="M562" s="173">
        <v>13129</v>
      </c>
      <c r="N562" s="173">
        <f t="shared" si="23"/>
        <v>693605</v>
      </c>
      <c r="O562" s="82" t="str">
        <f t="shared" si="24"/>
        <v>OK</v>
      </c>
      <c r="P562" s="173">
        <v>13132</v>
      </c>
      <c r="Q562" s="173">
        <f t="shared" si="25"/>
        <v>693764</v>
      </c>
      <c r="R562" s="82" t="str">
        <f t="shared" si="26"/>
        <v>OK</v>
      </c>
      <c r="S562" s="75"/>
      <c r="T562" s="75"/>
      <c r="U562" s="75"/>
      <c r="V562" s="75"/>
      <c r="W562" s="75"/>
    </row>
    <row r="563" spans="1:23" ht="12.75" customHeight="1">
      <c r="A563" s="93" t="s">
        <v>995</v>
      </c>
      <c r="B563" s="156" t="s">
        <v>881</v>
      </c>
      <c r="C563" s="93" t="s">
        <v>217</v>
      </c>
      <c r="D563" s="172">
        <v>5.13</v>
      </c>
      <c r="E563" s="173">
        <v>17810</v>
      </c>
      <c r="F563" s="173">
        <f t="shared" si="18"/>
        <v>91365</v>
      </c>
      <c r="G563" s="173">
        <v>17721</v>
      </c>
      <c r="H563" s="173">
        <f t="shared" si="19"/>
        <v>90909</v>
      </c>
      <c r="I563" s="82" t="str">
        <f t="shared" si="20"/>
        <v>OK</v>
      </c>
      <c r="J563" s="173">
        <v>17810</v>
      </c>
      <c r="K563" s="173">
        <f t="shared" si="21"/>
        <v>91365</v>
      </c>
      <c r="L563" s="82" t="str">
        <f t="shared" si="22"/>
        <v>OK</v>
      </c>
      <c r="M563" s="173">
        <v>17706</v>
      </c>
      <c r="N563" s="173">
        <f t="shared" si="23"/>
        <v>90832</v>
      </c>
      <c r="O563" s="82" t="str">
        <f t="shared" si="24"/>
        <v>OK</v>
      </c>
      <c r="P563" s="173">
        <v>17711</v>
      </c>
      <c r="Q563" s="173">
        <f t="shared" si="25"/>
        <v>90857</v>
      </c>
      <c r="R563" s="82" t="str">
        <f t="shared" si="26"/>
        <v>OK</v>
      </c>
      <c r="S563" s="75"/>
      <c r="T563" s="75"/>
      <c r="U563" s="75"/>
      <c r="V563" s="75"/>
      <c r="W563" s="75"/>
    </row>
    <row r="564" spans="1:23" ht="12.75" customHeight="1">
      <c r="A564" s="93" t="s">
        <v>996</v>
      </c>
      <c r="B564" s="156" t="s">
        <v>997</v>
      </c>
      <c r="C564" s="93" t="s">
        <v>217</v>
      </c>
      <c r="D564" s="172">
        <v>17.41</v>
      </c>
      <c r="E564" s="173">
        <v>23789</v>
      </c>
      <c r="F564" s="173">
        <f t="shared" si="18"/>
        <v>414166</v>
      </c>
      <c r="G564" s="173">
        <v>23670</v>
      </c>
      <c r="H564" s="173">
        <f t="shared" si="19"/>
        <v>412095</v>
      </c>
      <c r="I564" s="82" t="str">
        <f t="shared" si="20"/>
        <v>OK</v>
      </c>
      <c r="J564" s="173">
        <v>23789</v>
      </c>
      <c r="K564" s="173">
        <f t="shared" si="21"/>
        <v>414166</v>
      </c>
      <c r="L564" s="82" t="str">
        <f t="shared" si="22"/>
        <v>OK</v>
      </c>
      <c r="M564" s="173">
        <v>23650</v>
      </c>
      <c r="N564" s="173">
        <f t="shared" si="23"/>
        <v>411747</v>
      </c>
      <c r="O564" s="82" t="str">
        <f t="shared" si="24"/>
        <v>OK</v>
      </c>
      <c r="P564" s="173">
        <v>23656</v>
      </c>
      <c r="Q564" s="173">
        <f t="shared" si="25"/>
        <v>411851</v>
      </c>
      <c r="R564" s="82" t="str">
        <f t="shared" si="26"/>
        <v>OK</v>
      </c>
      <c r="S564" s="75"/>
      <c r="T564" s="75"/>
      <c r="U564" s="75"/>
      <c r="V564" s="75"/>
      <c r="W564" s="75"/>
    </row>
    <row r="565" spans="1:23" ht="12.75" customHeight="1">
      <c r="A565" s="93">
        <v>7.6</v>
      </c>
      <c r="B565" s="156" t="s">
        <v>998</v>
      </c>
      <c r="C565" s="93"/>
      <c r="D565" s="172"/>
      <c r="E565" s="173"/>
      <c r="F565" s="173">
        <f t="shared" si="18"/>
        <v>0</v>
      </c>
      <c r="G565" s="173"/>
      <c r="H565" s="173">
        <f t="shared" si="19"/>
        <v>0</v>
      </c>
      <c r="I565" s="82" t="str">
        <f t="shared" si="20"/>
        <v>OK</v>
      </c>
      <c r="J565" s="173"/>
      <c r="K565" s="173">
        <f t="shared" si="21"/>
        <v>0</v>
      </c>
      <c r="L565" s="82" t="str">
        <f t="shared" si="22"/>
        <v>OK</v>
      </c>
      <c r="M565" s="173"/>
      <c r="N565" s="173">
        <f t="shared" si="23"/>
        <v>0</v>
      </c>
      <c r="O565" s="82" t="str">
        <f t="shared" si="24"/>
        <v>OK</v>
      </c>
      <c r="P565" s="173">
        <v>0</v>
      </c>
      <c r="Q565" s="173">
        <f t="shared" si="25"/>
        <v>0</v>
      </c>
      <c r="R565" s="82" t="str">
        <f t="shared" si="26"/>
        <v>OK</v>
      </c>
      <c r="S565" s="75"/>
      <c r="T565" s="75"/>
      <c r="U565" s="75"/>
      <c r="V565" s="75"/>
      <c r="W565" s="75"/>
    </row>
    <row r="566" spans="1:23" ht="12.75" customHeight="1">
      <c r="A566" s="93" t="s">
        <v>999</v>
      </c>
      <c r="B566" s="156" t="s">
        <v>872</v>
      </c>
      <c r="C566" s="93" t="s">
        <v>217</v>
      </c>
      <c r="D566" s="172">
        <v>1117.04</v>
      </c>
      <c r="E566" s="173">
        <v>10435</v>
      </c>
      <c r="F566" s="173">
        <f t="shared" si="18"/>
        <v>11656312</v>
      </c>
      <c r="G566" s="173">
        <v>10383</v>
      </c>
      <c r="H566" s="173">
        <f t="shared" si="19"/>
        <v>11598226</v>
      </c>
      <c r="I566" s="82" t="str">
        <f t="shared" si="20"/>
        <v>OK</v>
      </c>
      <c r="J566" s="173">
        <v>10435</v>
      </c>
      <c r="K566" s="173">
        <f t="shared" si="21"/>
        <v>11656312</v>
      </c>
      <c r="L566" s="82" t="str">
        <f t="shared" si="22"/>
        <v>OK</v>
      </c>
      <c r="M566" s="173">
        <v>10374</v>
      </c>
      <c r="N566" s="173">
        <f t="shared" si="23"/>
        <v>11588173</v>
      </c>
      <c r="O566" s="82" t="str">
        <f t="shared" si="24"/>
        <v>OK</v>
      </c>
      <c r="P566" s="173">
        <v>10377</v>
      </c>
      <c r="Q566" s="173">
        <f t="shared" si="25"/>
        <v>11591524</v>
      </c>
      <c r="R566" s="82" t="str">
        <f t="shared" si="26"/>
        <v>OK</v>
      </c>
      <c r="S566" s="75"/>
      <c r="T566" s="75"/>
      <c r="U566" s="75"/>
      <c r="V566" s="75"/>
      <c r="W566" s="75"/>
    </row>
    <row r="567" spans="1:23" ht="12.75" customHeight="1">
      <c r="A567" s="93" t="s">
        <v>1000</v>
      </c>
      <c r="B567" s="156" t="s">
        <v>920</v>
      </c>
      <c r="C567" s="93" t="s">
        <v>217</v>
      </c>
      <c r="D567" s="172">
        <v>39.36</v>
      </c>
      <c r="E567" s="173">
        <v>13206</v>
      </c>
      <c r="F567" s="173">
        <f t="shared" si="18"/>
        <v>519788</v>
      </c>
      <c r="G567" s="173">
        <v>13140</v>
      </c>
      <c r="H567" s="173">
        <f t="shared" si="19"/>
        <v>517190</v>
      </c>
      <c r="I567" s="82" t="str">
        <f t="shared" si="20"/>
        <v>OK</v>
      </c>
      <c r="J567" s="173">
        <v>13206</v>
      </c>
      <c r="K567" s="173">
        <f t="shared" si="21"/>
        <v>519788</v>
      </c>
      <c r="L567" s="82" t="str">
        <f t="shared" si="22"/>
        <v>OK</v>
      </c>
      <c r="M567" s="173">
        <v>13129</v>
      </c>
      <c r="N567" s="173">
        <f t="shared" si="23"/>
        <v>516757</v>
      </c>
      <c r="O567" s="82" t="str">
        <f t="shared" si="24"/>
        <v>OK</v>
      </c>
      <c r="P567" s="173">
        <v>13132</v>
      </c>
      <c r="Q567" s="173">
        <f t="shared" si="25"/>
        <v>516876</v>
      </c>
      <c r="R567" s="82" t="str">
        <f t="shared" si="26"/>
        <v>OK</v>
      </c>
      <c r="S567" s="75"/>
      <c r="T567" s="75"/>
      <c r="U567" s="75"/>
      <c r="V567" s="75"/>
      <c r="W567" s="75"/>
    </row>
    <row r="568" spans="1:23" ht="12.75" customHeight="1">
      <c r="A568" s="93" t="s">
        <v>1001</v>
      </c>
      <c r="B568" s="156" t="s">
        <v>997</v>
      </c>
      <c r="C568" s="93" t="s">
        <v>217</v>
      </c>
      <c r="D568" s="172">
        <v>24.59</v>
      </c>
      <c r="E568" s="173">
        <v>23789</v>
      </c>
      <c r="F568" s="173">
        <f t="shared" si="18"/>
        <v>584972</v>
      </c>
      <c r="G568" s="173">
        <v>23670</v>
      </c>
      <c r="H568" s="173">
        <f t="shared" si="19"/>
        <v>582045</v>
      </c>
      <c r="I568" s="82" t="str">
        <f t="shared" si="20"/>
        <v>OK</v>
      </c>
      <c r="J568" s="173">
        <v>23789</v>
      </c>
      <c r="K568" s="173">
        <f t="shared" si="21"/>
        <v>584972</v>
      </c>
      <c r="L568" s="82" t="str">
        <f t="shared" si="22"/>
        <v>OK</v>
      </c>
      <c r="M568" s="173">
        <v>23650</v>
      </c>
      <c r="N568" s="173">
        <f t="shared" si="23"/>
        <v>581554</v>
      </c>
      <c r="O568" s="82" t="str">
        <f t="shared" si="24"/>
        <v>OK</v>
      </c>
      <c r="P568" s="173">
        <v>23656</v>
      </c>
      <c r="Q568" s="173">
        <f t="shared" si="25"/>
        <v>581701</v>
      </c>
      <c r="R568" s="82" t="str">
        <f t="shared" si="26"/>
        <v>OK</v>
      </c>
      <c r="S568" s="75"/>
      <c r="T568" s="75"/>
      <c r="U568" s="75"/>
      <c r="V568" s="75"/>
      <c r="W568" s="75"/>
    </row>
    <row r="569" spans="1:23" ht="12.75" customHeight="1">
      <c r="A569" s="93">
        <v>7.7</v>
      </c>
      <c r="B569" s="156" t="s">
        <v>1002</v>
      </c>
      <c r="C569" s="93"/>
      <c r="D569" s="172"/>
      <c r="E569" s="173"/>
      <c r="F569" s="173">
        <f t="shared" si="18"/>
        <v>0</v>
      </c>
      <c r="G569" s="173"/>
      <c r="H569" s="173">
        <f t="shared" si="19"/>
        <v>0</v>
      </c>
      <c r="I569" s="82" t="str">
        <f t="shared" si="20"/>
        <v>OK</v>
      </c>
      <c r="J569" s="173"/>
      <c r="K569" s="173">
        <f t="shared" si="21"/>
        <v>0</v>
      </c>
      <c r="L569" s="82" t="str">
        <f t="shared" si="22"/>
        <v>OK</v>
      </c>
      <c r="M569" s="173"/>
      <c r="N569" s="173">
        <f t="shared" si="23"/>
        <v>0</v>
      </c>
      <c r="O569" s="82" t="str">
        <f t="shared" si="24"/>
        <v>OK</v>
      </c>
      <c r="P569" s="173">
        <v>0</v>
      </c>
      <c r="Q569" s="173">
        <f t="shared" si="25"/>
        <v>0</v>
      </c>
      <c r="R569" s="82" t="str">
        <f t="shared" si="26"/>
        <v>OK</v>
      </c>
      <c r="S569" s="75"/>
      <c r="T569" s="75"/>
      <c r="U569" s="75"/>
      <c r="V569" s="75"/>
      <c r="W569" s="75"/>
    </row>
    <row r="570" spans="1:23" ht="12.75" customHeight="1">
      <c r="A570" s="93" t="s">
        <v>1003</v>
      </c>
      <c r="B570" s="156" t="s">
        <v>872</v>
      </c>
      <c r="C570" s="93" t="s">
        <v>217</v>
      </c>
      <c r="D570" s="172">
        <v>976.53</v>
      </c>
      <c r="E570" s="173">
        <v>10435</v>
      </c>
      <c r="F570" s="173">
        <f t="shared" si="18"/>
        <v>10190091</v>
      </c>
      <c r="G570" s="173">
        <v>10383</v>
      </c>
      <c r="H570" s="173">
        <f t="shared" si="19"/>
        <v>10139311</v>
      </c>
      <c r="I570" s="82" t="str">
        <f t="shared" si="20"/>
        <v>OK</v>
      </c>
      <c r="J570" s="173">
        <v>10435</v>
      </c>
      <c r="K570" s="173">
        <f t="shared" si="21"/>
        <v>10190091</v>
      </c>
      <c r="L570" s="82" t="str">
        <f t="shared" si="22"/>
        <v>OK</v>
      </c>
      <c r="M570" s="173">
        <v>10374</v>
      </c>
      <c r="N570" s="173">
        <f t="shared" si="23"/>
        <v>10130522</v>
      </c>
      <c r="O570" s="82" t="str">
        <f t="shared" si="24"/>
        <v>OK</v>
      </c>
      <c r="P570" s="173">
        <v>10377</v>
      </c>
      <c r="Q570" s="173">
        <f t="shared" si="25"/>
        <v>10133452</v>
      </c>
      <c r="R570" s="82" t="str">
        <f t="shared" si="26"/>
        <v>OK</v>
      </c>
      <c r="S570" s="75"/>
      <c r="T570" s="75"/>
      <c r="U570" s="75"/>
      <c r="V570" s="75"/>
      <c r="W570" s="75"/>
    </row>
    <row r="571" spans="1:23" ht="12.75" customHeight="1">
      <c r="A571" s="93" t="s">
        <v>1004</v>
      </c>
      <c r="B571" s="156" t="s">
        <v>920</v>
      </c>
      <c r="C571" s="93" t="s">
        <v>217</v>
      </c>
      <c r="D571" s="172">
        <v>54.08</v>
      </c>
      <c r="E571" s="173">
        <v>13206</v>
      </c>
      <c r="F571" s="173">
        <f t="shared" si="18"/>
        <v>714180</v>
      </c>
      <c r="G571" s="173">
        <v>13140</v>
      </c>
      <c r="H571" s="173">
        <f t="shared" si="19"/>
        <v>710611</v>
      </c>
      <c r="I571" s="82" t="str">
        <f t="shared" si="20"/>
        <v>OK</v>
      </c>
      <c r="J571" s="173">
        <v>13206</v>
      </c>
      <c r="K571" s="173">
        <f t="shared" si="21"/>
        <v>714180</v>
      </c>
      <c r="L571" s="82" t="str">
        <f t="shared" si="22"/>
        <v>OK</v>
      </c>
      <c r="M571" s="173">
        <v>13129</v>
      </c>
      <c r="N571" s="173">
        <f t="shared" si="23"/>
        <v>710016</v>
      </c>
      <c r="O571" s="82" t="str">
        <f t="shared" si="24"/>
        <v>OK</v>
      </c>
      <c r="P571" s="173">
        <v>13132</v>
      </c>
      <c r="Q571" s="173">
        <f t="shared" si="25"/>
        <v>710179</v>
      </c>
      <c r="R571" s="82" t="str">
        <f t="shared" si="26"/>
        <v>OK</v>
      </c>
      <c r="S571" s="75"/>
      <c r="T571" s="75"/>
      <c r="U571" s="75"/>
      <c r="V571" s="75"/>
      <c r="W571" s="75"/>
    </row>
    <row r="572" spans="1:23" ht="12.75" customHeight="1">
      <c r="A572" s="93" t="s">
        <v>1005</v>
      </c>
      <c r="B572" s="156" t="s">
        <v>997</v>
      </c>
      <c r="C572" s="93" t="s">
        <v>217</v>
      </c>
      <c r="D572" s="172">
        <v>34.9</v>
      </c>
      <c r="E572" s="173">
        <v>23789</v>
      </c>
      <c r="F572" s="173">
        <f t="shared" si="18"/>
        <v>830236</v>
      </c>
      <c r="G572" s="173">
        <v>23670</v>
      </c>
      <c r="H572" s="173">
        <f t="shared" si="19"/>
        <v>826083</v>
      </c>
      <c r="I572" s="82" t="str">
        <f t="shared" si="20"/>
        <v>OK</v>
      </c>
      <c r="J572" s="173">
        <v>23789</v>
      </c>
      <c r="K572" s="173">
        <f t="shared" si="21"/>
        <v>830236</v>
      </c>
      <c r="L572" s="82" t="str">
        <f t="shared" si="22"/>
        <v>OK</v>
      </c>
      <c r="M572" s="173">
        <v>23650</v>
      </c>
      <c r="N572" s="173">
        <f t="shared" si="23"/>
        <v>825385</v>
      </c>
      <c r="O572" s="82" t="str">
        <f t="shared" si="24"/>
        <v>OK</v>
      </c>
      <c r="P572" s="173">
        <v>23656</v>
      </c>
      <c r="Q572" s="173">
        <f t="shared" si="25"/>
        <v>825594</v>
      </c>
      <c r="R572" s="82" t="str">
        <f t="shared" si="26"/>
        <v>OK</v>
      </c>
      <c r="S572" s="75"/>
      <c r="T572" s="75"/>
      <c r="U572" s="75"/>
      <c r="V572" s="75"/>
      <c r="W572" s="75"/>
    </row>
    <row r="573" spans="1:23" ht="12.75" customHeight="1">
      <c r="A573" s="93">
        <v>7.8</v>
      </c>
      <c r="B573" s="156" t="s">
        <v>1006</v>
      </c>
      <c r="C573" s="93"/>
      <c r="D573" s="172"/>
      <c r="E573" s="173"/>
      <c r="F573" s="173">
        <f t="shared" si="18"/>
        <v>0</v>
      </c>
      <c r="G573" s="173"/>
      <c r="H573" s="173">
        <f t="shared" si="19"/>
        <v>0</v>
      </c>
      <c r="I573" s="82" t="str">
        <f t="shared" si="20"/>
        <v>OK</v>
      </c>
      <c r="J573" s="173"/>
      <c r="K573" s="173">
        <f t="shared" si="21"/>
        <v>0</v>
      </c>
      <c r="L573" s="82" t="str">
        <f t="shared" si="22"/>
        <v>OK</v>
      </c>
      <c r="M573" s="173"/>
      <c r="N573" s="173">
        <f t="shared" si="23"/>
        <v>0</v>
      </c>
      <c r="O573" s="82" t="str">
        <f t="shared" si="24"/>
        <v>OK</v>
      </c>
      <c r="P573" s="173">
        <v>0</v>
      </c>
      <c r="Q573" s="173">
        <f t="shared" si="25"/>
        <v>0</v>
      </c>
      <c r="R573" s="82" t="str">
        <f t="shared" si="26"/>
        <v>OK</v>
      </c>
      <c r="S573" s="75"/>
      <c r="T573" s="75"/>
      <c r="U573" s="75"/>
      <c r="V573" s="75"/>
      <c r="W573" s="75"/>
    </row>
    <row r="574" spans="1:23" ht="12.75" customHeight="1">
      <c r="A574" s="93" t="s">
        <v>1007</v>
      </c>
      <c r="B574" s="156" t="s">
        <v>872</v>
      </c>
      <c r="C574" s="93" t="s">
        <v>217</v>
      </c>
      <c r="D574" s="172">
        <v>888.73</v>
      </c>
      <c r="E574" s="173">
        <v>10435</v>
      </c>
      <c r="F574" s="173">
        <f t="shared" si="18"/>
        <v>9273898</v>
      </c>
      <c r="G574" s="173">
        <v>10383</v>
      </c>
      <c r="H574" s="173">
        <f t="shared" si="19"/>
        <v>9227684</v>
      </c>
      <c r="I574" s="82" t="str">
        <f t="shared" si="20"/>
        <v>OK</v>
      </c>
      <c r="J574" s="173">
        <v>10435</v>
      </c>
      <c r="K574" s="173">
        <f t="shared" si="21"/>
        <v>9273898</v>
      </c>
      <c r="L574" s="82" t="str">
        <f t="shared" si="22"/>
        <v>OK</v>
      </c>
      <c r="M574" s="173">
        <v>10374</v>
      </c>
      <c r="N574" s="173">
        <f t="shared" si="23"/>
        <v>9219685</v>
      </c>
      <c r="O574" s="82" t="str">
        <f t="shared" si="24"/>
        <v>OK</v>
      </c>
      <c r="P574" s="173">
        <v>10377</v>
      </c>
      <c r="Q574" s="173">
        <f t="shared" si="25"/>
        <v>9222351</v>
      </c>
      <c r="R574" s="82" t="str">
        <f t="shared" si="26"/>
        <v>OK</v>
      </c>
      <c r="S574" s="75"/>
      <c r="T574" s="75"/>
      <c r="U574" s="75"/>
      <c r="V574" s="75"/>
      <c r="W574" s="75"/>
    </row>
    <row r="575" spans="1:23" ht="12.75" customHeight="1">
      <c r="A575" s="93" t="s">
        <v>1008</v>
      </c>
      <c r="B575" s="156" t="s">
        <v>920</v>
      </c>
      <c r="C575" s="93" t="s">
        <v>217</v>
      </c>
      <c r="D575" s="172">
        <v>95.37</v>
      </c>
      <c r="E575" s="173">
        <v>13206</v>
      </c>
      <c r="F575" s="173">
        <f t="shared" si="18"/>
        <v>1259456</v>
      </c>
      <c r="G575" s="173">
        <v>13140</v>
      </c>
      <c r="H575" s="173">
        <f t="shared" si="19"/>
        <v>1253162</v>
      </c>
      <c r="I575" s="82" t="str">
        <f t="shared" si="20"/>
        <v>OK</v>
      </c>
      <c r="J575" s="173">
        <v>13206</v>
      </c>
      <c r="K575" s="173">
        <f t="shared" si="21"/>
        <v>1259456</v>
      </c>
      <c r="L575" s="82" t="str">
        <f t="shared" si="22"/>
        <v>OK</v>
      </c>
      <c r="M575" s="173">
        <v>13129</v>
      </c>
      <c r="N575" s="173">
        <f t="shared" si="23"/>
        <v>1252113</v>
      </c>
      <c r="O575" s="82" t="str">
        <f t="shared" si="24"/>
        <v>OK</v>
      </c>
      <c r="P575" s="173">
        <v>13132</v>
      </c>
      <c r="Q575" s="173">
        <f t="shared" si="25"/>
        <v>1252399</v>
      </c>
      <c r="R575" s="82" t="str">
        <f t="shared" si="26"/>
        <v>OK</v>
      </c>
      <c r="S575" s="75"/>
      <c r="T575" s="75"/>
      <c r="U575" s="75"/>
      <c r="V575" s="75"/>
      <c r="W575" s="75"/>
    </row>
    <row r="576" spans="1:23" ht="12.75" customHeight="1">
      <c r="A576" s="93" t="s">
        <v>1009</v>
      </c>
      <c r="B576" s="156" t="s">
        <v>997</v>
      </c>
      <c r="C576" s="93" t="s">
        <v>217</v>
      </c>
      <c r="D576" s="172">
        <v>90.41</v>
      </c>
      <c r="E576" s="173">
        <v>23789</v>
      </c>
      <c r="F576" s="173">
        <f t="shared" si="18"/>
        <v>2150763</v>
      </c>
      <c r="G576" s="173">
        <v>23670</v>
      </c>
      <c r="H576" s="173">
        <f t="shared" si="19"/>
        <v>2140005</v>
      </c>
      <c r="I576" s="82" t="str">
        <f t="shared" si="20"/>
        <v>OK</v>
      </c>
      <c r="J576" s="173">
        <v>23789</v>
      </c>
      <c r="K576" s="173">
        <f t="shared" si="21"/>
        <v>2150763</v>
      </c>
      <c r="L576" s="82" t="str">
        <f t="shared" si="22"/>
        <v>OK</v>
      </c>
      <c r="M576" s="173">
        <v>23650</v>
      </c>
      <c r="N576" s="173">
        <f t="shared" si="23"/>
        <v>2138197</v>
      </c>
      <c r="O576" s="82" t="str">
        <f t="shared" si="24"/>
        <v>OK</v>
      </c>
      <c r="P576" s="173">
        <v>23656</v>
      </c>
      <c r="Q576" s="173">
        <f t="shared" si="25"/>
        <v>2138739</v>
      </c>
      <c r="R576" s="82" t="str">
        <f t="shared" si="26"/>
        <v>OK</v>
      </c>
      <c r="S576" s="75"/>
      <c r="T576" s="75"/>
      <c r="U576" s="75"/>
      <c r="V576" s="75"/>
      <c r="W576" s="75"/>
    </row>
    <row r="577" spans="1:23" ht="12.75" customHeight="1">
      <c r="A577" s="93">
        <v>7.9</v>
      </c>
      <c r="B577" s="156" t="s">
        <v>1010</v>
      </c>
      <c r="C577" s="93"/>
      <c r="D577" s="172"/>
      <c r="E577" s="173"/>
      <c r="F577" s="173">
        <f t="shared" si="18"/>
        <v>0</v>
      </c>
      <c r="G577" s="173"/>
      <c r="H577" s="173">
        <f t="shared" si="19"/>
        <v>0</v>
      </c>
      <c r="I577" s="82" t="str">
        <f t="shared" si="20"/>
        <v>OK</v>
      </c>
      <c r="J577" s="173"/>
      <c r="K577" s="173">
        <f t="shared" si="21"/>
        <v>0</v>
      </c>
      <c r="L577" s="82" t="str">
        <f t="shared" si="22"/>
        <v>OK</v>
      </c>
      <c r="M577" s="173"/>
      <c r="N577" s="173">
        <f t="shared" si="23"/>
        <v>0</v>
      </c>
      <c r="O577" s="82" t="str">
        <f t="shared" si="24"/>
        <v>OK</v>
      </c>
      <c r="P577" s="173">
        <v>0</v>
      </c>
      <c r="Q577" s="173">
        <f t="shared" si="25"/>
        <v>0</v>
      </c>
      <c r="R577" s="82" t="str">
        <f t="shared" si="26"/>
        <v>OK</v>
      </c>
      <c r="S577" s="75"/>
      <c r="T577" s="75"/>
      <c r="U577" s="75"/>
      <c r="V577" s="75"/>
      <c r="W577" s="75"/>
    </row>
    <row r="578" spans="1:23" ht="12.75" customHeight="1">
      <c r="A578" s="93" t="s">
        <v>1011</v>
      </c>
      <c r="B578" s="156" t="s">
        <v>872</v>
      </c>
      <c r="C578" s="93" t="s">
        <v>217</v>
      </c>
      <c r="D578" s="172">
        <v>960.62</v>
      </c>
      <c r="E578" s="173">
        <v>10435</v>
      </c>
      <c r="F578" s="173">
        <f t="shared" si="18"/>
        <v>10024070</v>
      </c>
      <c r="G578" s="173">
        <v>10383</v>
      </c>
      <c r="H578" s="173">
        <f t="shared" si="19"/>
        <v>9974117</v>
      </c>
      <c r="I578" s="82" t="str">
        <f t="shared" si="20"/>
        <v>OK</v>
      </c>
      <c r="J578" s="173">
        <v>10435</v>
      </c>
      <c r="K578" s="173">
        <f t="shared" si="21"/>
        <v>10024070</v>
      </c>
      <c r="L578" s="82" t="str">
        <f t="shared" si="22"/>
        <v>OK</v>
      </c>
      <c r="M578" s="173">
        <v>10374</v>
      </c>
      <c r="N578" s="173">
        <f t="shared" si="23"/>
        <v>9965472</v>
      </c>
      <c r="O578" s="82" t="str">
        <f t="shared" si="24"/>
        <v>OK</v>
      </c>
      <c r="P578" s="173">
        <v>10377</v>
      </c>
      <c r="Q578" s="173">
        <f t="shared" si="25"/>
        <v>9968354</v>
      </c>
      <c r="R578" s="82" t="str">
        <f t="shared" si="26"/>
        <v>OK</v>
      </c>
      <c r="S578" s="75"/>
      <c r="T578" s="75"/>
      <c r="U578" s="75"/>
      <c r="V578" s="75"/>
      <c r="W578" s="75"/>
    </row>
    <row r="579" spans="1:23" ht="12.75" customHeight="1">
      <c r="A579" s="93" t="s">
        <v>1012</v>
      </c>
      <c r="B579" s="156" t="s">
        <v>920</v>
      </c>
      <c r="C579" s="93" t="s">
        <v>217</v>
      </c>
      <c r="D579" s="172">
        <v>59.25</v>
      </c>
      <c r="E579" s="173">
        <v>13206</v>
      </c>
      <c r="F579" s="173">
        <f t="shared" si="18"/>
        <v>782456</v>
      </c>
      <c r="G579" s="173">
        <v>13140</v>
      </c>
      <c r="H579" s="173">
        <f t="shared" si="19"/>
        <v>778545</v>
      </c>
      <c r="I579" s="82" t="str">
        <f t="shared" si="20"/>
        <v>OK</v>
      </c>
      <c r="J579" s="173">
        <v>13206</v>
      </c>
      <c r="K579" s="173">
        <f t="shared" si="21"/>
        <v>782456</v>
      </c>
      <c r="L579" s="82" t="str">
        <f t="shared" si="22"/>
        <v>OK</v>
      </c>
      <c r="M579" s="173">
        <v>13129</v>
      </c>
      <c r="N579" s="173">
        <f t="shared" si="23"/>
        <v>777893</v>
      </c>
      <c r="O579" s="82" t="str">
        <f t="shared" si="24"/>
        <v>OK</v>
      </c>
      <c r="P579" s="173">
        <v>13132</v>
      </c>
      <c r="Q579" s="173">
        <f t="shared" si="25"/>
        <v>778071</v>
      </c>
      <c r="R579" s="82" t="str">
        <f t="shared" si="26"/>
        <v>OK</v>
      </c>
      <c r="S579" s="75"/>
      <c r="T579" s="75"/>
      <c r="U579" s="75"/>
      <c r="V579" s="75"/>
      <c r="W579" s="75"/>
    </row>
    <row r="580" spans="1:23" ht="12.75" customHeight="1">
      <c r="A580" s="93" t="s">
        <v>1013</v>
      </c>
      <c r="B580" s="156" t="s">
        <v>997</v>
      </c>
      <c r="C580" s="93" t="s">
        <v>217</v>
      </c>
      <c r="D580" s="172">
        <v>26.23</v>
      </c>
      <c r="E580" s="173">
        <v>23789</v>
      </c>
      <c r="F580" s="173">
        <f t="shared" si="18"/>
        <v>623985</v>
      </c>
      <c r="G580" s="173">
        <v>23670</v>
      </c>
      <c r="H580" s="173">
        <f t="shared" si="19"/>
        <v>620864</v>
      </c>
      <c r="I580" s="82" t="str">
        <f t="shared" si="20"/>
        <v>OK</v>
      </c>
      <c r="J580" s="173">
        <v>23789</v>
      </c>
      <c r="K580" s="173">
        <f t="shared" si="21"/>
        <v>623985</v>
      </c>
      <c r="L580" s="82" t="str">
        <f t="shared" si="22"/>
        <v>OK</v>
      </c>
      <c r="M580" s="173">
        <v>23650</v>
      </c>
      <c r="N580" s="173">
        <f t="shared" si="23"/>
        <v>620340</v>
      </c>
      <c r="O580" s="82" t="str">
        <f t="shared" si="24"/>
        <v>OK</v>
      </c>
      <c r="P580" s="173">
        <v>23656</v>
      </c>
      <c r="Q580" s="173">
        <f t="shared" si="25"/>
        <v>620497</v>
      </c>
      <c r="R580" s="82" t="str">
        <f t="shared" si="26"/>
        <v>OK</v>
      </c>
      <c r="S580" s="75"/>
      <c r="T580" s="75"/>
      <c r="U580" s="75"/>
      <c r="V580" s="75"/>
      <c r="W580" s="75"/>
    </row>
    <row r="581" spans="1:23" ht="12.75" customHeight="1">
      <c r="A581" s="93">
        <v>7.1</v>
      </c>
      <c r="B581" s="156" t="s">
        <v>1014</v>
      </c>
      <c r="C581" s="93"/>
      <c r="D581" s="172"/>
      <c r="E581" s="173"/>
      <c r="F581" s="173">
        <f t="shared" si="18"/>
        <v>0</v>
      </c>
      <c r="G581" s="173"/>
      <c r="H581" s="173">
        <f t="shared" si="19"/>
        <v>0</v>
      </c>
      <c r="I581" s="82" t="str">
        <f t="shared" si="20"/>
        <v>OK</v>
      </c>
      <c r="J581" s="173"/>
      <c r="K581" s="173">
        <f t="shared" si="21"/>
        <v>0</v>
      </c>
      <c r="L581" s="82" t="str">
        <f t="shared" si="22"/>
        <v>OK</v>
      </c>
      <c r="M581" s="173"/>
      <c r="N581" s="173">
        <f t="shared" si="23"/>
        <v>0</v>
      </c>
      <c r="O581" s="82" t="str">
        <f t="shared" si="24"/>
        <v>OK</v>
      </c>
      <c r="P581" s="173">
        <v>0</v>
      </c>
      <c r="Q581" s="173">
        <f t="shared" si="25"/>
        <v>0</v>
      </c>
      <c r="R581" s="82" t="str">
        <f t="shared" si="26"/>
        <v>OK</v>
      </c>
      <c r="S581" s="75"/>
      <c r="T581" s="75"/>
      <c r="U581" s="75"/>
      <c r="V581" s="75"/>
      <c r="W581" s="75"/>
    </row>
    <row r="582" spans="1:23" ht="12.75" customHeight="1">
      <c r="A582" s="93" t="s">
        <v>1015</v>
      </c>
      <c r="B582" s="156" t="s">
        <v>872</v>
      </c>
      <c r="C582" s="93" t="s">
        <v>217</v>
      </c>
      <c r="D582" s="172">
        <v>525.04</v>
      </c>
      <c r="E582" s="173">
        <v>10435</v>
      </c>
      <c r="F582" s="173">
        <f t="shared" si="18"/>
        <v>5478792</v>
      </c>
      <c r="G582" s="173">
        <v>10383</v>
      </c>
      <c r="H582" s="173">
        <f t="shared" si="19"/>
        <v>5451490</v>
      </c>
      <c r="I582" s="82" t="str">
        <f t="shared" si="20"/>
        <v>OK</v>
      </c>
      <c r="J582" s="173">
        <v>10435</v>
      </c>
      <c r="K582" s="173">
        <f t="shared" si="21"/>
        <v>5478792</v>
      </c>
      <c r="L582" s="82" t="str">
        <f t="shared" si="22"/>
        <v>OK</v>
      </c>
      <c r="M582" s="173">
        <v>10374</v>
      </c>
      <c r="N582" s="173">
        <f t="shared" si="23"/>
        <v>5446765</v>
      </c>
      <c r="O582" s="82" t="str">
        <f t="shared" si="24"/>
        <v>OK</v>
      </c>
      <c r="P582" s="173">
        <v>10377</v>
      </c>
      <c r="Q582" s="173">
        <f t="shared" si="25"/>
        <v>5448340</v>
      </c>
      <c r="R582" s="82" t="str">
        <f t="shared" si="26"/>
        <v>OK</v>
      </c>
      <c r="S582" s="75"/>
      <c r="T582" s="75"/>
      <c r="U582" s="75"/>
      <c r="V582" s="75"/>
      <c r="W582" s="75"/>
    </row>
    <row r="583" spans="1:23" ht="12.75" customHeight="1">
      <c r="A583" s="93" t="s">
        <v>1016</v>
      </c>
      <c r="B583" s="156" t="s">
        <v>920</v>
      </c>
      <c r="C583" s="93" t="s">
        <v>217</v>
      </c>
      <c r="D583" s="172">
        <v>56.019999999999996</v>
      </c>
      <c r="E583" s="173">
        <v>13206</v>
      </c>
      <c r="F583" s="173">
        <f t="shared" si="18"/>
        <v>739800</v>
      </c>
      <c r="G583" s="173">
        <v>13140</v>
      </c>
      <c r="H583" s="173">
        <f t="shared" si="19"/>
        <v>736103</v>
      </c>
      <c r="I583" s="82" t="str">
        <f t="shared" si="20"/>
        <v>OK</v>
      </c>
      <c r="J583" s="173">
        <v>13206</v>
      </c>
      <c r="K583" s="173">
        <f t="shared" si="21"/>
        <v>739800</v>
      </c>
      <c r="L583" s="82" t="str">
        <f t="shared" si="22"/>
        <v>OK</v>
      </c>
      <c r="M583" s="173">
        <v>13129</v>
      </c>
      <c r="N583" s="173">
        <f t="shared" si="23"/>
        <v>735487</v>
      </c>
      <c r="O583" s="82" t="str">
        <f t="shared" si="24"/>
        <v>OK</v>
      </c>
      <c r="P583" s="173">
        <v>13132</v>
      </c>
      <c r="Q583" s="173">
        <f t="shared" si="25"/>
        <v>735655</v>
      </c>
      <c r="R583" s="82" t="str">
        <f t="shared" si="26"/>
        <v>OK</v>
      </c>
      <c r="S583" s="75"/>
      <c r="T583" s="75"/>
      <c r="U583" s="75"/>
      <c r="V583" s="75"/>
      <c r="W583" s="75"/>
    </row>
    <row r="584" spans="1:23" ht="12.75" customHeight="1">
      <c r="A584" s="93" t="s">
        <v>1017</v>
      </c>
      <c r="B584" s="156" t="s">
        <v>1018</v>
      </c>
      <c r="C584" s="93" t="s">
        <v>220</v>
      </c>
      <c r="D584" s="172">
        <v>28</v>
      </c>
      <c r="E584" s="173">
        <v>7901</v>
      </c>
      <c r="F584" s="173">
        <f t="shared" si="18"/>
        <v>221228</v>
      </c>
      <c r="G584" s="173">
        <v>7861</v>
      </c>
      <c r="H584" s="173">
        <f t="shared" si="19"/>
        <v>220108</v>
      </c>
      <c r="I584" s="82" t="str">
        <f t="shared" si="20"/>
        <v>OK</v>
      </c>
      <c r="J584" s="173">
        <v>7901</v>
      </c>
      <c r="K584" s="173">
        <f t="shared" si="21"/>
        <v>221228</v>
      </c>
      <c r="L584" s="82" t="str">
        <f t="shared" si="22"/>
        <v>OK</v>
      </c>
      <c r="M584" s="173">
        <v>7855</v>
      </c>
      <c r="N584" s="173">
        <f t="shared" si="23"/>
        <v>219940</v>
      </c>
      <c r="O584" s="82" t="str">
        <f t="shared" si="24"/>
        <v>OK</v>
      </c>
      <c r="P584" s="173">
        <v>7857</v>
      </c>
      <c r="Q584" s="173">
        <f t="shared" si="25"/>
        <v>219996</v>
      </c>
      <c r="R584" s="82" t="str">
        <f t="shared" si="26"/>
        <v>OK</v>
      </c>
      <c r="S584" s="75"/>
      <c r="T584" s="75"/>
      <c r="U584" s="75"/>
      <c r="V584" s="75"/>
      <c r="W584" s="75"/>
    </row>
    <row r="585" spans="1:23" ht="12.75" customHeight="1">
      <c r="A585" s="93" t="s">
        <v>1019</v>
      </c>
      <c r="B585" s="156" t="s">
        <v>1020</v>
      </c>
      <c r="C585" s="93" t="s">
        <v>220</v>
      </c>
      <c r="D585" s="172">
        <v>41.92</v>
      </c>
      <c r="E585" s="173">
        <v>12844</v>
      </c>
      <c r="F585" s="173">
        <f t="shared" si="18"/>
        <v>538420</v>
      </c>
      <c r="G585" s="173">
        <v>12780</v>
      </c>
      <c r="H585" s="173">
        <f t="shared" si="19"/>
        <v>535738</v>
      </c>
      <c r="I585" s="82" t="str">
        <f t="shared" si="20"/>
        <v>OK</v>
      </c>
      <c r="J585" s="173">
        <v>12844</v>
      </c>
      <c r="K585" s="173">
        <f t="shared" si="21"/>
        <v>538420</v>
      </c>
      <c r="L585" s="82" t="str">
        <f t="shared" si="22"/>
        <v>OK</v>
      </c>
      <c r="M585" s="173">
        <v>12769</v>
      </c>
      <c r="N585" s="173">
        <f t="shared" si="23"/>
        <v>535276</v>
      </c>
      <c r="O585" s="82" t="str">
        <f t="shared" si="24"/>
        <v>OK</v>
      </c>
      <c r="P585" s="173">
        <v>12772</v>
      </c>
      <c r="Q585" s="173">
        <f t="shared" si="25"/>
        <v>535402</v>
      </c>
      <c r="R585" s="82" t="str">
        <f t="shared" si="26"/>
        <v>OK</v>
      </c>
      <c r="S585" s="75"/>
      <c r="T585" s="75"/>
      <c r="U585" s="75"/>
      <c r="V585" s="75"/>
      <c r="W585" s="75"/>
    </row>
    <row r="586" spans="1:23" ht="12.75" customHeight="1">
      <c r="A586" s="93">
        <v>7.11</v>
      </c>
      <c r="B586" s="156" t="s">
        <v>1021</v>
      </c>
      <c r="C586" s="93"/>
      <c r="D586" s="172"/>
      <c r="E586" s="173"/>
      <c r="F586" s="173">
        <f t="shared" si="18"/>
        <v>0</v>
      </c>
      <c r="G586" s="173"/>
      <c r="H586" s="173">
        <f t="shared" si="19"/>
        <v>0</v>
      </c>
      <c r="I586" s="82" t="str">
        <f t="shared" si="20"/>
        <v>OK</v>
      </c>
      <c r="J586" s="173"/>
      <c r="K586" s="173">
        <f t="shared" si="21"/>
        <v>0</v>
      </c>
      <c r="L586" s="82" t="str">
        <f t="shared" si="22"/>
        <v>OK</v>
      </c>
      <c r="M586" s="173"/>
      <c r="N586" s="173">
        <f t="shared" si="23"/>
        <v>0</v>
      </c>
      <c r="O586" s="82" t="str">
        <f t="shared" si="24"/>
        <v>OK</v>
      </c>
      <c r="P586" s="173">
        <v>0</v>
      </c>
      <c r="Q586" s="173">
        <f t="shared" si="25"/>
        <v>0</v>
      </c>
      <c r="R586" s="82" t="str">
        <f t="shared" si="26"/>
        <v>OK</v>
      </c>
      <c r="S586" s="75"/>
      <c r="T586" s="75"/>
      <c r="U586" s="75"/>
      <c r="V586" s="75"/>
      <c r="W586" s="75"/>
    </row>
    <row r="587" spans="1:23" ht="12.75" customHeight="1">
      <c r="A587" s="93" t="s">
        <v>1022</v>
      </c>
      <c r="B587" s="156" t="s">
        <v>872</v>
      </c>
      <c r="C587" s="93" t="s">
        <v>217</v>
      </c>
      <c r="D587" s="172">
        <v>633.17999999999995</v>
      </c>
      <c r="E587" s="173">
        <v>10435</v>
      </c>
      <c r="F587" s="173">
        <f t="shared" si="18"/>
        <v>6607233</v>
      </c>
      <c r="G587" s="173">
        <v>10383</v>
      </c>
      <c r="H587" s="173">
        <f t="shared" si="19"/>
        <v>6574308</v>
      </c>
      <c r="I587" s="82" t="str">
        <f t="shared" si="20"/>
        <v>OK</v>
      </c>
      <c r="J587" s="173">
        <v>10435</v>
      </c>
      <c r="K587" s="173">
        <f t="shared" si="21"/>
        <v>6607233</v>
      </c>
      <c r="L587" s="82" t="str">
        <f t="shared" si="22"/>
        <v>OK</v>
      </c>
      <c r="M587" s="173">
        <v>10374</v>
      </c>
      <c r="N587" s="173">
        <f t="shared" si="23"/>
        <v>6568609</v>
      </c>
      <c r="O587" s="82" t="str">
        <f t="shared" si="24"/>
        <v>OK</v>
      </c>
      <c r="P587" s="173">
        <v>10377</v>
      </c>
      <c r="Q587" s="173">
        <f t="shared" si="25"/>
        <v>6570509</v>
      </c>
      <c r="R587" s="82" t="str">
        <f t="shared" si="26"/>
        <v>OK</v>
      </c>
      <c r="S587" s="75"/>
      <c r="T587" s="75"/>
      <c r="U587" s="75"/>
      <c r="V587" s="75"/>
      <c r="W587" s="75"/>
    </row>
    <row r="588" spans="1:23" ht="12.75" customHeight="1">
      <c r="A588" s="93" t="s">
        <v>1023</v>
      </c>
      <c r="B588" s="156" t="s">
        <v>920</v>
      </c>
      <c r="C588" s="93" t="s">
        <v>217</v>
      </c>
      <c r="D588" s="172">
        <v>40.11</v>
      </c>
      <c r="E588" s="173">
        <v>13206</v>
      </c>
      <c r="F588" s="173">
        <f t="shared" si="18"/>
        <v>529693</v>
      </c>
      <c r="G588" s="173">
        <v>13140</v>
      </c>
      <c r="H588" s="173">
        <f t="shared" si="19"/>
        <v>527045</v>
      </c>
      <c r="I588" s="82" t="str">
        <f t="shared" si="20"/>
        <v>OK</v>
      </c>
      <c r="J588" s="173">
        <v>13206</v>
      </c>
      <c r="K588" s="173">
        <f t="shared" si="21"/>
        <v>529693</v>
      </c>
      <c r="L588" s="82" t="str">
        <f t="shared" si="22"/>
        <v>OK</v>
      </c>
      <c r="M588" s="173">
        <v>13129</v>
      </c>
      <c r="N588" s="173">
        <f t="shared" si="23"/>
        <v>526604</v>
      </c>
      <c r="O588" s="82" t="str">
        <f t="shared" si="24"/>
        <v>OK</v>
      </c>
      <c r="P588" s="173">
        <v>13132</v>
      </c>
      <c r="Q588" s="173">
        <f t="shared" si="25"/>
        <v>526725</v>
      </c>
      <c r="R588" s="82" t="str">
        <f t="shared" si="26"/>
        <v>OK</v>
      </c>
      <c r="S588" s="75"/>
      <c r="T588" s="75"/>
      <c r="U588" s="75"/>
      <c r="V588" s="75"/>
      <c r="W588" s="75"/>
    </row>
    <row r="589" spans="1:23" ht="12.75" customHeight="1">
      <c r="A589" s="93">
        <v>7.12</v>
      </c>
      <c r="B589" s="156" t="s">
        <v>1024</v>
      </c>
      <c r="C589" s="93"/>
      <c r="D589" s="172"/>
      <c r="E589" s="173"/>
      <c r="F589" s="173">
        <f t="shared" si="18"/>
        <v>0</v>
      </c>
      <c r="G589" s="173"/>
      <c r="H589" s="173">
        <f t="shared" si="19"/>
        <v>0</v>
      </c>
      <c r="I589" s="82" t="str">
        <f t="shared" si="20"/>
        <v>OK</v>
      </c>
      <c r="J589" s="173"/>
      <c r="K589" s="173">
        <f t="shared" si="21"/>
        <v>0</v>
      </c>
      <c r="L589" s="82" t="str">
        <f t="shared" si="22"/>
        <v>OK</v>
      </c>
      <c r="M589" s="173"/>
      <c r="N589" s="173">
        <f t="shared" si="23"/>
        <v>0</v>
      </c>
      <c r="O589" s="82" t="str">
        <f t="shared" si="24"/>
        <v>OK</v>
      </c>
      <c r="P589" s="173">
        <v>0</v>
      </c>
      <c r="Q589" s="173">
        <f t="shared" si="25"/>
        <v>0</v>
      </c>
      <c r="R589" s="82" t="str">
        <f t="shared" si="26"/>
        <v>OK</v>
      </c>
      <c r="S589" s="75"/>
      <c r="T589" s="75"/>
      <c r="U589" s="75"/>
      <c r="V589" s="75"/>
      <c r="W589" s="75"/>
    </row>
    <row r="590" spans="1:23" ht="12.75" customHeight="1">
      <c r="A590" s="93" t="s">
        <v>1025</v>
      </c>
      <c r="B590" s="156" t="s">
        <v>872</v>
      </c>
      <c r="C590" s="93" t="s">
        <v>217</v>
      </c>
      <c r="D590" s="172">
        <v>1769.54</v>
      </c>
      <c r="E590" s="173">
        <v>10435</v>
      </c>
      <c r="F590" s="173">
        <f t="shared" si="18"/>
        <v>18465150</v>
      </c>
      <c r="G590" s="173">
        <v>10383</v>
      </c>
      <c r="H590" s="173">
        <f t="shared" si="19"/>
        <v>18373134</v>
      </c>
      <c r="I590" s="82" t="str">
        <f t="shared" si="20"/>
        <v>OK</v>
      </c>
      <c r="J590" s="173">
        <v>10435</v>
      </c>
      <c r="K590" s="173">
        <f t="shared" si="21"/>
        <v>18465150</v>
      </c>
      <c r="L590" s="82" t="str">
        <f t="shared" si="22"/>
        <v>OK</v>
      </c>
      <c r="M590" s="173">
        <v>10374</v>
      </c>
      <c r="N590" s="173">
        <f t="shared" si="23"/>
        <v>18357208</v>
      </c>
      <c r="O590" s="82" t="str">
        <f t="shared" si="24"/>
        <v>OK</v>
      </c>
      <c r="P590" s="173">
        <v>10377</v>
      </c>
      <c r="Q590" s="173">
        <f t="shared" si="25"/>
        <v>18362517</v>
      </c>
      <c r="R590" s="82" t="str">
        <f t="shared" si="26"/>
        <v>OK</v>
      </c>
      <c r="S590" s="75"/>
      <c r="T590" s="75"/>
      <c r="U590" s="75"/>
      <c r="V590" s="75"/>
      <c r="W590" s="75"/>
    </row>
    <row r="591" spans="1:23" ht="12.75" customHeight="1">
      <c r="A591" s="93" t="s">
        <v>1026</v>
      </c>
      <c r="B591" s="156" t="s">
        <v>920</v>
      </c>
      <c r="C591" s="93" t="s">
        <v>217</v>
      </c>
      <c r="D591" s="172">
        <v>99.9</v>
      </c>
      <c r="E591" s="173">
        <v>13206</v>
      </c>
      <c r="F591" s="173">
        <f t="shared" si="18"/>
        <v>1319279</v>
      </c>
      <c r="G591" s="173">
        <v>13140</v>
      </c>
      <c r="H591" s="173">
        <f t="shared" si="19"/>
        <v>1312686</v>
      </c>
      <c r="I591" s="82" t="str">
        <f t="shared" si="20"/>
        <v>OK</v>
      </c>
      <c r="J591" s="173">
        <v>13206</v>
      </c>
      <c r="K591" s="173">
        <f t="shared" si="21"/>
        <v>1319279</v>
      </c>
      <c r="L591" s="82" t="str">
        <f t="shared" si="22"/>
        <v>OK</v>
      </c>
      <c r="M591" s="173">
        <v>13129</v>
      </c>
      <c r="N591" s="173">
        <f t="shared" si="23"/>
        <v>1311587</v>
      </c>
      <c r="O591" s="82" t="str">
        <f t="shared" si="24"/>
        <v>OK</v>
      </c>
      <c r="P591" s="173">
        <v>13132</v>
      </c>
      <c r="Q591" s="173">
        <f t="shared" si="25"/>
        <v>1311887</v>
      </c>
      <c r="R591" s="82" t="str">
        <f t="shared" si="26"/>
        <v>OK</v>
      </c>
      <c r="S591" s="75"/>
      <c r="T591" s="75"/>
      <c r="U591" s="75"/>
      <c r="V591" s="75"/>
      <c r="W591" s="75"/>
    </row>
    <row r="592" spans="1:23" ht="12.75" customHeight="1">
      <c r="A592" s="93" t="s">
        <v>1027</v>
      </c>
      <c r="B592" s="156" t="s">
        <v>997</v>
      </c>
      <c r="C592" s="93" t="s">
        <v>217</v>
      </c>
      <c r="D592" s="172">
        <v>36.15</v>
      </c>
      <c r="E592" s="173">
        <v>23789</v>
      </c>
      <c r="F592" s="173">
        <f t="shared" si="18"/>
        <v>859972</v>
      </c>
      <c r="G592" s="173">
        <v>23670</v>
      </c>
      <c r="H592" s="173">
        <f t="shared" si="19"/>
        <v>855671</v>
      </c>
      <c r="I592" s="82" t="str">
        <f t="shared" si="20"/>
        <v>OK</v>
      </c>
      <c r="J592" s="173">
        <v>23789</v>
      </c>
      <c r="K592" s="173">
        <f t="shared" si="21"/>
        <v>859972</v>
      </c>
      <c r="L592" s="82" t="str">
        <f t="shared" si="22"/>
        <v>OK</v>
      </c>
      <c r="M592" s="173">
        <v>23650</v>
      </c>
      <c r="N592" s="173">
        <f t="shared" si="23"/>
        <v>854948</v>
      </c>
      <c r="O592" s="82" t="str">
        <f t="shared" si="24"/>
        <v>OK</v>
      </c>
      <c r="P592" s="173">
        <v>23656</v>
      </c>
      <c r="Q592" s="173">
        <f t="shared" si="25"/>
        <v>855164</v>
      </c>
      <c r="R592" s="82" t="str">
        <f t="shared" si="26"/>
        <v>OK</v>
      </c>
      <c r="S592" s="75"/>
      <c r="T592" s="75"/>
      <c r="U592" s="75"/>
      <c r="V592" s="75"/>
      <c r="W592" s="75"/>
    </row>
    <row r="593" spans="1:23" ht="12.75" customHeight="1">
      <c r="A593" s="93" t="s">
        <v>1028</v>
      </c>
      <c r="B593" s="156" t="s">
        <v>1020</v>
      </c>
      <c r="C593" s="93" t="s">
        <v>220</v>
      </c>
      <c r="D593" s="172">
        <v>22</v>
      </c>
      <c r="E593" s="173">
        <v>12844</v>
      </c>
      <c r="F593" s="173">
        <f t="shared" si="18"/>
        <v>282568</v>
      </c>
      <c r="G593" s="173">
        <v>12780</v>
      </c>
      <c r="H593" s="173">
        <f t="shared" si="19"/>
        <v>281160</v>
      </c>
      <c r="I593" s="82" t="str">
        <f t="shared" si="20"/>
        <v>OK</v>
      </c>
      <c r="J593" s="173">
        <v>12844</v>
      </c>
      <c r="K593" s="173">
        <f t="shared" si="21"/>
        <v>282568</v>
      </c>
      <c r="L593" s="82" t="str">
        <f t="shared" si="22"/>
        <v>OK</v>
      </c>
      <c r="M593" s="173">
        <v>12769</v>
      </c>
      <c r="N593" s="173">
        <f t="shared" si="23"/>
        <v>280918</v>
      </c>
      <c r="O593" s="82" t="str">
        <f t="shared" si="24"/>
        <v>OK</v>
      </c>
      <c r="P593" s="173">
        <v>12772</v>
      </c>
      <c r="Q593" s="173">
        <f t="shared" si="25"/>
        <v>280984</v>
      </c>
      <c r="R593" s="82" t="str">
        <f t="shared" si="26"/>
        <v>OK</v>
      </c>
      <c r="S593" s="75"/>
      <c r="T593" s="75"/>
      <c r="U593" s="75"/>
      <c r="V593" s="75"/>
      <c r="W593" s="75"/>
    </row>
    <row r="594" spans="1:23" ht="12.75" customHeight="1">
      <c r="A594" s="93">
        <v>7.13</v>
      </c>
      <c r="B594" s="156" t="s">
        <v>1029</v>
      </c>
      <c r="C594" s="93"/>
      <c r="D594" s="172"/>
      <c r="E594" s="173"/>
      <c r="F594" s="173">
        <f t="shared" si="18"/>
        <v>0</v>
      </c>
      <c r="G594" s="173"/>
      <c r="H594" s="173">
        <f t="shared" si="19"/>
        <v>0</v>
      </c>
      <c r="I594" s="82" t="str">
        <f t="shared" si="20"/>
        <v>OK</v>
      </c>
      <c r="J594" s="173"/>
      <c r="K594" s="173">
        <f t="shared" si="21"/>
        <v>0</v>
      </c>
      <c r="L594" s="82" t="str">
        <f t="shared" si="22"/>
        <v>OK</v>
      </c>
      <c r="M594" s="173"/>
      <c r="N594" s="173">
        <f t="shared" si="23"/>
        <v>0</v>
      </c>
      <c r="O594" s="82" t="str">
        <f t="shared" si="24"/>
        <v>OK</v>
      </c>
      <c r="P594" s="173">
        <v>0</v>
      </c>
      <c r="Q594" s="173">
        <f t="shared" si="25"/>
        <v>0</v>
      </c>
      <c r="R594" s="82" t="str">
        <f t="shared" si="26"/>
        <v>OK</v>
      </c>
      <c r="S594" s="75"/>
      <c r="T594" s="75"/>
      <c r="U594" s="75"/>
      <c r="V594" s="75"/>
      <c r="W594" s="75"/>
    </row>
    <row r="595" spans="1:23" ht="12.75" customHeight="1">
      <c r="A595" s="93" t="s">
        <v>1030</v>
      </c>
      <c r="B595" s="156" t="s">
        <v>872</v>
      </c>
      <c r="C595" s="93" t="s">
        <v>217</v>
      </c>
      <c r="D595" s="172">
        <v>1130.6500000000001</v>
      </c>
      <c r="E595" s="173">
        <v>10435</v>
      </c>
      <c r="F595" s="173">
        <f t="shared" si="18"/>
        <v>11798333</v>
      </c>
      <c r="G595" s="173">
        <v>10383</v>
      </c>
      <c r="H595" s="173">
        <f t="shared" si="19"/>
        <v>11739539</v>
      </c>
      <c r="I595" s="82" t="str">
        <f t="shared" si="20"/>
        <v>OK</v>
      </c>
      <c r="J595" s="173">
        <v>10435</v>
      </c>
      <c r="K595" s="173">
        <f t="shared" si="21"/>
        <v>11798333</v>
      </c>
      <c r="L595" s="82" t="str">
        <f t="shared" si="22"/>
        <v>OK</v>
      </c>
      <c r="M595" s="173">
        <v>10374</v>
      </c>
      <c r="N595" s="173">
        <f t="shared" si="23"/>
        <v>11729363</v>
      </c>
      <c r="O595" s="82" t="str">
        <f t="shared" si="24"/>
        <v>OK</v>
      </c>
      <c r="P595" s="173">
        <v>10377</v>
      </c>
      <c r="Q595" s="173">
        <f t="shared" si="25"/>
        <v>11732755</v>
      </c>
      <c r="R595" s="82" t="str">
        <f t="shared" si="26"/>
        <v>OK</v>
      </c>
      <c r="S595" s="75"/>
      <c r="T595" s="75"/>
      <c r="U595" s="75"/>
      <c r="V595" s="75"/>
      <c r="W595" s="75"/>
    </row>
    <row r="596" spans="1:23" ht="12.75" customHeight="1">
      <c r="A596" s="93" t="s">
        <v>1031</v>
      </c>
      <c r="B596" s="156" t="s">
        <v>920</v>
      </c>
      <c r="C596" s="93" t="s">
        <v>217</v>
      </c>
      <c r="D596" s="172">
        <v>91.39</v>
      </c>
      <c r="E596" s="173">
        <v>13206</v>
      </c>
      <c r="F596" s="173">
        <f t="shared" si="18"/>
        <v>1206896</v>
      </c>
      <c r="G596" s="173">
        <v>13140</v>
      </c>
      <c r="H596" s="173">
        <f t="shared" si="19"/>
        <v>1200865</v>
      </c>
      <c r="I596" s="82" t="str">
        <f t="shared" si="20"/>
        <v>OK</v>
      </c>
      <c r="J596" s="173">
        <v>13206</v>
      </c>
      <c r="K596" s="173">
        <f t="shared" si="21"/>
        <v>1206896</v>
      </c>
      <c r="L596" s="82" t="str">
        <f t="shared" si="22"/>
        <v>OK</v>
      </c>
      <c r="M596" s="173">
        <v>13129</v>
      </c>
      <c r="N596" s="173">
        <f t="shared" si="23"/>
        <v>1199859</v>
      </c>
      <c r="O596" s="82" t="str">
        <f t="shared" si="24"/>
        <v>OK</v>
      </c>
      <c r="P596" s="173">
        <v>13132</v>
      </c>
      <c r="Q596" s="173">
        <f t="shared" si="25"/>
        <v>1200133</v>
      </c>
      <c r="R596" s="82" t="str">
        <f t="shared" si="26"/>
        <v>OK</v>
      </c>
      <c r="S596" s="75"/>
      <c r="T596" s="75"/>
      <c r="U596" s="75"/>
      <c r="V596" s="75"/>
      <c r="W596" s="75"/>
    </row>
    <row r="597" spans="1:23" ht="12.75" customHeight="1">
      <c r="A597" s="93" t="s">
        <v>1032</v>
      </c>
      <c r="B597" s="156" t="s">
        <v>997</v>
      </c>
      <c r="C597" s="93" t="s">
        <v>217</v>
      </c>
      <c r="D597" s="172">
        <v>25.82</v>
      </c>
      <c r="E597" s="173">
        <v>23789</v>
      </c>
      <c r="F597" s="173">
        <f t="shared" si="18"/>
        <v>614232</v>
      </c>
      <c r="G597" s="173">
        <v>23670</v>
      </c>
      <c r="H597" s="173">
        <f t="shared" si="19"/>
        <v>611159</v>
      </c>
      <c r="I597" s="82" t="str">
        <f t="shared" si="20"/>
        <v>OK</v>
      </c>
      <c r="J597" s="173">
        <v>23789</v>
      </c>
      <c r="K597" s="173">
        <f t="shared" si="21"/>
        <v>614232</v>
      </c>
      <c r="L597" s="82" t="str">
        <f t="shared" si="22"/>
        <v>OK</v>
      </c>
      <c r="M597" s="173">
        <v>23650</v>
      </c>
      <c r="N597" s="173">
        <f t="shared" si="23"/>
        <v>610643</v>
      </c>
      <c r="O597" s="82" t="str">
        <f t="shared" si="24"/>
        <v>OK</v>
      </c>
      <c r="P597" s="173">
        <v>23656</v>
      </c>
      <c r="Q597" s="173">
        <f t="shared" si="25"/>
        <v>610798</v>
      </c>
      <c r="R597" s="82" t="str">
        <f t="shared" si="26"/>
        <v>OK</v>
      </c>
      <c r="S597" s="75"/>
      <c r="T597" s="75"/>
      <c r="U597" s="75"/>
      <c r="V597" s="75"/>
      <c r="W597" s="75"/>
    </row>
    <row r="598" spans="1:23" ht="12.75" customHeight="1">
      <c r="A598" s="93">
        <v>7.14</v>
      </c>
      <c r="B598" s="156" t="s">
        <v>1033</v>
      </c>
      <c r="C598" s="93"/>
      <c r="D598" s="172"/>
      <c r="E598" s="173"/>
      <c r="F598" s="173">
        <f t="shared" si="18"/>
        <v>0</v>
      </c>
      <c r="G598" s="173"/>
      <c r="H598" s="173">
        <f t="shared" si="19"/>
        <v>0</v>
      </c>
      <c r="I598" s="82" t="str">
        <f t="shared" si="20"/>
        <v>OK</v>
      </c>
      <c r="J598" s="173"/>
      <c r="K598" s="173">
        <f t="shared" si="21"/>
        <v>0</v>
      </c>
      <c r="L598" s="82" t="str">
        <f t="shared" si="22"/>
        <v>OK</v>
      </c>
      <c r="M598" s="173"/>
      <c r="N598" s="173">
        <f t="shared" si="23"/>
        <v>0</v>
      </c>
      <c r="O598" s="82" t="str">
        <f t="shared" si="24"/>
        <v>OK</v>
      </c>
      <c r="P598" s="173">
        <v>0</v>
      </c>
      <c r="Q598" s="173">
        <f t="shared" si="25"/>
        <v>0</v>
      </c>
      <c r="R598" s="82" t="str">
        <f t="shared" si="26"/>
        <v>OK</v>
      </c>
      <c r="S598" s="75"/>
      <c r="T598" s="75"/>
      <c r="U598" s="75"/>
      <c r="V598" s="75"/>
      <c r="W598" s="75"/>
    </row>
    <row r="599" spans="1:23" ht="12.75" customHeight="1">
      <c r="A599" s="93" t="s">
        <v>1034</v>
      </c>
      <c r="B599" s="156" t="s">
        <v>1035</v>
      </c>
      <c r="C599" s="93" t="s">
        <v>225</v>
      </c>
      <c r="D599" s="172">
        <v>6</v>
      </c>
      <c r="E599" s="173">
        <v>1470000</v>
      </c>
      <c r="F599" s="173">
        <f t="shared" si="18"/>
        <v>8820000</v>
      </c>
      <c r="G599" s="173">
        <v>1462650</v>
      </c>
      <c r="H599" s="173">
        <f t="shared" si="19"/>
        <v>8775900</v>
      </c>
      <c r="I599" s="82" t="str">
        <f t="shared" si="20"/>
        <v>OK</v>
      </c>
      <c r="J599" s="173">
        <v>1470000</v>
      </c>
      <c r="K599" s="173">
        <f t="shared" si="21"/>
        <v>8820000</v>
      </c>
      <c r="L599" s="82" t="str">
        <f t="shared" si="22"/>
        <v>OK</v>
      </c>
      <c r="M599" s="173">
        <v>1461385</v>
      </c>
      <c r="N599" s="173">
        <f t="shared" si="23"/>
        <v>8768310</v>
      </c>
      <c r="O599" s="82" t="str">
        <f t="shared" si="24"/>
        <v>OK</v>
      </c>
      <c r="P599" s="173">
        <v>1461797</v>
      </c>
      <c r="Q599" s="173">
        <f t="shared" si="25"/>
        <v>8770782</v>
      </c>
      <c r="R599" s="82" t="str">
        <f t="shared" si="26"/>
        <v>OK</v>
      </c>
      <c r="S599" s="75"/>
      <c r="T599" s="75"/>
      <c r="U599" s="75"/>
      <c r="V599" s="75"/>
      <c r="W599" s="75"/>
    </row>
    <row r="600" spans="1:23" ht="12.75" customHeight="1">
      <c r="A600" s="93" t="s">
        <v>1036</v>
      </c>
      <c r="B600" s="156" t="s">
        <v>1037</v>
      </c>
      <c r="C600" s="93" t="s">
        <v>225</v>
      </c>
      <c r="D600" s="172">
        <v>1</v>
      </c>
      <c r="E600" s="173">
        <v>1970000</v>
      </c>
      <c r="F600" s="173">
        <f t="shared" si="18"/>
        <v>1970000</v>
      </c>
      <c r="G600" s="173">
        <v>1960150</v>
      </c>
      <c r="H600" s="173">
        <f t="shared" si="19"/>
        <v>1960150</v>
      </c>
      <c r="I600" s="82" t="str">
        <f t="shared" si="20"/>
        <v>OK</v>
      </c>
      <c r="J600" s="173">
        <v>1970000</v>
      </c>
      <c r="K600" s="173">
        <f t="shared" si="21"/>
        <v>1970000</v>
      </c>
      <c r="L600" s="82" t="str">
        <f t="shared" si="22"/>
        <v>OK</v>
      </c>
      <c r="M600" s="173">
        <v>1958455</v>
      </c>
      <c r="N600" s="173">
        <f t="shared" si="23"/>
        <v>1958455</v>
      </c>
      <c r="O600" s="82" t="str">
        <f t="shared" si="24"/>
        <v>OK</v>
      </c>
      <c r="P600" s="173">
        <v>1959007</v>
      </c>
      <c r="Q600" s="173">
        <f t="shared" si="25"/>
        <v>1959007</v>
      </c>
      <c r="R600" s="82" t="str">
        <f t="shared" si="26"/>
        <v>OK</v>
      </c>
      <c r="S600" s="75"/>
      <c r="T600" s="75"/>
      <c r="U600" s="75"/>
      <c r="V600" s="75"/>
      <c r="W600" s="75"/>
    </row>
    <row r="601" spans="1:23" ht="12.75" customHeight="1">
      <c r="A601" s="93" t="s">
        <v>1038</v>
      </c>
      <c r="B601" s="156" t="s">
        <v>1039</v>
      </c>
      <c r="C601" s="93" t="s">
        <v>225</v>
      </c>
      <c r="D601" s="172">
        <v>2</v>
      </c>
      <c r="E601" s="173">
        <v>330000</v>
      </c>
      <c r="F601" s="173">
        <f t="shared" si="18"/>
        <v>660000</v>
      </c>
      <c r="G601" s="173">
        <v>328350</v>
      </c>
      <c r="H601" s="173">
        <f t="shared" si="19"/>
        <v>656700</v>
      </c>
      <c r="I601" s="82" t="str">
        <f t="shared" si="20"/>
        <v>OK</v>
      </c>
      <c r="J601" s="173">
        <v>330000</v>
      </c>
      <c r="K601" s="173">
        <f t="shared" si="21"/>
        <v>660000</v>
      </c>
      <c r="L601" s="82" t="str">
        <f t="shared" si="22"/>
        <v>OK</v>
      </c>
      <c r="M601" s="173">
        <v>328066</v>
      </c>
      <c r="N601" s="173">
        <f t="shared" si="23"/>
        <v>656132</v>
      </c>
      <c r="O601" s="82" t="str">
        <f t="shared" si="24"/>
        <v>OK</v>
      </c>
      <c r="P601" s="173">
        <v>328159</v>
      </c>
      <c r="Q601" s="173">
        <f t="shared" si="25"/>
        <v>656318</v>
      </c>
      <c r="R601" s="82" t="str">
        <f t="shared" si="26"/>
        <v>OK</v>
      </c>
      <c r="S601" s="75"/>
      <c r="T601" s="75"/>
      <c r="U601" s="75"/>
      <c r="V601" s="75"/>
      <c r="W601" s="75"/>
    </row>
    <row r="602" spans="1:23" ht="12.75" customHeight="1">
      <c r="A602" s="93" t="s">
        <v>1040</v>
      </c>
      <c r="B602" s="156" t="s">
        <v>1041</v>
      </c>
      <c r="C602" s="93" t="s">
        <v>225</v>
      </c>
      <c r="D602" s="172">
        <v>1</v>
      </c>
      <c r="E602" s="173">
        <v>262500</v>
      </c>
      <c r="F602" s="173">
        <f t="shared" si="18"/>
        <v>262500</v>
      </c>
      <c r="G602" s="173">
        <v>261188</v>
      </c>
      <c r="H602" s="173">
        <f t="shared" si="19"/>
        <v>261188</v>
      </c>
      <c r="I602" s="82" t="str">
        <f t="shared" si="20"/>
        <v>OK</v>
      </c>
      <c r="J602" s="173">
        <v>262500</v>
      </c>
      <c r="K602" s="173">
        <f t="shared" si="21"/>
        <v>262500</v>
      </c>
      <c r="L602" s="82" t="str">
        <f t="shared" si="22"/>
        <v>OK</v>
      </c>
      <c r="M602" s="173">
        <v>260962</v>
      </c>
      <c r="N602" s="173">
        <f t="shared" si="23"/>
        <v>260962</v>
      </c>
      <c r="O602" s="82" t="str">
        <f t="shared" si="24"/>
        <v>OK</v>
      </c>
      <c r="P602" s="173">
        <v>261035</v>
      </c>
      <c r="Q602" s="173">
        <f t="shared" si="25"/>
        <v>261035</v>
      </c>
      <c r="R602" s="82" t="str">
        <f t="shared" si="26"/>
        <v>OK</v>
      </c>
      <c r="S602" s="75"/>
      <c r="T602" s="75"/>
      <c r="U602" s="75"/>
      <c r="V602" s="75"/>
      <c r="W602" s="75"/>
    </row>
    <row r="603" spans="1:23" ht="12.75" customHeight="1">
      <c r="A603" s="93" t="s">
        <v>1042</v>
      </c>
      <c r="B603" s="156" t="s">
        <v>1043</v>
      </c>
      <c r="C603" s="93" t="s">
        <v>225</v>
      </c>
      <c r="D603" s="172">
        <v>1</v>
      </c>
      <c r="E603" s="173">
        <v>280000</v>
      </c>
      <c r="F603" s="173">
        <f t="shared" si="18"/>
        <v>280000</v>
      </c>
      <c r="G603" s="173">
        <v>278600</v>
      </c>
      <c r="H603" s="173">
        <f t="shared" si="19"/>
        <v>278600</v>
      </c>
      <c r="I603" s="82" t="str">
        <f t="shared" si="20"/>
        <v>OK</v>
      </c>
      <c r="J603" s="173">
        <v>280000</v>
      </c>
      <c r="K603" s="173">
        <f t="shared" si="21"/>
        <v>280000</v>
      </c>
      <c r="L603" s="82" t="str">
        <f t="shared" si="22"/>
        <v>OK</v>
      </c>
      <c r="M603" s="173">
        <v>278359</v>
      </c>
      <c r="N603" s="173">
        <f t="shared" si="23"/>
        <v>278359</v>
      </c>
      <c r="O603" s="82" t="str">
        <f t="shared" si="24"/>
        <v>OK</v>
      </c>
      <c r="P603" s="173">
        <v>278438</v>
      </c>
      <c r="Q603" s="173">
        <f t="shared" si="25"/>
        <v>278438</v>
      </c>
      <c r="R603" s="82" t="str">
        <f t="shared" si="26"/>
        <v>OK</v>
      </c>
      <c r="S603" s="75"/>
      <c r="T603" s="75"/>
      <c r="U603" s="75"/>
      <c r="V603" s="75"/>
      <c r="W603" s="75"/>
    </row>
    <row r="604" spans="1:23" ht="12.75" customHeight="1">
      <c r="A604" s="93" t="s">
        <v>1044</v>
      </c>
      <c r="B604" s="156" t="s">
        <v>1045</v>
      </c>
      <c r="C604" s="93" t="s">
        <v>225</v>
      </c>
      <c r="D604" s="172">
        <v>7</v>
      </c>
      <c r="E604" s="173">
        <v>215000</v>
      </c>
      <c r="F604" s="173">
        <f t="shared" si="18"/>
        <v>1505000</v>
      </c>
      <c r="G604" s="173">
        <v>213925</v>
      </c>
      <c r="H604" s="173">
        <f t="shared" si="19"/>
        <v>1497475</v>
      </c>
      <c r="I604" s="82" t="str">
        <f t="shared" si="20"/>
        <v>OK</v>
      </c>
      <c r="J604" s="173">
        <v>215000</v>
      </c>
      <c r="K604" s="173">
        <f t="shared" si="21"/>
        <v>1505000</v>
      </c>
      <c r="L604" s="82" t="str">
        <f t="shared" si="22"/>
        <v>OK</v>
      </c>
      <c r="M604" s="173">
        <v>213740</v>
      </c>
      <c r="N604" s="173">
        <f t="shared" si="23"/>
        <v>1496180</v>
      </c>
      <c r="O604" s="82" t="str">
        <f t="shared" si="24"/>
        <v>OK</v>
      </c>
      <c r="P604" s="173">
        <v>213800</v>
      </c>
      <c r="Q604" s="173">
        <f t="shared" si="25"/>
        <v>1496600</v>
      </c>
      <c r="R604" s="82" t="str">
        <f t="shared" si="26"/>
        <v>OK</v>
      </c>
      <c r="S604" s="75"/>
      <c r="T604" s="75"/>
      <c r="U604" s="75"/>
      <c r="V604" s="75"/>
      <c r="W604" s="75"/>
    </row>
    <row r="605" spans="1:23" ht="12.75" customHeight="1">
      <c r="A605" s="93">
        <v>7.15</v>
      </c>
      <c r="B605" s="156" t="s">
        <v>1046</v>
      </c>
      <c r="C605" s="93"/>
      <c r="D605" s="172"/>
      <c r="E605" s="173"/>
      <c r="F605" s="173">
        <f t="shared" si="18"/>
        <v>0</v>
      </c>
      <c r="G605" s="173"/>
      <c r="H605" s="173">
        <f t="shared" si="19"/>
        <v>0</v>
      </c>
      <c r="I605" s="82" t="str">
        <f t="shared" si="20"/>
        <v>OK</v>
      </c>
      <c r="J605" s="173"/>
      <c r="K605" s="173">
        <f t="shared" si="21"/>
        <v>0</v>
      </c>
      <c r="L605" s="82" t="str">
        <f t="shared" si="22"/>
        <v>OK</v>
      </c>
      <c r="M605" s="173"/>
      <c r="N605" s="173">
        <f t="shared" si="23"/>
        <v>0</v>
      </c>
      <c r="O605" s="82" t="str">
        <f t="shared" si="24"/>
        <v>OK</v>
      </c>
      <c r="P605" s="173">
        <v>0</v>
      </c>
      <c r="Q605" s="173">
        <f t="shared" si="25"/>
        <v>0</v>
      </c>
      <c r="R605" s="82" t="str">
        <f t="shared" si="26"/>
        <v>OK</v>
      </c>
      <c r="S605" s="75"/>
      <c r="T605" s="75"/>
      <c r="U605" s="75"/>
      <c r="V605" s="75"/>
      <c r="W605" s="75"/>
    </row>
    <row r="606" spans="1:23" ht="12.75" customHeight="1">
      <c r="A606" s="93" t="s">
        <v>1047</v>
      </c>
      <c r="B606" s="156" t="s">
        <v>1048</v>
      </c>
      <c r="C606" s="93" t="s">
        <v>220</v>
      </c>
      <c r="D606" s="172">
        <v>24</v>
      </c>
      <c r="E606" s="173">
        <v>258378</v>
      </c>
      <c r="F606" s="173">
        <f t="shared" si="18"/>
        <v>6201072</v>
      </c>
      <c r="G606" s="173">
        <v>257086</v>
      </c>
      <c r="H606" s="173">
        <f t="shared" si="19"/>
        <v>6170064</v>
      </c>
      <c r="I606" s="82" t="str">
        <f t="shared" si="20"/>
        <v>OK</v>
      </c>
      <c r="J606" s="173">
        <v>258378</v>
      </c>
      <c r="K606" s="173">
        <f t="shared" si="21"/>
        <v>6201072</v>
      </c>
      <c r="L606" s="82" t="str">
        <f t="shared" si="22"/>
        <v>OK</v>
      </c>
      <c r="M606" s="173">
        <v>256864</v>
      </c>
      <c r="N606" s="173">
        <f t="shared" si="23"/>
        <v>6164736</v>
      </c>
      <c r="O606" s="82" t="str">
        <f t="shared" si="24"/>
        <v>OK</v>
      </c>
      <c r="P606" s="173">
        <v>256936</v>
      </c>
      <c r="Q606" s="173">
        <f t="shared" si="25"/>
        <v>6166464</v>
      </c>
      <c r="R606" s="82" t="str">
        <f t="shared" si="26"/>
        <v>OK</v>
      </c>
      <c r="S606" s="75"/>
      <c r="T606" s="75"/>
      <c r="U606" s="75"/>
      <c r="V606" s="75"/>
      <c r="W606" s="75"/>
    </row>
    <row r="607" spans="1:23" ht="12.75" customHeight="1">
      <c r="A607" s="93"/>
      <c r="B607" s="156" t="s">
        <v>364</v>
      </c>
      <c r="C607" s="93"/>
      <c r="D607" s="172"/>
      <c r="E607" s="173"/>
      <c r="F607" s="173">
        <f t="shared" si="18"/>
        <v>0</v>
      </c>
      <c r="G607" s="173"/>
      <c r="H607" s="173">
        <f t="shared" si="19"/>
        <v>0</v>
      </c>
      <c r="I607" s="82" t="str">
        <f t="shared" si="20"/>
        <v>OK</v>
      </c>
      <c r="J607" s="173"/>
      <c r="K607" s="173">
        <f t="shared" si="21"/>
        <v>0</v>
      </c>
      <c r="L607" s="82" t="str">
        <f t="shared" si="22"/>
        <v>OK</v>
      </c>
      <c r="M607" s="173"/>
      <c r="N607" s="173">
        <f t="shared" si="23"/>
        <v>0</v>
      </c>
      <c r="O607" s="82" t="str">
        <f t="shared" si="24"/>
        <v>OK</v>
      </c>
      <c r="P607" s="173">
        <v>0</v>
      </c>
      <c r="Q607" s="173">
        <f t="shared" si="25"/>
        <v>0</v>
      </c>
      <c r="R607" s="82" t="str">
        <f t="shared" si="26"/>
        <v>OK</v>
      </c>
      <c r="S607" s="75"/>
      <c r="T607" s="75"/>
      <c r="U607" s="75"/>
      <c r="V607" s="75"/>
      <c r="W607" s="75"/>
    </row>
    <row r="608" spans="1:23" ht="12.75" customHeight="1">
      <c r="A608" s="93">
        <v>8</v>
      </c>
      <c r="B608" s="156" t="s">
        <v>1049</v>
      </c>
      <c r="C608" s="93"/>
      <c r="D608" s="172"/>
      <c r="E608" s="173"/>
      <c r="F608" s="173">
        <f t="shared" si="18"/>
        <v>0</v>
      </c>
      <c r="G608" s="173"/>
      <c r="H608" s="173">
        <f t="shared" si="19"/>
        <v>0</v>
      </c>
      <c r="I608" s="82" t="str">
        <f t="shared" si="20"/>
        <v>OK</v>
      </c>
      <c r="J608" s="173"/>
      <c r="K608" s="173">
        <f t="shared" si="21"/>
        <v>0</v>
      </c>
      <c r="L608" s="82" t="str">
        <f t="shared" si="22"/>
        <v>OK</v>
      </c>
      <c r="M608" s="173"/>
      <c r="N608" s="173">
        <f t="shared" si="23"/>
        <v>0</v>
      </c>
      <c r="O608" s="82" t="str">
        <f t="shared" si="24"/>
        <v>OK</v>
      </c>
      <c r="P608" s="173">
        <v>0</v>
      </c>
      <c r="Q608" s="173">
        <f t="shared" si="25"/>
        <v>0</v>
      </c>
      <c r="R608" s="82" t="str">
        <f t="shared" si="26"/>
        <v>OK</v>
      </c>
      <c r="S608" s="75"/>
      <c r="T608" s="75"/>
      <c r="U608" s="75"/>
      <c r="V608" s="75"/>
      <c r="W608" s="75"/>
    </row>
    <row r="609" spans="1:23" ht="12.75" customHeight="1">
      <c r="A609" s="93">
        <v>8.1</v>
      </c>
      <c r="B609" s="156" t="s">
        <v>1050</v>
      </c>
      <c r="C609" s="93"/>
      <c r="D609" s="172"/>
      <c r="E609" s="173"/>
      <c r="F609" s="173">
        <f t="shared" si="18"/>
        <v>0</v>
      </c>
      <c r="G609" s="173"/>
      <c r="H609" s="173">
        <f t="shared" si="19"/>
        <v>0</v>
      </c>
      <c r="I609" s="82" t="str">
        <f t="shared" si="20"/>
        <v>OK</v>
      </c>
      <c r="J609" s="173"/>
      <c r="K609" s="173">
        <f t="shared" si="21"/>
        <v>0</v>
      </c>
      <c r="L609" s="82" t="str">
        <f t="shared" si="22"/>
        <v>OK</v>
      </c>
      <c r="M609" s="173"/>
      <c r="N609" s="173">
        <f t="shared" si="23"/>
        <v>0</v>
      </c>
      <c r="O609" s="82" t="str">
        <f t="shared" si="24"/>
        <v>OK</v>
      </c>
      <c r="P609" s="173">
        <v>0</v>
      </c>
      <c r="Q609" s="173">
        <f t="shared" si="25"/>
        <v>0</v>
      </c>
      <c r="R609" s="82" t="str">
        <f t="shared" si="26"/>
        <v>OK</v>
      </c>
      <c r="S609" s="75"/>
      <c r="T609" s="75"/>
      <c r="U609" s="75"/>
      <c r="V609" s="75"/>
      <c r="W609" s="75"/>
    </row>
    <row r="610" spans="1:23" ht="12.75" customHeight="1">
      <c r="A610" s="93" t="s">
        <v>1051</v>
      </c>
      <c r="B610" s="156" t="s">
        <v>1052</v>
      </c>
      <c r="C610" s="93" t="s">
        <v>217</v>
      </c>
      <c r="D610" s="172">
        <v>1159.7</v>
      </c>
      <c r="E610" s="173">
        <v>10435</v>
      </c>
      <c r="F610" s="173">
        <f t="shared" si="18"/>
        <v>12101470</v>
      </c>
      <c r="G610" s="173">
        <v>10383</v>
      </c>
      <c r="H610" s="173">
        <f t="shared" si="19"/>
        <v>12041165</v>
      </c>
      <c r="I610" s="82" t="str">
        <f t="shared" si="20"/>
        <v>OK</v>
      </c>
      <c r="J610" s="173">
        <v>10435</v>
      </c>
      <c r="K610" s="173">
        <f t="shared" si="21"/>
        <v>12101470</v>
      </c>
      <c r="L610" s="82" t="str">
        <f t="shared" si="22"/>
        <v>OK</v>
      </c>
      <c r="M610" s="173">
        <v>10374</v>
      </c>
      <c r="N610" s="173">
        <f t="shared" si="23"/>
        <v>12030728</v>
      </c>
      <c r="O610" s="82" t="str">
        <f t="shared" si="24"/>
        <v>OK</v>
      </c>
      <c r="P610" s="173">
        <v>10377</v>
      </c>
      <c r="Q610" s="173">
        <f t="shared" si="25"/>
        <v>12034207</v>
      </c>
      <c r="R610" s="82" t="str">
        <f t="shared" si="26"/>
        <v>OK</v>
      </c>
      <c r="S610" s="75"/>
      <c r="T610" s="75"/>
      <c r="U610" s="75"/>
      <c r="V610" s="75"/>
      <c r="W610" s="75"/>
    </row>
    <row r="611" spans="1:23" ht="12.75" customHeight="1">
      <c r="A611" s="93" t="s">
        <v>1053</v>
      </c>
      <c r="B611" s="156" t="s">
        <v>1054</v>
      </c>
      <c r="C611" s="93" t="s">
        <v>217</v>
      </c>
      <c r="D611" s="172">
        <v>30.51</v>
      </c>
      <c r="E611" s="173">
        <v>23789</v>
      </c>
      <c r="F611" s="173">
        <f t="shared" si="18"/>
        <v>725802</v>
      </c>
      <c r="G611" s="173">
        <v>23670</v>
      </c>
      <c r="H611" s="173">
        <f t="shared" si="19"/>
        <v>722172</v>
      </c>
      <c r="I611" s="82" t="str">
        <f t="shared" si="20"/>
        <v>OK</v>
      </c>
      <c r="J611" s="173">
        <v>23789</v>
      </c>
      <c r="K611" s="173">
        <f t="shared" si="21"/>
        <v>725802</v>
      </c>
      <c r="L611" s="82" t="str">
        <f t="shared" si="22"/>
        <v>OK</v>
      </c>
      <c r="M611" s="173">
        <v>23650</v>
      </c>
      <c r="N611" s="173">
        <f t="shared" si="23"/>
        <v>721562</v>
      </c>
      <c r="O611" s="82" t="str">
        <f t="shared" si="24"/>
        <v>OK</v>
      </c>
      <c r="P611" s="173">
        <v>23656</v>
      </c>
      <c r="Q611" s="173">
        <f t="shared" si="25"/>
        <v>721745</v>
      </c>
      <c r="R611" s="82" t="str">
        <f t="shared" si="26"/>
        <v>OK</v>
      </c>
      <c r="S611" s="75"/>
      <c r="T611" s="75"/>
      <c r="U611" s="75"/>
      <c r="V611" s="75"/>
      <c r="W611" s="75"/>
    </row>
    <row r="612" spans="1:23" ht="12.75" customHeight="1">
      <c r="A612" s="93" t="s">
        <v>1055</v>
      </c>
      <c r="B612" s="156" t="s">
        <v>1056</v>
      </c>
      <c r="C612" s="93" t="s">
        <v>217</v>
      </c>
      <c r="D612" s="172">
        <v>73.03</v>
      </c>
      <c r="E612" s="173">
        <v>13206</v>
      </c>
      <c r="F612" s="173">
        <f t="shared" si="18"/>
        <v>964434</v>
      </c>
      <c r="G612" s="173">
        <v>13140</v>
      </c>
      <c r="H612" s="173">
        <f t="shared" si="19"/>
        <v>959614</v>
      </c>
      <c r="I612" s="82" t="str">
        <f t="shared" si="20"/>
        <v>OK</v>
      </c>
      <c r="J612" s="173">
        <v>13206</v>
      </c>
      <c r="K612" s="173">
        <f t="shared" si="21"/>
        <v>964434</v>
      </c>
      <c r="L612" s="82" t="str">
        <f t="shared" si="22"/>
        <v>OK</v>
      </c>
      <c r="M612" s="173">
        <v>13129</v>
      </c>
      <c r="N612" s="173">
        <f t="shared" si="23"/>
        <v>958811</v>
      </c>
      <c r="O612" s="82" t="str">
        <f t="shared" si="24"/>
        <v>OK</v>
      </c>
      <c r="P612" s="173">
        <v>13132</v>
      </c>
      <c r="Q612" s="173">
        <f t="shared" si="25"/>
        <v>959030</v>
      </c>
      <c r="R612" s="82" t="str">
        <f t="shared" si="26"/>
        <v>OK</v>
      </c>
      <c r="S612" s="75"/>
      <c r="T612" s="75"/>
      <c r="U612" s="75"/>
      <c r="V612" s="75"/>
      <c r="W612" s="75"/>
    </row>
    <row r="613" spans="1:23" ht="12.75" customHeight="1">
      <c r="A613" s="93" t="s">
        <v>1057</v>
      </c>
      <c r="B613" s="156" t="s">
        <v>1020</v>
      </c>
      <c r="C613" s="93" t="s">
        <v>220</v>
      </c>
      <c r="D613" s="172">
        <v>20.399999999999999</v>
      </c>
      <c r="E613" s="173">
        <v>10825</v>
      </c>
      <c r="F613" s="173">
        <f t="shared" si="18"/>
        <v>220830</v>
      </c>
      <c r="G613" s="173">
        <v>10771</v>
      </c>
      <c r="H613" s="173">
        <f t="shared" si="19"/>
        <v>219728</v>
      </c>
      <c r="I613" s="82" t="str">
        <f t="shared" si="20"/>
        <v>OK</v>
      </c>
      <c r="J613" s="173">
        <v>10825</v>
      </c>
      <c r="K613" s="173">
        <f t="shared" si="21"/>
        <v>220830</v>
      </c>
      <c r="L613" s="82" t="str">
        <f t="shared" si="22"/>
        <v>OK</v>
      </c>
      <c r="M613" s="173">
        <v>10762</v>
      </c>
      <c r="N613" s="173">
        <f t="shared" si="23"/>
        <v>219545</v>
      </c>
      <c r="O613" s="82" t="str">
        <f t="shared" si="24"/>
        <v>OK</v>
      </c>
      <c r="P613" s="173">
        <v>10765</v>
      </c>
      <c r="Q613" s="173">
        <f t="shared" si="25"/>
        <v>219606</v>
      </c>
      <c r="R613" s="82" t="str">
        <f t="shared" si="26"/>
        <v>OK</v>
      </c>
      <c r="S613" s="75"/>
      <c r="T613" s="75"/>
      <c r="U613" s="75"/>
      <c r="V613" s="75"/>
      <c r="W613" s="75"/>
    </row>
    <row r="614" spans="1:23" ht="12.75" customHeight="1">
      <c r="A614" s="93">
        <v>8.1999999999999993</v>
      </c>
      <c r="B614" s="156" t="s">
        <v>1058</v>
      </c>
      <c r="C614" s="93"/>
      <c r="D614" s="172"/>
      <c r="E614" s="173"/>
      <c r="F614" s="173">
        <f t="shared" si="18"/>
        <v>0</v>
      </c>
      <c r="G614" s="173"/>
      <c r="H614" s="173">
        <f t="shared" si="19"/>
        <v>0</v>
      </c>
      <c r="I614" s="82" t="str">
        <f t="shared" si="20"/>
        <v>OK</v>
      </c>
      <c r="J614" s="173"/>
      <c r="K614" s="173">
        <f t="shared" si="21"/>
        <v>0</v>
      </c>
      <c r="L614" s="82" t="str">
        <f t="shared" si="22"/>
        <v>OK</v>
      </c>
      <c r="M614" s="173"/>
      <c r="N614" s="173">
        <f t="shared" si="23"/>
        <v>0</v>
      </c>
      <c r="O614" s="82" t="str">
        <f t="shared" si="24"/>
        <v>OK</v>
      </c>
      <c r="P614" s="173">
        <v>0</v>
      </c>
      <c r="Q614" s="173">
        <f t="shared" si="25"/>
        <v>0</v>
      </c>
      <c r="R614" s="82" t="str">
        <f t="shared" si="26"/>
        <v>OK</v>
      </c>
      <c r="S614" s="75"/>
      <c r="T614" s="75"/>
      <c r="U614" s="75"/>
      <c r="V614" s="75"/>
      <c r="W614" s="75"/>
    </row>
    <row r="615" spans="1:23" ht="12.75" customHeight="1">
      <c r="A615" s="93" t="s">
        <v>1059</v>
      </c>
      <c r="B615" s="156" t="s">
        <v>1052</v>
      </c>
      <c r="C615" s="93" t="s">
        <v>217</v>
      </c>
      <c r="D615" s="172">
        <v>806.89</v>
      </c>
      <c r="E615" s="173">
        <v>10435</v>
      </c>
      <c r="F615" s="173">
        <f t="shared" si="18"/>
        <v>8419897</v>
      </c>
      <c r="G615" s="173">
        <v>10383</v>
      </c>
      <c r="H615" s="173">
        <f t="shared" si="19"/>
        <v>8377939</v>
      </c>
      <c r="I615" s="82" t="str">
        <f t="shared" si="20"/>
        <v>OK</v>
      </c>
      <c r="J615" s="173">
        <v>10435</v>
      </c>
      <c r="K615" s="173">
        <f t="shared" si="21"/>
        <v>8419897</v>
      </c>
      <c r="L615" s="82" t="str">
        <f t="shared" si="22"/>
        <v>OK</v>
      </c>
      <c r="M615" s="173">
        <v>10374</v>
      </c>
      <c r="N615" s="173">
        <f t="shared" si="23"/>
        <v>8370677</v>
      </c>
      <c r="O615" s="82" t="str">
        <f t="shared" si="24"/>
        <v>OK</v>
      </c>
      <c r="P615" s="173">
        <v>10377</v>
      </c>
      <c r="Q615" s="173">
        <f t="shared" si="25"/>
        <v>8373098</v>
      </c>
      <c r="R615" s="82" t="str">
        <f t="shared" si="26"/>
        <v>OK</v>
      </c>
      <c r="S615" s="75"/>
      <c r="T615" s="75"/>
      <c r="U615" s="75"/>
      <c r="V615" s="75"/>
      <c r="W615" s="75"/>
    </row>
    <row r="616" spans="1:23" ht="12.75" customHeight="1">
      <c r="A616" s="93" t="s">
        <v>1060</v>
      </c>
      <c r="B616" s="156" t="s">
        <v>1056</v>
      </c>
      <c r="C616" s="93" t="s">
        <v>217</v>
      </c>
      <c r="D616" s="172">
        <v>53.099999999999994</v>
      </c>
      <c r="E616" s="173">
        <v>13206</v>
      </c>
      <c r="F616" s="173">
        <f t="shared" si="18"/>
        <v>701239</v>
      </c>
      <c r="G616" s="173">
        <v>13140</v>
      </c>
      <c r="H616" s="173">
        <f t="shared" si="19"/>
        <v>697734</v>
      </c>
      <c r="I616" s="82" t="str">
        <f t="shared" si="20"/>
        <v>OK</v>
      </c>
      <c r="J616" s="173">
        <v>13206</v>
      </c>
      <c r="K616" s="173">
        <f t="shared" si="21"/>
        <v>701239</v>
      </c>
      <c r="L616" s="82" t="str">
        <f t="shared" si="22"/>
        <v>OK</v>
      </c>
      <c r="M616" s="173">
        <v>13129</v>
      </c>
      <c r="N616" s="173">
        <f t="shared" si="23"/>
        <v>697150</v>
      </c>
      <c r="O616" s="82" t="str">
        <f t="shared" si="24"/>
        <v>OK</v>
      </c>
      <c r="P616" s="173">
        <v>13132</v>
      </c>
      <c r="Q616" s="173">
        <f t="shared" si="25"/>
        <v>697309</v>
      </c>
      <c r="R616" s="82" t="str">
        <f t="shared" si="26"/>
        <v>OK</v>
      </c>
      <c r="S616" s="75"/>
      <c r="T616" s="75"/>
      <c r="U616" s="75"/>
      <c r="V616" s="75"/>
      <c r="W616" s="75"/>
    </row>
    <row r="617" spans="1:23" ht="12.75" customHeight="1">
      <c r="A617" s="93">
        <v>8.3000000000000007</v>
      </c>
      <c r="B617" s="156" t="s">
        <v>1061</v>
      </c>
      <c r="C617" s="93"/>
      <c r="D617" s="172"/>
      <c r="E617" s="173"/>
      <c r="F617" s="173">
        <f t="shared" si="18"/>
        <v>0</v>
      </c>
      <c r="G617" s="173"/>
      <c r="H617" s="173">
        <f t="shared" si="19"/>
        <v>0</v>
      </c>
      <c r="I617" s="82" t="str">
        <f t="shared" si="20"/>
        <v>OK</v>
      </c>
      <c r="J617" s="173"/>
      <c r="K617" s="173">
        <f t="shared" si="21"/>
        <v>0</v>
      </c>
      <c r="L617" s="82" t="str">
        <f t="shared" si="22"/>
        <v>OK</v>
      </c>
      <c r="M617" s="173"/>
      <c r="N617" s="173">
        <f t="shared" si="23"/>
        <v>0</v>
      </c>
      <c r="O617" s="82" t="str">
        <f t="shared" si="24"/>
        <v>OK</v>
      </c>
      <c r="P617" s="173">
        <v>0</v>
      </c>
      <c r="Q617" s="173">
        <f t="shared" si="25"/>
        <v>0</v>
      </c>
      <c r="R617" s="82" t="str">
        <f t="shared" si="26"/>
        <v>OK</v>
      </c>
      <c r="S617" s="75"/>
      <c r="T617" s="75"/>
      <c r="U617" s="75"/>
      <c r="V617" s="75"/>
      <c r="W617" s="75"/>
    </row>
    <row r="618" spans="1:23" ht="12.75" customHeight="1">
      <c r="A618" s="93" t="s">
        <v>1062</v>
      </c>
      <c r="B618" s="156" t="s">
        <v>1052</v>
      </c>
      <c r="C618" s="93" t="s">
        <v>217</v>
      </c>
      <c r="D618" s="172">
        <v>363.6</v>
      </c>
      <c r="E618" s="173">
        <v>10435</v>
      </c>
      <c r="F618" s="173">
        <f t="shared" si="18"/>
        <v>3794166</v>
      </c>
      <c r="G618" s="173">
        <v>10383</v>
      </c>
      <c r="H618" s="173">
        <f t="shared" si="19"/>
        <v>3775259</v>
      </c>
      <c r="I618" s="82" t="str">
        <f t="shared" si="20"/>
        <v>OK</v>
      </c>
      <c r="J618" s="173">
        <v>10435</v>
      </c>
      <c r="K618" s="173">
        <f t="shared" si="21"/>
        <v>3794166</v>
      </c>
      <c r="L618" s="82" t="str">
        <f t="shared" si="22"/>
        <v>OK</v>
      </c>
      <c r="M618" s="173">
        <v>10374</v>
      </c>
      <c r="N618" s="173">
        <f t="shared" si="23"/>
        <v>3771986</v>
      </c>
      <c r="O618" s="82" t="str">
        <f t="shared" si="24"/>
        <v>OK</v>
      </c>
      <c r="P618" s="173">
        <v>10377</v>
      </c>
      <c r="Q618" s="173">
        <f t="shared" si="25"/>
        <v>3773077</v>
      </c>
      <c r="R618" s="82" t="str">
        <f t="shared" si="26"/>
        <v>OK</v>
      </c>
      <c r="S618" s="75"/>
      <c r="T618" s="75"/>
      <c r="U618" s="75"/>
      <c r="V618" s="75"/>
      <c r="W618" s="75"/>
    </row>
    <row r="619" spans="1:23" ht="12.75" customHeight="1">
      <c r="A619" s="93" t="s">
        <v>1063</v>
      </c>
      <c r="B619" s="156" t="s">
        <v>1056</v>
      </c>
      <c r="C619" s="93" t="s">
        <v>217</v>
      </c>
      <c r="D619" s="172">
        <v>15.299999999999999</v>
      </c>
      <c r="E619" s="173">
        <v>13206</v>
      </c>
      <c r="F619" s="173">
        <f t="shared" si="18"/>
        <v>202052</v>
      </c>
      <c r="G619" s="173">
        <v>13140</v>
      </c>
      <c r="H619" s="173">
        <f t="shared" si="19"/>
        <v>201042</v>
      </c>
      <c r="I619" s="82" t="str">
        <f t="shared" si="20"/>
        <v>OK</v>
      </c>
      <c r="J619" s="173">
        <v>13206</v>
      </c>
      <c r="K619" s="173">
        <f t="shared" si="21"/>
        <v>202052</v>
      </c>
      <c r="L619" s="82" t="str">
        <f t="shared" si="22"/>
        <v>OK</v>
      </c>
      <c r="M619" s="173">
        <v>13129</v>
      </c>
      <c r="N619" s="173">
        <f t="shared" si="23"/>
        <v>200874</v>
      </c>
      <c r="O619" s="82" t="str">
        <f t="shared" si="24"/>
        <v>OK</v>
      </c>
      <c r="P619" s="173">
        <v>13132</v>
      </c>
      <c r="Q619" s="173">
        <f t="shared" si="25"/>
        <v>200920</v>
      </c>
      <c r="R619" s="82" t="str">
        <f t="shared" si="26"/>
        <v>OK</v>
      </c>
      <c r="S619" s="75"/>
      <c r="T619" s="75"/>
      <c r="U619" s="75"/>
      <c r="V619" s="75"/>
      <c r="W619" s="75"/>
    </row>
    <row r="620" spans="1:23" ht="12.75" customHeight="1">
      <c r="A620" s="93">
        <v>8.4</v>
      </c>
      <c r="B620" s="156" t="s">
        <v>1064</v>
      </c>
      <c r="C620" s="93"/>
      <c r="D620" s="172"/>
      <c r="E620" s="173"/>
      <c r="F620" s="173">
        <f t="shared" si="18"/>
        <v>0</v>
      </c>
      <c r="G620" s="173"/>
      <c r="H620" s="173">
        <f t="shared" si="19"/>
        <v>0</v>
      </c>
      <c r="I620" s="82" t="str">
        <f t="shared" si="20"/>
        <v>OK</v>
      </c>
      <c r="J620" s="173"/>
      <c r="K620" s="173">
        <f t="shared" si="21"/>
        <v>0</v>
      </c>
      <c r="L620" s="82" t="str">
        <f t="shared" si="22"/>
        <v>OK</v>
      </c>
      <c r="M620" s="173"/>
      <c r="N620" s="173">
        <f t="shared" si="23"/>
        <v>0</v>
      </c>
      <c r="O620" s="82" t="str">
        <f t="shared" si="24"/>
        <v>OK</v>
      </c>
      <c r="P620" s="173">
        <v>0</v>
      </c>
      <c r="Q620" s="173">
        <f t="shared" si="25"/>
        <v>0</v>
      </c>
      <c r="R620" s="82" t="str">
        <f t="shared" si="26"/>
        <v>OK</v>
      </c>
      <c r="S620" s="75"/>
      <c r="T620" s="75"/>
      <c r="U620" s="75"/>
      <c r="V620" s="75"/>
      <c r="W620" s="75"/>
    </row>
    <row r="621" spans="1:23" ht="12.75" customHeight="1">
      <c r="A621" s="93" t="s">
        <v>1065</v>
      </c>
      <c r="B621" s="156" t="s">
        <v>1052</v>
      </c>
      <c r="C621" s="93" t="s">
        <v>217</v>
      </c>
      <c r="D621" s="172">
        <v>529.4</v>
      </c>
      <c r="E621" s="173">
        <v>10435</v>
      </c>
      <c r="F621" s="173">
        <f t="shared" si="18"/>
        <v>5524289</v>
      </c>
      <c r="G621" s="173">
        <v>10383</v>
      </c>
      <c r="H621" s="173">
        <f t="shared" si="19"/>
        <v>5496760</v>
      </c>
      <c r="I621" s="82" t="str">
        <f t="shared" si="20"/>
        <v>OK</v>
      </c>
      <c r="J621" s="173">
        <v>10435</v>
      </c>
      <c r="K621" s="173">
        <f t="shared" si="21"/>
        <v>5524289</v>
      </c>
      <c r="L621" s="82" t="str">
        <f t="shared" si="22"/>
        <v>OK</v>
      </c>
      <c r="M621" s="173">
        <v>10374</v>
      </c>
      <c r="N621" s="173">
        <f t="shared" si="23"/>
        <v>5491996</v>
      </c>
      <c r="O621" s="82" t="str">
        <f t="shared" si="24"/>
        <v>OK</v>
      </c>
      <c r="P621" s="173">
        <v>10377</v>
      </c>
      <c r="Q621" s="173">
        <f t="shared" si="25"/>
        <v>5493584</v>
      </c>
      <c r="R621" s="82" t="str">
        <f t="shared" si="26"/>
        <v>OK</v>
      </c>
      <c r="S621" s="75"/>
      <c r="T621" s="75"/>
      <c r="U621" s="75"/>
      <c r="V621" s="75"/>
      <c r="W621" s="75"/>
    </row>
    <row r="622" spans="1:23" ht="12.75" customHeight="1">
      <c r="A622" s="93" t="s">
        <v>1066</v>
      </c>
      <c r="B622" s="156" t="s">
        <v>1056</v>
      </c>
      <c r="C622" s="93" t="s">
        <v>217</v>
      </c>
      <c r="D622" s="172">
        <v>27.05</v>
      </c>
      <c r="E622" s="173">
        <v>13206</v>
      </c>
      <c r="F622" s="173">
        <f t="shared" si="18"/>
        <v>357222</v>
      </c>
      <c r="G622" s="173">
        <v>13140</v>
      </c>
      <c r="H622" s="173">
        <f t="shared" si="19"/>
        <v>355437</v>
      </c>
      <c r="I622" s="82" t="str">
        <f t="shared" si="20"/>
        <v>OK</v>
      </c>
      <c r="J622" s="173">
        <v>13206</v>
      </c>
      <c r="K622" s="173">
        <f t="shared" si="21"/>
        <v>357222</v>
      </c>
      <c r="L622" s="82" t="str">
        <f t="shared" si="22"/>
        <v>OK</v>
      </c>
      <c r="M622" s="173">
        <v>13129</v>
      </c>
      <c r="N622" s="173">
        <f t="shared" si="23"/>
        <v>355139</v>
      </c>
      <c r="O622" s="82" t="str">
        <f t="shared" si="24"/>
        <v>OK</v>
      </c>
      <c r="P622" s="173">
        <v>13132</v>
      </c>
      <c r="Q622" s="173">
        <f t="shared" si="25"/>
        <v>355221</v>
      </c>
      <c r="R622" s="82" t="str">
        <f t="shared" si="26"/>
        <v>OK</v>
      </c>
      <c r="S622" s="75"/>
      <c r="T622" s="75"/>
      <c r="U622" s="75"/>
      <c r="V622" s="75"/>
      <c r="W622" s="75"/>
    </row>
    <row r="623" spans="1:23" ht="12.75" customHeight="1">
      <c r="A623" s="93">
        <v>8.5</v>
      </c>
      <c r="B623" s="156" t="s">
        <v>1067</v>
      </c>
      <c r="C623" s="93"/>
      <c r="D623" s="172"/>
      <c r="E623" s="173"/>
      <c r="F623" s="173">
        <f t="shared" si="18"/>
        <v>0</v>
      </c>
      <c r="G623" s="173"/>
      <c r="H623" s="173">
        <f t="shared" si="19"/>
        <v>0</v>
      </c>
      <c r="I623" s="82" t="str">
        <f t="shared" si="20"/>
        <v>OK</v>
      </c>
      <c r="J623" s="173"/>
      <c r="K623" s="173">
        <f t="shared" si="21"/>
        <v>0</v>
      </c>
      <c r="L623" s="82" t="str">
        <f t="shared" si="22"/>
        <v>OK</v>
      </c>
      <c r="M623" s="173"/>
      <c r="N623" s="173">
        <f t="shared" si="23"/>
        <v>0</v>
      </c>
      <c r="O623" s="82" t="str">
        <f t="shared" si="24"/>
        <v>OK</v>
      </c>
      <c r="P623" s="173">
        <v>0</v>
      </c>
      <c r="Q623" s="173">
        <f t="shared" si="25"/>
        <v>0</v>
      </c>
      <c r="R623" s="82" t="str">
        <f t="shared" si="26"/>
        <v>OK</v>
      </c>
      <c r="S623" s="75"/>
      <c r="T623" s="75"/>
      <c r="U623" s="75"/>
      <c r="V623" s="75"/>
      <c r="W623" s="75"/>
    </row>
    <row r="624" spans="1:23" ht="12.75" customHeight="1">
      <c r="A624" s="93" t="s">
        <v>1068</v>
      </c>
      <c r="B624" s="156" t="s">
        <v>468</v>
      </c>
      <c r="C624" s="93" t="s">
        <v>217</v>
      </c>
      <c r="D624" s="172">
        <v>6</v>
      </c>
      <c r="E624" s="173">
        <v>14019</v>
      </c>
      <c r="F624" s="173">
        <f t="shared" si="18"/>
        <v>84114</v>
      </c>
      <c r="G624" s="173">
        <v>13949</v>
      </c>
      <c r="H624" s="173">
        <f t="shared" si="19"/>
        <v>83694</v>
      </c>
      <c r="I624" s="82" t="str">
        <f t="shared" si="20"/>
        <v>OK</v>
      </c>
      <c r="J624" s="173">
        <v>14019</v>
      </c>
      <c r="K624" s="173">
        <f t="shared" si="21"/>
        <v>84114</v>
      </c>
      <c r="L624" s="82" t="str">
        <f t="shared" si="22"/>
        <v>OK</v>
      </c>
      <c r="M624" s="173">
        <v>13937</v>
      </c>
      <c r="N624" s="173">
        <f t="shared" si="23"/>
        <v>83622</v>
      </c>
      <c r="O624" s="82" t="str">
        <f t="shared" si="24"/>
        <v>OK</v>
      </c>
      <c r="P624" s="173">
        <v>13941</v>
      </c>
      <c r="Q624" s="173">
        <f t="shared" si="25"/>
        <v>83646</v>
      </c>
      <c r="R624" s="82" t="str">
        <f t="shared" si="26"/>
        <v>OK</v>
      </c>
      <c r="S624" s="75"/>
      <c r="T624" s="75"/>
      <c r="U624" s="75"/>
      <c r="V624" s="75"/>
      <c r="W624" s="75"/>
    </row>
    <row r="625" spans="1:23" ht="12.75" customHeight="1">
      <c r="A625" s="93" t="s">
        <v>1069</v>
      </c>
      <c r="B625" s="156" t="s">
        <v>1070</v>
      </c>
      <c r="C625" s="93" t="s">
        <v>217</v>
      </c>
      <c r="D625" s="172">
        <v>6</v>
      </c>
      <c r="E625" s="173">
        <v>24082</v>
      </c>
      <c r="F625" s="173">
        <f t="shared" si="18"/>
        <v>144492</v>
      </c>
      <c r="G625" s="173">
        <v>23962</v>
      </c>
      <c r="H625" s="173">
        <f t="shared" si="19"/>
        <v>143772</v>
      </c>
      <c r="I625" s="82" t="str">
        <f t="shared" si="20"/>
        <v>OK</v>
      </c>
      <c r="J625" s="173">
        <v>24082</v>
      </c>
      <c r="K625" s="173">
        <f t="shared" si="21"/>
        <v>144492</v>
      </c>
      <c r="L625" s="82" t="str">
        <f t="shared" si="22"/>
        <v>OK</v>
      </c>
      <c r="M625" s="173">
        <v>23941</v>
      </c>
      <c r="N625" s="173">
        <f t="shared" si="23"/>
        <v>143646</v>
      </c>
      <c r="O625" s="82" t="str">
        <f t="shared" si="24"/>
        <v>OK</v>
      </c>
      <c r="P625" s="173">
        <v>23948</v>
      </c>
      <c r="Q625" s="173">
        <f t="shared" si="25"/>
        <v>143688</v>
      </c>
      <c r="R625" s="82" t="str">
        <f t="shared" si="26"/>
        <v>OK</v>
      </c>
      <c r="S625" s="75"/>
      <c r="T625" s="75"/>
      <c r="U625" s="75"/>
      <c r="V625" s="75"/>
      <c r="W625" s="75"/>
    </row>
    <row r="626" spans="1:23" ht="12.75" customHeight="1">
      <c r="A626" s="93" t="s">
        <v>1071</v>
      </c>
      <c r="B626" s="156" t="s">
        <v>373</v>
      </c>
      <c r="C626" s="93" t="s">
        <v>217</v>
      </c>
      <c r="D626" s="172">
        <v>6</v>
      </c>
      <c r="E626" s="173">
        <v>48819</v>
      </c>
      <c r="F626" s="173">
        <f t="shared" si="18"/>
        <v>292914</v>
      </c>
      <c r="G626" s="173">
        <v>48575</v>
      </c>
      <c r="H626" s="173">
        <f t="shared" si="19"/>
        <v>291450</v>
      </c>
      <c r="I626" s="82" t="str">
        <f t="shared" si="20"/>
        <v>OK</v>
      </c>
      <c r="J626" s="173">
        <v>48819</v>
      </c>
      <c r="K626" s="173">
        <f t="shared" si="21"/>
        <v>292914</v>
      </c>
      <c r="L626" s="82" t="str">
        <f t="shared" si="22"/>
        <v>OK</v>
      </c>
      <c r="M626" s="173">
        <v>48533</v>
      </c>
      <c r="N626" s="173">
        <f t="shared" si="23"/>
        <v>291198</v>
      </c>
      <c r="O626" s="82" t="str">
        <f t="shared" si="24"/>
        <v>OK</v>
      </c>
      <c r="P626" s="173">
        <v>48547</v>
      </c>
      <c r="Q626" s="173">
        <f t="shared" si="25"/>
        <v>291282</v>
      </c>
      <c r="R626" s="82" t="str">
        <f t="shared" si="26"/>
        <v>OK</v>
      </c>
      <c r="S626" s="75"/>
      <c r="T626" s="75"/>
      <c r="U626" s="75"/>
      <c r="V626" s="75"/>
      <c r="W626" s="75"/>
    </row>
    <row r="627" spans="1:23" ht="12.75" customHeight="1">
      <c r="A627" s="93"/>
      <c r="B627" s="156" t="s">
        <v>364</v>
      </c>
      <c r="C627" s="93"/>
      <c r="D627" s="172"/>
      <c r="E627" s="173"/>
      <c r="F627" s="173">
        <f t="shared" si="18"/>
        <v>0</v>
      </c>
      <c r="G627" s="173"/>
      <c r="H627" s="173">
        <f t="shared" si="19"/>
        <v>0</v>
      </c>
      <c r="I627" s="82" t="str">
        <f t="shared" si="20"/>
        <v>OK</v>
      </c>
      <c r="J627" s="173"/>
      <c r="K627" s="173">
        <f t="shared" si="21"/>
        <v>0</v>
      </c>
      <c r="L627" s="82" t="str">
        <f t="shared" si="22"/>
        <v>OK</v>
      </c>
      <c r="M627" s="173"/>
      <c r="N627" s="173">
        <f t="shared" si="23"/>
        <v>0</v>
      </c>
      <c r="O627" s="82" t="str">
        <f t="shared" si="24"/>
        <v>OK</v>
      </c>
      <c r="P627" s="173">
        <v>0</v>
      </c>
      <c r="Q627" s="173">
        <f t="shared" si="25"/>
        <v>0</v>
      </c>
      <c r="R627" s="82" t="str">
        <f t="shared" si="26"/>
        <v>OK</v>
      </c>
      <c r="S627" s="75"/>
      <c r="T627" s="75"/>
      <c r="U627" s="75"/>
      <c r="V627" s="75"/>
      <c r="W627" s="75"/>
    </row>
    <row r="628" spans="1:23" ht="12.75" customHeight="1">
      <c r="A628" s="93">
        <v>9</v>
      </c>
      <c r="B628" s="156" t="s">
        <v>1072</v>
      </c>
      <c r="C628" s="93"/>
      <c r="D628" s="172"/>
      <c r="E628" s="173"/>
      <c r="F628" s="173">
        <f t="shared" si="18"/>
        <v>0</v>
      </c>
      <c r="G628" s="173"/>
      <c r="H628" s="173">
        <f t="shared" si="19"/>
        <v>0</v>
      </c>
      <c r="I628" s="82" t="str">
        <f t="shared" si="20"/>
        <v>OK</v>
      </c>
      <c r="J628" s="173"/>
      <c r="K628" s="173">
        <f t="shared" si="21"/>
        <v>0</v>
      </c>
      <c r="L628" s="82" t="str">
        <f t="shared" si="22"/>
        <v>OK</v>
      </c>
      <c r="M628" s="173"/>
      <c r="N628" s="173">
        <f t="shared" si="23"/>
        <v>0</v>
      </c>
      <c r="O628" s="82" t="str">
        <f t="shared" si="24"/>
        <v>OK</v>
      </c>
      <c r="P628" s="173">
        <v>0</v>
      </c>
      <c r="Q628" s="173">
        <f t="shared" si="25"/>
        <v>0</v>
      </c>
      <c r="R628" s="82" t="str">
        <f t="shared" si="26"/>
        <v>OK</v>
      </c>
      <c r="S628" s="75"/>
      <c r="T628" s="75"/>
      <c r="U628" s="75"/>
      <c r="V628" s="75"/>
      <c r="W628" s="75"/>
    </row>
    <row r="629" spans="1:23" ht="12.75" customHeight="1">
      <c r="A629" s="93">
        <v>9.1</v>
      </c>
      <c r="B629" s="156" t="s">
        <v>1073</v>
      </c>
      <c r="C629" s="93"/>
      <c r="D629" s="172"/>
      <c r="E629" s="173"/>
      <c r="F629" s="173">
        <f t="shared" si="18"/>
        <v>0</v>
      </c>
      <c r="G629" s="173"/>
      <c r="H629" s="173">
        <f t="shared" si="19"/>
        <v>0</v>
      </c>
      <c r="I629" s="82" t="str">
        <f t="shared" si="20"/>
        <v>OK</v>
      </c>
      <c r="J629" s="173"/>
      <c r="K629" s="173">
        <f t="shared" si="21"/>
        <v>0</v>
      </c>
      <c r="L629" s="82" t="str">
        <f t="shared" si="22"/>
        <v>OK</v>
      </c>
      <c r="M629" s="173"/>
      <c r="N629" s="173">
        <f t="shared" si="23"/>
        <v>0</v>
      </c>
      <c r="O629" s="82" t="str">
        <f t="shared" si="24"/>
        <v>OK</v>
      </c>
      <c r="P629" s="173">
        <v>0</v>
      </c>
      <c r="Q629" s="173">
        <f t="shared" si="25"/>
        <v>0</v>
      </c>
      <c r="R629" s="82" t="str">
        <f t="shared" si="26"/>
        <v>OK</v>
      </c>
      <c r="S629" s="75"/>
      <c r="T629" s="75"/>
      <c r="U629" s="75"/>
      <c r="V629" s="75"/>
      <c r="W629" s="75"/>
    </row>
    <row r="630" spans="1:23" ht="12.75" customHeight="1">
      <c r="A630" s="93" t="s">
        <v>1074</v>
      </c>
      <c r="B630" s="156" t="s">
        <v>829</v>
      </c>
      <c r="C630" s="93" t="s">
        <v>217</v>
      </c>
      <c r="D630" s="172">
        <v>111.14</v>
      </c>
      <c r="E630" s="173">
        <v>7826</v>
      </c>
      <c r="F630" s="173">
        <f t="shared" si="18"/>
        <v>869782</v>
      </c>
      <c r="G630" s="173">
        <v>7787</v>
      </c>
      <c r="H630" s="173">
        <f t="shared" si="19"/>
        <v>865447</v>
      </c>
      <c r="I630" s="82" t="str">
        <f t="shared" si="20"/>
        <v>OK</v>
      </c>
      <c r="J630" s="173">
        <v>7826</v>
      </c>
      <c r="K630" s="173">
        <f t="shared" si="21"/>
        <v>869782</v>
      </c>
      <c r="L630" s="82" t="str">
        <f t="shared" si="22"/>
        <v>OK</v>
      </c>
      <c r="M630" s="173">
        <v>7780</v>
      </c>
      <c r="N630" s="173">
        <f t="shared" si="23"/>
        <v>864669</v>
      </c>
      <c r="O630" s="82" t="str">
        <f t="shared" si="24"/>
        <v>OK</v>
      </c>
      <c r="P630" s="173">
        <v>7782</v>
      </c>
      <c r="Q630" s="173">
        <f t="shared" si="25"/>
        <v>864891</v>
      </c>
      <c r="R630" s="82" t="str">
        <f t="shared" si="26"/>
        <v>OK</v>
      </c>
      <c r="S630" s="75"/>
      <c r="T630" s="75"/>
      <c r="U630" s="75"/>
      <c r="V630" s="75"/>
      <c r="W630" s="75"/>
    </row>
    <row r="631" spans="1:23" ht="12.75" customHeight="1">
      <c r="A631" s="93" t="s">
        <v>1075</v>
      </c>
      <c r="B631" s="156" t="s">
        <v>407</v>
      </c>
      <c r="C631" s="93" t="s">
        <v>225</v>
      </c>
      <c r="D631" s="172">
        <v>13</v>
      </c>
      <c r="E631" s="173">
        <v>21908</v>
      </c>
      <c r="F631" s="173">
        <f t="shared" si="18"/>
        <v>284804</v>
      </c>
      <c r="G631" s="173">
        <v>21798</v>
      </c>
      <c r="H631" s="173">
        <f t="shared" si="19"/>
        <v>283374</v>
      </c>
      <c r="I631" s="82" t="str">
        <f t="shared" si="20"/>
        <v>OK</v>
      </c>
      <c r="J631" s="173">
        <v>21908</v>
      </c>
      <c r="K631" s="173">
        <f t="shared" si="21"/>
        <v>284804</v>
      </c>
      <c r="L631" s="82" t="str">
        <f t="shared" si="22"/>
        <v>OK</v>
      </c>
      <c r="M631" s="173">
        <v>21780</v>
      </c>
      <c r="N631" s="173">
        <f t="shared" si="23"/>
        <v>283140</v>
      </c>
      <c r="O631" s="82" t="str">
        <f t="shared" si="24"/>
        <v>OK</v>
      </c>
      <c r="P631" s="173">
        <v>21786</v>
      </c>
      <c r="Q631" s="173">
        <f t="shared" si="25"/>
        <v>283218</v>
      </c>
      <c r="R631" s="82" t="str">
        <f t="shared" si="26"/>
        <v>OK</v>
      </c>
      <c r="S631" s="75"/>
      <c r="T631" s="75"/>
      <c r="U631" s="75"/>
      <c r="V631" s="75"/>
      <c r="W631" s="75"/>
    </row>
    <row r="632" spans="1:23" ht="12.75" customHeight="1">
      <c r="A632" s="93" t="s">
        <v>1076</v>
      </c>
      <c r="B632" s="156" t="s">
        <v>834</v>
      </c>
      <c r="C632" s="93" t="s">
        <v>220</v>
      </c>
      <c r="D632" s="172">
        <v>100.22999999999999</v>
      </c>
      <c r="E632" s="173">
        <v>3833</v>
      </c>
      <c r="F632" s="173">
        <f t="shared" si="18"/>
        <v>384182</v>
      </c>
      <c r="G632" s="173">
        <v>3814</v>
      </c>
      <c r="H632" s="173">
        <f t="shared" si="19"/>
        <v>382277</v>
      </c>
      <c r="I632" s="82" t="str">
        <f t="shared" si="20"/>
        <v>OK</v>
      </c>
      <c r="J632" s="173">
        <v>3833</v>
      </c>
      <c r="K632" s="173">
        <f t="shared" si="21"/>
        <v>384182</v>
      </c>
      <c r="L632" s="82" t="str">
        <f t="shared" si="22"/>
        <v>OK</v>
      </c>
      <c r="M632" s="173">
        <v>3811</v>
      </c>
      <c r="N632" s="173">
        <f t="shared" si="23"/>
        <v>381977</v>
      </c>
      <c r="O632" s="82" t="str">
        <f t="shared" si="24"/>
        <v>OK</v>
      </c>
      <c r="P632" s="173">
        <v>3812</v>
      </c>
      <c r="Q632" s="173">
        <f t="shared" si="25"/>
        <v>382077</v>
      </c>
      <c r="R632" s="82" t="str">
        <f t="shared" si="26"/>
        <v>OK</v>
      </c>
      <c r="S632" s="75"/>
      <c r="T632" s="75"/>
      <c r="U632" s="75"/>
      <c r="V632" s="75"/>
      <c r="W632" s="75"/>
    </row>
    <row r="633" spans="1:23" ht="12.75" customHeight="1">
      <c r="A633" s="93" t="s">
        <v>1077</v>
      </c>
      <c r="B633" s="156" t="s">
        <v>929</v>
      </c>
      <c r="C633" s="93" t="s">
        <v>220</v>
      </c>
      <c r="D633" s="172">
        <v>100.53</v>
      </c>
      <c r="E633" s="173">
        <v>7246</v>
      </c>
      <c r="F633" s="173">
        <f t="shared" si="18"/>
        <v>728440</v>
      </c>
      <c r="G633" s="173">
        <v>7210</v>
      </c>
      <c r="H633" s="173">
        <f t="shared" si="19"/>
        <v>724821</v>
      </c>
      <c r="I633" s="82" t="str">
        <f t="shared" si="20"/>
        <v>OK</v>
      </c>
      <c r="J633" s="173">
        <v>7246</v>
      </c>
      <c r="K633" s="173">
        <f t="shared" si="21"/>
        <v>728440</v>
      </c>
      <c r="L633" s="82" t="str">
        <f t="shared" si="22"/>
        <v>OK</v>
      </c>
      <c r="M633" s="173">
        <v>7204</v>
      </c>
      <c r="N633" s="173">
        <f t="shared" si="23"/>
        <v>724218</v>
      </c>
      <c r="O633" s="82" t="str">
        <f t="shared" si="24"/>
        <v>OK</v>
      </c>
      <c r="P633" s="173">
        <v>7206</v>
      </c>
      <c r="Q633" s="173">
        <f t="shared" si="25"/>
        <v>724419</v>
      </c>
      <c r="R633" s="82" t="str">
        <f t="shared" si="26"/>
        <v>OK</v>
      </c>
      <c r="S633" s="75"/>
      <c r="T633" s="75"/>
      <c r="U633" s="75"/>
      <c r="V633" s="75"/>
      <c r="W633" s="75"/>
    </row>
    <row r="634" spans="1:23" ht="12.75" customHeight="1">
      <c r="A634" s="93" t="s">
        <v>1078</v>
      </c>
      <c r="B634" s="156" t="s">
        <v>420</v>
      </c>
      <c r="C634" s="93" t="s">
        <v>220</v>
      </c>
      <c r="D634" s="172">
        <v>13.330000000000002</v>
      </c>
      <c r="E634" s="173">
        <v>30270</v>
      </c>
      <c r="F634" s="173">
        <f t="shared" si="18"/>
        <v>403499</v>
      </c>
      <c r="G634" s="173">
        <v>30119</v>
      </c>
      <c r="H634" s="173">
        <f t="shared" si="19"/>
        <v>401486</v>
      </c>
      <c r="I634" s="82" t="str">
        <f t="shared" si="20"/>
        <v>OK</v>
      </c>
      <c r="J634" s="173">
        <v>30270</v>
      </c>
      <c r="K634" s="173">
        <f t="shared" si="21"/>
        <v>403499</v>
      </c>
      <c r="L634" s="82" t="str">
        <f t="shared" si="22"/>
        <v>OK</v>
      </c>
      <c r="M634" s="173">
        <v>30093</v>
      </c>
      <c r="N634" s="173">
        <f t="shared" si="23"/>
        <v>401140</v>
      </c>
      <c r="O634" s="82" t="str">
        <f t="shared" si="24"/>
        <v>OK</v>
      </c>
      <c r="P634" s="173">
        <v>30101</v>
      </c>
      <c r="Q634" s="173">
        <f t="shared" si="25"/>
        <v>401246</v>
      </c>
      <c r="R634" s="82" t="str">
        <f t="shared" si="26"/>
        <v>OK</v>
      </c>
      <c r="S634" s="75"/>
      <c r="T634" s="75"/>
      <c r="U634" s="75"/>
      <c r="V634" s="75"/>
      <c r="W634" s="75"/>
    </row>
    <row r="635" spans="1:23" ht="12.75" customHeight="1">
      <c r="A635" s="93" t="s">
        <v>1079</v>
      </c>
      <c r="B635" s="156" t="s">
        <v>422</v>
      </c>
      <c r="C635" s="93" t="s">
        <v>220</v>
      </c>
      <c r="D635" s="172">
        <v>13.78</v>
      </c>
      <c r="E635" s="173">
        <v>19521</v>
      </c>
      <c r="F635" s="173">
        <f t="shared" si="18"/>
        <v>268999</v>
      </c>
      <c r="G635" s="173">
        <v>19423</v>
      </c>
      <c r="H635" s="173">
        <f t="shared" si="19"/>
        <v>267649</v>
      </c>
      <c r="I635" s="82" t="str">
        <f t="shared" si="20"/>
        <v>OK</v>
      </c>
      <c r="J635" s="173">
        <v>19521</v>
      </c>
      <c r="K635" s="173">
        <f t="shared" si="21"/>
        <v>268999</v>
      </c>
      <c r="L635" s="82" t="str">
        <f t="shared" si="22"/>
        <v>OK</v>
      </c>
      <c r="M635" s="173">
        <v>19407</v>
      </c>
      <c r="N635" s="173">
        <f t="shared" si="23"/>
        <v>267428</v>
      </c>
      <c r="O635" s="82" t="str">
        <f t="shared" si="24"/>
        <v>OK</v>
      </c>
      <c r="P635" s="173">
        <v>19412</v>
      </c>
      <c r="Q635" s="173">
        <f t="shared" si="25"/>
        <v>267497</v>
      </c>
      <c r="R635" s="82" t="str">
        <f t="shared" si="26"/>
        <v>OK</v>
      </c>
      <c r="S635" s="75"/>
      <c r="T635" s="75"/>
      <c r="U635" s="75"/>
      <c r="V635" s="75"/>
      <c r="W635" s="75"/>
    </row>
    <row r="636" spans="1:23" ht="12.75" customHeight="1">
      <c r="A636" s="93" t="s">
        <v>1080</v>
      </c>
      <c r="B636" s="156" t="s">
        <v>424</v>
      </c>
      <c r="C636" s="93" t="s">
        <v>220</v>
      </c>
      <c r="D636" s="172">
        <v>21.83</v>
      </c>
      <c r="E636" s="173">
        <v>17791</v>
      </c>
      <c r="F636" s="173">
        <f t="shared" si="18"/>
        <v>388378</v>
      </c>
      <c r="G636" s="173">
        <v>17702</v>
      </c>
      <c r="H636" s="173">
        <f t="shared" si="19"/>
        <v>386435</v>
      </c>
      <c r="I636" s="82" t="str">
        <f t="shared" si="20"/>
        <v>OK</v>
      </c>
      <c r="J636" s="173">
        <v>17791</v>
      </c>
      <c r="K636" s="173">
        <f t="shared" si="21"/>
        <v>388378</v>
      </c>
      <c r="L636" s="82" t="str">
        <f t="shared" si="22"/>
        <v>OK</v>
      </c>
      <c r="M636" s="173">
        <v>17687</v>
      </c>
      <c r="N636" s="173">
        <f t="shared" si="23"/>
        <v>386107</v>
      </c>
      <c r="O636" s="82" t="str">
        <f t="shared" si="24"/>
        <v>OK</v>
      </c>
      <c r="P636" s="173">
        <v>17692</v>
      </c>
      <c r="Q636" s="173">
        <f t="shared" si="25"/>
        <v>386216</v>
      </c>
      <c r="R636" s="82" t="str">
        <f t="shared" si="26"/>
        <v>OK</v>
      </c>
      <c r="S636" s="75"/>
      <c r="T636" s="75"/>
      <c r="U636" s="75"/>
      <c r="V636" s="75"/>
      <c r="W636" s="75"/>
    </row>
    <row r="637" spans="1:23" ht="12.75" customHeight="1">
      <c r="A637" s="93" t="s">
        <v>1081</v>
      </c>
      <c r="B637" s="156" t="s">
        <v>340</v>
      </c>
      <c r="C637" s="93" t="s">
        <v>225</v>
      </c>
      <c r="D637" s="172">
        <v>5</v>
      </c>
      <c r="E637" s="173">
        <v>65335</v>
      </c>
      <c r="F637" s="173">
        <f t="shared" si="18"/>
        <v>326675</v>
      </c>
      <c r="G637" s="173">
        <v>65008</v>
      </c>
      <c r="H637" s="173">
        <f t="shared" si="19"/>
        <v>325040</v>
      </c>
      <c r="I637" s="82" t="str">
        <f t="shared" si="20"/>
        <v>OK</v>
      </c>
      <c r="J637" s="173">
        <v>65335</v>
      </c>
      <c r="K637" s="173">
        <f t="shared" si="21"/>
        <v>326675</v>
      </c>
      <c r="L637" s="82" t="str">
        <f t="shared" si="22"/>
        <v>OK</v>
      </c>
      <c r="M637" s="173">
        <v>64952</v>
      </c>
      <c r="N637" s="173">
        <f t="shared" si="23"/>
        <v>324760</v>
      </c>
      <c r="O637" s="82" t="str">
        <f t="shared" si="24"/>
        <v>OK</v>
      </c>
      <c r="P637" s="173">
        <v>64970</v>
      </c>
      <c r="Q637" s="173">
        <f t="shared" si="25"/>
        <v>324850</v>
      </c>
      <c r="R637" s="82" t="str">
        <f t="shared" si="26"/>
        <v>OK</v>
      </c>
      <c r="S637" s="75"/>
      <c r="T637" s="75"/>
      <c r="U637" s="75"/>
      <c r="V637" s="75"/>
      <c r="W637" s="75"/>
    </row>
    <row r="638" spans="1:23" ht="12.75" customHeight="1">
      <c r="A638" s="93" t="s">
        <v>1082</v>
      </c>
      <c r="B638" s="156" t="s">
        <v>338</v>
      </c>
      <c r="C638" s="93" t="s">
        <v>225</v>
      </c>
      <c r="D638" s="172">
        <v>6</v>
      </c>
      <c r="E638" s="173">
        <v>71876</v>
      </c>
      <c r="F638" s="173">
        <f t="shared" si="18"/>
        <v>431256</v>
      </c>
      <c r="G638" s="173">
        <v>71517</v>
      </c>
      <c r="H638" s="173">
        <f t="shared" si="19"/>
        <v>429102</v>
      </c>
      <c r="I638" s="82" t="str">
        <f t="shared" si="20"/>
        <v>OK</v>
      </c>
      <c r="J638" s="173">
        <v>71876</v>
      </c>
      <c r="K638" s="173">
        <f t="shared" si="21"/>
        <v>431256</v>
      </c>
      <c r="L638" s="82" t="str">
        <f t="shared" si="22"/>
        <v>OK</v>
      </c>
      <c r="M638" s="173">
        <v>71455</v>
      </c>
      <c r="N638" s="173">
        <f t="shared" si="23"/>
        <v>428730</v>
      </c>
      <c r="O638" s="82" t="str">
        <f t="shared" si="24"/>
        <v>OK</v>
      </c>
      <c r="P638" s="173">
        <v>71475</v>
      </c>
      <c r="Q638" s="173">
        <f t="shared" si="25"/>
        <v>428850</v>
      </c>
      <c r="R638" s="82" t="str">
        <f t="shared" si="26"/>
        <v>OK</v>
      </c>
      <c r="S638" s="75"/>
      <c r="T638" s="75"/>
      <c r="U638" s="75"/>
      <c r="V638" s="75"/>
      <c r="W638" s="75"/>
    </row>
    <row r="639" spans="1:23" ht="12.75" customHeight="1">
      <c r="A639" s="93" t="s">
        <v>1083</v>
      </c>
      <c r="B639" s="156" t="s">
        <v>336</v>
      </c>
      <c r="C639" s="93" t="s">
        <v>225</v>
      </c>
      <c r="D639" s="172">
        <v>4</v>
      </c>
      <c r="E639" s="173">
        <v>78673</v>
      </c>
      <c r="F639" s="173">
        <f t="shared" si="18"/>
        <v>314692</v>
      </c>
      <c r="G639" s="173">
        <v>78280</v>
      </c>
      <c r="H639" s="173">
        <f t="shared" si="19"/>
        <v>313120</v>
      </c>
      <c r="I639" s="82" t="str">
        <f t="shared" si="20"/>
        <v>OK</v>
      </c>
      <c r="J639" s="173">
        <v>78673</v>
      </c>
      <c r="K639" s="173">
        <f t="shared" si="21"/>
        <v>314692</v>
      </c>
      <c r="L639" s="82" t="str">
        <f t="shared" si="22"/>
        <v>OK</v>
      </c>
      <c r="M639" s="173">
        <v>78212</v>
      </c>
      <c r="N639" s="173">
        <f t="shared" si="23"/>
        <v>312848</v>
      </c>
      <c r="O639" s="82" t="str">
        <f t="shared" si="24"/>
        <v>OK</v>
      </c>
      <c r="P639" s="173">
        <v>78234</v>
      </c>
      <c r="Q639" s="173">
        <f t="shared" si="25"/>
        <v>312936</v>
      </c>
      <c r="R639" s="82" t="str">
        <f t="shared" si="26"/>
        <v>OK</v>
      </c>
      <c r="S639" s="75"/>
      <c r="T639" s="75"/>
      <c r="U639" s="75"/>
      <c r="V639" s="75"/>
      <c r="W639" s="75"/>
    </row>
    <row r="640" spans="1:23" ht="12.75" customHeight="1">
      <c r="A640" s="93" t="s">
        <v>1084</v>
      </c>
      <c r="B640" s="156" t="s">
        <v>433</v>
      </c>
      <c r="C640" s="93" t="s">
        <v>225</v>
      </c>
      <c r="D640" s="172">
        <v>6</v>
      </c>
      <c r="E640" s="173">
        <v>10132</v>
      </c>
      <c r="F640" s="173">
        <f t="shared" si="18"/>
        <v>60792</v>
      </c>
      <c r="G640" s="173">
        <v>10081</v>
      </c>
      <c r="H640" s="173">
        <f t="shared" si="19"/>
        <v>60486</v>
      </c>
      <c r="I640" s="82" t="str">
        <f t="shared" si="20"/>
        <v>OK</v>
      </c>
      <c r="J640" s="173">
        <v>10132</v>
      </c>
      <c r="K640" s="173">
        <f t="shared" si="21"/>
        <v>60792</v>
      </c>
      <c r="L640" s="82" t="str">
        <f t="shared" si="22"/>
        <v>OK</v>
      </c>
      <c r="M640" s="173">
        <v>10073</v>
      </c>
      <c r="N640" s="173">
        <f t="shared" si="23"/>
        <v>60438</v>
      </c>
      <c r="O640" s="82" t="str">
        <f t="shared" si="24"/>
        <v>OK</v>
      </c>
      <c r="P640" s="173">
        <v>10075</v>
      </c>
      <c r="Q640" s="173">
        <f t="shared" si="25"/>
        <v>60450</v>
      </c>
      <c r="R640" s="82" t="str">
        <f t="shared" si="26"/>
        <v>OK</v>
      </c>
      <c r="S640" s="75"/>
      <c r="T640" s="75"/>
      <c r="U640" s="75"/>
      <c r="V640" s="75"/>
      <c r="W640" s="75"/>
    </row>
    <row r="641" spans="1:23" ht="12.75" customHeight="1">
      <c r="A641" s="93" t="s">
        <v>1085</v>
      </c>
      <c r="B641" s="156" t="s">
        <v>847</v>
      </c>
      <c r="C641" s="93" t="s">
        <v>220</v>
      </c>
      <c r="D641" s="172">
        <v>51.289999999999992</v>
      </c>
      <c r="E641" s="173">
        <v>5462</v>
      </c>
      <c r="F641" s="173">
        <f t="shared" si="18"/>
        <v>280146</v>
      </c>
      <c r="G641" s="173">
        <v>5435</v>
      </c>
      <c r="H641" s="173">
        <f t="shared" si="19"/>
        <v>278761</v>
      </c>
      <c r="I641" s="82" t="str">
        <f t="shared" si="20"/>
        <v>OK</v>
      </c>
      <c r="J641" s="173">
        <v>5462</v>
      </c>
      <c r="K641" s="173">
        <f t="shared" si="21"/>
        <v>280146</v>
      </c>
      <c r="L641" s="82" t="str">
        <f t="shared" si="22"/>
        <v>OK</v>
      </c>
      <c r="M641" s="173">
        <v>5430</v>
      </c>
      <c r="N641" s="173">
        <f t="shared" si="23"/>
        <v>278505</v>
      </c>
      <c r="O641" s="82" t="str">
        <f t="shared" si="24"/>
        <v>OK</v>
      </c>
      <c r="P641" s="173">
        <v>5432</v>
      </c>
      <c r="Q641" s="173">
        <f t="shared" si="25"/>
        <v>278607</v>
      </c>
      <c r="R641" s="82" t="str">
        <f t="shared" si="26"/>
        <v>OK</v>
      </c>
      <c r="S641" s="75"/>
      <c r="T641" s="75"/>
      <c r="U641" s="75"/>
      <c r="V641" s="75"/>
      <c r="W641" s="75"/>
    </row>
    <row r="642" spans="1:23" ht="12.75" customHeight="1">
      <c r="A642" s="93" t="s">
        <v>1086</v>
      </c>
      <c r="B642" s="156" t="s">
        <v>344</v>
      </c>
      <c r="C642" s="93" t="s">
        <v>225</v>
      </c>
      <c r="D642" s="172">
        <v>13</v>
      </c>
      <c r="E642" s="173">
        <v>46871</v>
      </c>
      <c r="F642" s="173">
        <f t="shared" si="18"/>
        <v>609323</v>
      </c>
      <c r="G642" s="173">
        <v>46637</v>
      </c>
      <c r="H642" s="173">
        <f t="shared" si="19"/>
        <v>606281</v>
      </c>
      <c r="I642" s="82" t="str">
        <f t="shared" si="20"/>
        <v>OK</v>
      </c>
      <c r="J642" s="173">
        <v>46871</v>
      </c>
      <c r="K642" s="173">
        <f t="shared" si="21"/>
        <v>609323</v>
      </c>
      <c r="L642" s="82" t="str">
        <f t="shared" si="22"/>
        <v>OK</v>
      </c>
      <c r="M642" s="173">
        <v>46596</v>
      </c>
      <c r="N642" s="173">
        <f t="shared" si="23"/>
        <v>605748</v>
      </c>
      <c r="O642" s="82" t="str">
        <f t="shared" si="24"/>
        <v>OK</v>
      </c>
      <c r="P642" s="173">
        <v>46609</v>
      </c>
      <c r="Q642" s="173">
        <f t="shared" si="25"/>
        <v>605917</v>
      </c>
      <c r="R642" s="82" t="str">
        <f t="shared" si="26"/>
        <v>OK</v>
      </c>
      <c r="S642" s="75"/>
      <c r="T642" s="75"/>
      <c r="U642" s="75"/>
      <c r="V642" s="75"/>
      <c r="W642" s="75"/>
    </row>
    <row r="643" spans="1:23" ht="12.75" customHeight="1">
      <c r="A643" s="93" t="s">
        <v>1087</v>
      </c>
      <c r="B643" s="156" t="s">
        <v>850</v>
      </c>
      <c r="C643" s="93" t="s">
        <v>225</v>
      </c>
      <c r="D643" s="172">
        <v>7</v>
      </c>
      <c r="E643" s="173">
        <v>60112</v>
      </c>
      <c r="F643" s="173">
        <f t="shared" si="18"/>
        <v>420784</v>
      </c>
      <c r="G643" s="173">
        <v>59811</v>
      </c>
      <c r="H643" s="173">
        <f t="shared" si="19"/>
        <v>418677</v>
      </c>
      <c r="I643" s="82" t="str">
        <f t="shared" si="20"/>
        <v>OK</v>
      </c>
      <c r="J643" s="173">
        <v>60112</v>
      </c>
      <c r="K643" s="173">
        <f t="shared" si="21"/>
        <v>420784</v>
      </c>
      <c r="L643" s="82" t="str">
        <f t="shared" si="22"/>
        <v>OK</v>
      </c>
      <c r="M643" s="173">
        <v>59760</v>
      </c>
      <c r="N643" s="173">
        <f t="shared" si="23"/>
        <v>418320</v>
      </c>
      <c r="O643" s="82" t="str">
        <f t="shared" si="24"/>
        <v>OK</v>
      </c>
      <c r="P643" s="173">
        <v>59777</v>
      </c>
      <c r="Q643" s="173">
        <f t="shared" si="25"/>
        <v>418439</v>
      </c>
      <c r="R643" s="82" t="str">
        <f t="shared" si="26"/>
        <v>OK</v>
      </c>
      <c r="S643" s="75"/>
      <c r="T643" s="75"/>
      <c r="U643" s="75"/>
      <c r="V643" s="75"/>
      <c r="W643" s="75"/>
    </row>
    <row r="644" spans="1:23" ht="12.75" customHeight="1">
      <c r="A644" s="93" t="s">
        <v>1088</v>
      </c>
      <c r="B644" s="156" t="s">
        <v>413</v>
      </c>
      <c r="C644" s="93" t="s">
        <v>225</v>
      </c>
      <c r="D644" s="172">
        <v>1</v>
      </c>
      <c r="E644" s="173">
        <v>1739</v>
      </c>
      <c r="F644" s="173">
        <f t="shared" si="18"/>
        <v>1739</v>
      </c>
      <c r="G644" s="173">
        <v>1730</v>
      </c>
      <c r="H644" s="173">
        <f t="shared" si="19"/>
        <v>1730</v>
      </c>
      <c r="I644" s="82" t="str">
        <f t="shared" si="20"/>
        <v>OK</v>
      </c>
      <c r="J644" s="173">
        <v>1739</v>
      </c>
      <c r="K644" s="173">
        <f t="shared" si="21"/>
        <v>1739</v>
      </c>
      <c r="L644" s="82" t="str">
        <f t="shared" si="22"/>
        <v>OK</v>
      </c>
      <c r="M644" s="173">
        <v>1729</v>
      </c>
      <c r="N644" s="173">
        <f t="shared" si="23"/>
        <v>1729</v>
      </c>
      <c r="O644" s="82" t="str">
        <f t="shared" si="24"/>
        <v>OK</v>
      </c>
      <c r="P644" s="173">
        <v>1729</v>
      </c>
      <c r="Q644" s="173">
        <f t="shared" si="25"/>
        <v>1729</v>
      </c>
      <c r="R644" s="82" t="str">
        <f t="shared" si="26"/>
        <v>OK</v>
      </c>
      <c r="S644" s="75"/>
      <c r="T644" s="75"/>
      <c r="U644" s="75"/>
      <c r="V644" s="75"/>
      <c r="W644" s="75"/>
    </row>
    <row r="645" spans="1:23" ht="12.75" customHeight="1">
      <c r="A645" s="93" t="s">
        <v>1089</v>
      </c>
      <c r="B645" s="156" t="s">
        <v>350</v>
      </c>
      <c r="C645" s="93" t="s">
        <v>225</v>
      </c>
      <c r="D645" s="172">
        <v>4</v>
      </c>
      <c r="E645" s="173">
        <v>3261</v>
      </c>
      <c r="F645" s="173">
        <f t="shared" si="18"/>
        <v>13044</v>
      </c>
      <c r="G645" s="173">
        <v>3245</v>
      </c>
      <c r="H645" s="173">
        <f t="shared" si="19"/>
        <v>12980</v>
      </c>
      <c r="I645" s="82" t="str">
        <f t="shared" si="20"/>
        <v>OK</v>
      </c>
      <c r="J645" s="173">
        <v>3261</v>
      </c>
      <c r="K645" s="173">
        <f t="shared" si="21"/>
        <v>13044</v>
      </c>
      <c r="L645" s="82" t="str">
        <f t="shared" si="22"/>
        <v>OK</v>
      </c>
      <c r="M645" s="173">
        <v>3242</v>
      </c>
      <c r="N645" s="173">
        <f t="shared" si="23"/>
        <v>12968</v>
      </c>
      <c r="O645" s="82" t="str">
        <f t="shared" si="24"/>
        <v>OK</v>
      </c>
      <c r="P645" s="173">
        <v>3243</v>
      </c>
      <c r="Q645" s="173">
        <f t="shared" si="25"/>
        <v>12972</v>
      </c>
      <c r="R645" s="82" t="str">
        <f t="shared" si="26"/>
        <v>OK</v>
      </c>
      <c r="S645" s="75"/>
      <c r="T645" s="75"/>
      <c r="U645" s="75"/>
      <c r="V645" s="75"/>
      <c r="W645" s="75"/>
    </row>
    <row r="646" spans="1:23" ht="12.75" customHeight="1">
      <c r="A646" s="93" t="s">
        <v>1090</v>
      </c>
      <c r="B646" s="156" t="s">
        <v>415</v>
      </c>
      <c r="C646" s="93" t="s">
        <v>220</v>
      </c>
      <c r="D646" s="172">
        <v>23.32</v>
      </c>
      <c r="E646" s="173">
        <v>314</v>
      </c>
      <c r="F646" s="173">
        <f t="shared" si="18"/>
        <v>7322</v>
      </c>
      <c r="G646" s="173">
        <v>312</v>
      </c>
      <c r="H646" s="173">
        <f t="shared" si="19"/>
        <v>7276</v>
      </c>
      <c r="I646" s="82" t="str">
        <f t="shared" si="20"/>
        <v>OK</v>
      </c>
      <c r="J646" s="173">
        <v>314</v>
      </c>
      <c r="K646" s="173">
        <f t="shared" si="21"/>
        <v>7322</v>
      </c>
      <c r="L646" s="82" t="str">
        <f t="shared" si="22"/>
        <v>OK</v>
      </c>
      <c r="M646" s="173">
        <v>312</v>
      </c>
      <c r="N646" s="173">
        <f t="shared" si="23"/>
        <v>7276</v>
      </c>
      <c r="O646" s="82" t="str">
        <f t="shared" si="24"/>
        <v>OK</v>
      </c>
      <c r="P646" s="173">
        <v>312</v>
      </c>
      <c r="Q646" s="173">
        <f t="shared" si="25"/>
        <v>7276</v>
      </c>
      <c r="R646" s="82" t="str">
        <f t="shared" si="26"/>
        <v>OK</v>
      </c>
      <c r="S646" s="75"/>
      <c r="T646" s="75"/>
      <c r="U646" s="75"/>
      <c r="V646" s="75"/>
      <c r="W646" s="75"/>
    </row>
    <row r="647" spans="1:23" ht="12.75" customHeight="1">
      <c r="A647" s="93" t="s">
        <v>1091</v>
      </c>
      <c r="B647" s="156" t="s">
        <v>855</v>
      </c>
      <c r="C647" s="93" t="s">
        <v>220</v>
      </c>
      <c r="D647" s="172">
        <v>11.66</v>
      </c>
      <c r="E647" s="173">
        <v>1763</v>
      </c>
      <c r="F647" s="173">
        <f t="shared" si="18"/>
        <v>20557</v>
      </c>
      <c r="G647" s="173">
        <v>1754</v>
      </c>
      <c r="H647" s="173">
        <f t="shared" si="19"/>
        <v>20452</v>
      </c>
      <c r="I647" s="82" t="str">
        <f t="shared" si="20"/>
        <v>OK</v>
      </c>
      <c r="J647" s="173">
        <v>1763</v>
      </c>
      <c r="K647" s="173">
        <f t="shared" si="21"/>
        <v>20557</v>
      </c>
      <c r="L647" s="82" t="str">
        <f t="shared" si="22"/>
        <v>OK</v>
      </c>
      <c r="M647" s="173">
        <v>1753</v>
      </c>
      <c r="N647" s="173">
        <f t="shared" si="23"/>
        <v>20440</v>
      </c>
      <c r="O647" s="82" t="str">
        <f t="shared" si="24"/>
        <v>OK</v>
      </c>
      <c r="P647" s="173">
        <v>1753</v>
      </c>
      <c r="Q647" s="173">
        <f t="shared" si="25"/>
        <v>20440</v>
      </c>
      <c r="R647" s="82" t="str">
        <f t="shared" si="26"/>
        <v>OK</v>
      </c>
      <c r="S647" s="75"/>
      <c r="T647" s="75"/>
      <c r="U647" s="75"/>
      <c r="V647" s="75"/>
      <c r="W647" s="75"/>
    </row>
    <row r="648" spans="1:23" ht="12.75" customHeight="1">
      <c r="A648" s="93" t="s">
        <v>1092</v>
      </c>
      <c r="B648" s="156" t="s">
        <v>443</v>
      </c>
      <c r="C648" s="93" t="s">
        <v>225</v>
      </c>
      <c r="D648" s="172">
        <v>1</v>
      </c>
      <c r="E648" s="173">
        <v>76413</v>
      </c>
      <c r="F648" s="173">
        <f t="shared" si="18"/>
        <v>76413</v>
      </c>
      <c r="G648" s="173">
        <v>76031</v>
      </c>
      <c r="H648" s="173">
        <f t="shared" si="19"/>
        <v>76031</v>
      </c>
      <c r="I648" s="82" t="str">
        <f t="shared" si="20"/>
        <v>OK</v>
      </c>
      <c r="J648" s="173">
        <v>76413</v>
      </c>
      <c r="K648" s="173">
        <f t="shared" si="21"/>
        <v>76413</v>
      </c>
      <c r="L648" s="82" t="str">
        <f t="shared" si="22"/>
        <v>OK</v>
      </c>
      <c r="M648" s="173">
        <v>75965</v>
      </c>
      <c r="N648" s="173">
        <f t="shared" si="23"/>
        <v>75965</v>
      </c>
      <c r="O648" s="82" t="str">
        <f t="shared" si="24"/>
        <v>OK</v>
      </c>
      <c r="P648" s="173">
        <v>75987</v>
      </c>
      <c r="Q648" s="173">
        <f t="shared" si="25"/>
        <v>75987</v>
      </c>
      <c r="R648" s="82" t="str">
        <f t="shared" si="26"/>
        <v>OK</v>
      </c>
      <c r="S648" s="75"/>
      <c r="T648" s="75"/>
      <c r="U648" s="75"/>
      <c r="V648" s="75"/>
      <c r="W648" s="75"/>
    </row>
    <row r="649" spans="1:23" ht="12.75" customHeight="1">
      <c r="A649" s="93" t="s">
        <v>1093</v>
      </c>
      <c r="B649" s="156" t="s">
        <v>445</v>
      </c>
      <c r="C649" s="93" t="s">
        <v>225</v>
      </c>
      <c r="D649" s="172">
        <v>4</v>
      </c>
      <c r="E649" s="173">
        <v>85655</v>
      </c>
      <c r="F649" s="173">
        <f t="shared" si="18"/>
        <v>342620</v>
      </c>
      <c r="G649" s="173">
        <v>85227</v>
      </c>
      <c r="H649" s="173">
        <f t="shared" si="19"/>
        <v>340908</v>
      </c>
      <c r="I649" s="82" t="str">
        <f t="shared" si="20"/>
        <v>OK</v>
      </c>
      <c r="J649" s="173">
        <v>85655</v>
      </c>
      <c r="K649" s="173">
        <f t="shared" si="21"/>
        <v>342620</v>
      </c>
      <c r="L649" s="82" t="str">
        <f t="shared" si="22"/>
        <v>OK</v>
      </c>
      <c r="M649" s="173">
        <v>85153</v>
      </c>
      <c r="N649" s="173">
        <f t="shared" si="23"/>
        <v>340612</v>
      </c>
      <c r="O649" s="82" t="str">
        <f t="shared" si="24"/>
        <v>OK</v>
      </c>
      <c r="P649" s="173">
        <v>85177</v>
      </c>
      <c r="Q649" s="173">
        <f t="shared" si="25"/>
        <v>340708</v>
      </c>
      <c r="R649" s="82" t="str">
        <f t="shared" si="26"/>
        <v>OK</v>
      </c>
      <c r="S649" s="75"/>
      <c r="T649" s="75"/>
      <c r="U649" s="75"/>
      <c r="V649" s="75"/>
      <c r="W649" s="75"/>
    </row>
    <row r="650" spans="1:23" ht="12.75" customHeight="1">
      <c r="A650" s="93" t="s">
        <v>1094</v>
      </c>
      <c r="B650" s="156" t="s">
        <v>447</v>
      </c>
      <c r="C650" s="93" t="s">
        <v>225</v>
      </c>
      <c r="D650" s="172">
        <v>4</v>
      </c>
      <c r="E650" s="173">
        <v>160724</v>
      </c>
      <c r="F650" s="173">
        <f t="shared" si="18"/>
        <v>642896</v>
      </c>
      <c r="G650" s="173">
        <v>159920</v>
      </c>
      <c r="H650" s="173">
        <f t="shared" si="19"/>
        <v>639680</v>
      </c>
      <c r="I650" s="82" t="str">
        <f t="shared" si="20"/>
        <v>OK</v>
      </c>
      <c r="J650" s="173">
        <v>160724</v>
      </c>
      <c r="K650" s="173">
        <f t="shared" si="21"/>
        <v>642896</v>
      </c>
      <c r="L650" s="82" t="str">
        <f t="shared" si="22"/>
        <v>OK</v>
      </c>
      <c r="M650" s="173">
        <v>159782</v>
      </c>
      <c r="N650" s="173">
        <f t="shared" si="23"/>
        <v>639128</v>
      </c>
      <c r="O650" s="82" t="str">
        <f t="shared" si="24"/>
        <v>OK</v>
      </c>
      <c r="P650" s="173">
        <v>159827</v>
      </c>
      <c r="Q650" s="173">
        <f t="shared" si="25"/>
        <v>639308</v>
      </c>
      <c r="R650" s="82" t="str">
        <f t="shared" si="26"/>
        <v>OK</v>
      </c>
      <c r="S650" s="75"/>
      <c r="T650" s="75"/>
      <c r="U650" s="75"/>
      <c r="V650" s="75"/>
      <c r="W650" s="75"/>
    </row>
    <row r="651" spans="1:23" ht="12.75" customHeight="1">
      <c r="A651" s="93" t="s">
        <v>1095</v>
      </c>
      <c r="B651" s="156" t="s">
        <v>441</v>
      </c>
      <c r="C651" s="93" t="s">
        <v>225</v>
      </c>
      <c r="D651" s="172">
        <v>2</v>
      </c>
      <c r="E651" s="173">
        <v>174353</v>
      </c>
      <c r="F651" s="173">
        <f t="shared" si="18"/>
        <v>348706</v>
      </c>
      <c r="G651" s="173">
        <v>173481</v>
      </c>
      <c r="H651" s="173">
        <f t="shared" si="19"/>
        <v>346962</v>
      </c>
      <c r="I651" s="82" t="str">
        <f t="shared" si="20"/>
        <v>OK</v>
      </c>
      <c r="J651" s="173">
        <v>174353</v>
      </c>
      <c r="K651" s="173">
        <f t="shared" si="21"/>
        <v>348706</v>
      </c>
      <c r="L651" s="82" t="str">
        <f t="shared" si="22"/>
        <v>OK</v>
      </c>
      <c r="M651" s="173">
        <v>173331</v>
      </c>
      <c r="N651" s="173">
        <f t="shared" si="23"/>
        <v>346662</v>
      </c>
      <c r="O651" s="82" t="str">
        <f t="shared" si="24"/>
        <v>OK</v>
      </c>
      <c r="P651" s="173">
        <v>173380</v>
      </c>
      <c r="Q651" s="173">
        <f t="shared" si="25"/>
        <v>346760</v>
      </c>
      <c r="R651" s="82" t="str">
        <f t="shared" si="26"/>
        <v>OK</v>
      </c>
      <c r="S651" s="75"/>
      <c r="T651" s="75"/>
      <c r="U651" s="75"/>
      <c r="V651" s="75"/>
      <c r="W651" s="75"/>
    </row>
    <row r="652" spans="1:23" ht="12.75" customHeight="1">
      <c r="A652" s="93" t="s">
        <v>1096</v>
      </c>
      <c r="B652" s="156" t="s">
        <v>437</v>
      </c>
      <c r="C652" s="93" t="s">
        <v>225</v>
      </c>
      <c r="D652" s="172">
        <v>3</v>
      </c>
      <c r="E652" s="173">
        <v>142916</v>
      </c>
      <c r="F652" s="173">
        <f t="shared" si="18"/>
        <v>428748</v>
      </c>
      <c r="G652" s="173">
        <v>142201</v>
      </c>
      <c r="H652" s="173">
        <f t="shared" si="19"/>
        <v>426603</v>
      </c>
      <c r="I652" s="82" t="str">
        <f t="shared" si="20"/>
        <v>OK</v>
      </c>
      <c r="J652" s="173">
        <v>142916</v>
      </c>
      <c r="K652" s="173">
        <f t="shared" si="21"/>
        <v>428748</v>
      </c>
      <c r="L652" s="82" t="str">
        <f t="shared" si="22"/>
        <v>OK</v>
      </c>
      <c r="M652" s="173">
        <v>142078</v>
      </c>
      <c r="N652" s="173">
        <f t="shared" si="23"/>
        <v>426234</v>
      </c>
      <c r="O652" s="82" t="str">
        <f t="shared" si="24"/>
        <v>OK</v>
      </c>
      <c r="P652" s="173">
        <v>142119</v>
      </c>
      <c r="Q652" s="173">
        <f t="shared" si="25"/>
        <v>426357</v>
      </c>
      <c r="R652" s="82" t="str">
        <f t="shared" si="26"/>
        <v>OK</v>
      </c>
      <c r="S652" s="75"/>
      <c r="T652" s="75"/>
      <c r="U652" s="75"/>
      <c r="V652" s="75"/>
      <c r="W652" s="75"/>
    </row>
    <row r="653" spans="1:23" ht="12.75" customHeight="1">
      <c r="A653" s="93" t="s">
        <v>1097</v>
      </c>
      <c r="B653" s="156" t="s">
        <v>435</v>
      </c>
      <c r="C653" s="93" t="s">
        <v>225</v>
      </c>
      <c r="D653" s="172">
        <v>4</v>
      </c>
      <c r="E653" s="173">
        <v>281870</v>
      </c>
      <c r="F653" s="173">
        <f t="shared" si="18"/>
        <v>1127480</v>
      </c>
      <c r="G653" s="173">
        <v>280461</v>
      </c>
      <c r="H653" s="173">
        <f t="shared" si="19"/>
        <v>1121844</v>
      </c>
      <c r="I653" s="82" t="str">
        <f t="shared" si="20"/>
        <v>OK</v>
      </c>
      <c r="J653" s="173">
        <v>281870</v>
      </c>
      <c r="K653" s="173">
        <f t="shared" si="21"/>
        <v>1127480</v>
      </c>
      <c r="L653" s="82" t="str">
        <f t="shared" si="22"/>
        <v>OK</v>
      </c>
      <c r="M653" s="173">
        <v>280218</v>
      </c>
      <c r="N653" s="173">
        <f t="shared" si="23"/>
        <v>1120872</v>
      </c>
      <c r="O653" s="82" t="str">
        <f t="shared" si="24"/>
        <v>OK</v>
      </c>
      <c r="P653" s="173">
        <v>280297</v>
      </c>
      <c r="Q653" s="173">
        <f t="shared" si="25"/>
        <v>1121188</v>
      </c>
      <c r="R653" s="82" t="str">
        <f t="shared" si="26"/>
        <v>OK</v>
      </c>
      <c r="S653" s="75"/>
      <c r="T653" s="75"/>
      <c r="U653" s="75"/>
      <c r="V653" s="75"/>
      <c r="W653" s="75"/>
    </row>
    <row r="654" spans="1:23" ht="12.75" customHeight="1">
      <c r="A654" s="93" t="s">
        <v>1098</v>
      </c>
      <c r="B654" s="156" t="s">
        <v>1099</v>
      </c>
      <c r="C654" s="93" t="s">
        <v>225</v>
      </c>
      <c r="D654" s="172">
        <v>4</v>
      </c>
      <c r="E654" s="173">
        <v>47603</v>
      </c>
      <c r="F654" s="173">
        <f t="shared" si="18"/>
        <v>190412</v>
      </c>
      <c r="G654" s="173">
        <v>47365</v>
      </c>
      <c r="H654" s="173">
        <f t="shared" si="19"/>
        <v>189460</v>
      </c>
      <c r="I654" s="82" t="str">
        <f t="shared" si="20"/>
        <v>OK</v>
      </c>
      <c r="J654" s="173">
        <v>47603</v>
      </c>
      <c r="K654" s="173">
        <f t="shared" si="21"/>
        <v>190412</v>
      </c>
      <c r="L654" s="82" t="str">
        <f t="shared" si="22"/>
        <v>OK</v>
      </c>
      <c r="M654" s="173">
        <v>47324</v>
      </c>
      <c r="N654" s="173">
        <f t="shared" si="23"/>
        <v>189296</v>
      </c>
      <c r="O654" s="82" t="str">
        <f t="shared" si="24"/>
        <v>OK</v>
      </c>
      <c r="P654" s="173">
        <v>47337</v>
      </c>
      <c r="Q654" s="173">
        <f t="shared" si="25"/>
        <v>189348</v>
      </c>
      <c r="R654" s="82" t="str">
        <f t="shared" si="26"/>
        <v>OK</v>
      </c>
      <c r="S654" s="75"/>
      <c r="T654" s="75"/>
      <c r="U654" s="75"/>
      <c r="V654" s="75"/>
      <c r="W654" s="75"/>
    </row>
    <row r="655" spans="1:23" ht="12.75" customHeight="1">
      <c r="A655" s="93" t="s">
        <v>1100</v>
      </c>
      <c r="B655" s="156" t="s">
        <v>864</v>
      </c>
      <c r="C655" s="93" t="s">
        <v>217</v>
      </c>
      <c r="D655" s="172">
        <v>111.14</v>
      </c>
      <c r="E655" s="173">
        <v>56708</v>
      </c>
      <c r="F655" s="173">
        <f t="shared" si="18"/>
        <v>6302527</v>
      </c>
      <c r="G655" s="173">
        <v>56424</v>
      </c>
      <c r="H655" s="173">
        <f t="shared" si="19"/>
        <v>6270963</v>
      </c>
      <c r="I655" s="82" t="str">
        <f t="shared" si="20"/>
        <v>OK</v>
      </c>
      <c r="J655" s="173">
        <v>56708</v>
      </c>
      <c r="K655" s="173">
        <f t="shared" si="21"/>
        <v>6302527</v>
      </c>
      <c r="L655" s="82" t="str">
        <f t="shared" si="22"/>
        <v>OK</v>
      </c>
      <c r="M655" s="173">
        <v>56376</v>
      </c>
      <c r="N655" s="173">
        <f t="shared" si="23"/>
        <v>6265629</v>
      </c>
      <c r="O655" s="82" t="str">
        <f t="shared" si="24"/>
        <v>OK</v>
      </c>
      <c r="P655" s="173">
        <v>56392</v>
      </c>
      <c r="Q655" s="173">
        <f t="shared" si="25"/>
        <v>6267407</v>
      </c>
      <c r="R655" s="82" t="str">
        <f t="shared" si="26"/>
        <v>OK</v>
      </c>
      <c r="S655" s="75"/>
      <c r="T655" s="75"/>
      <c r="U655" s="75"/>
      <c r="V655" s="75"/>
      <c r="W655" s="75"/>
    </row>
    <row r="656" spans="1:23" ht="12.75" customHeight="1">
      <c r="A656" s="93" t="s">
        <v>1101</v>
      </c>
      <c r="B656" s="156" t="s">
        <v>451</v>
      </c>
      <c r="C656" s="93" t="s">
        <v>217</v>
      </c>
      <c r="D656" s="172">
        <v>42.64</v>
      </c>
      <c r="E656" s="173">
        <v>24082</v>
      </c>
      <c r="F656" s="173">
        <f t="shared" si="18"/>
        <v>1026856</v>
      </c>
      <c r="G656" s="173">
        <v>23962</v>
      </c>
      <c r="H656" s="173">
        <f t="shared" si="19"/>
        <v>1021740</v>
      </c>
      <c r="I656" s="82" t="str">
        <f t="shared" si="20"/>
        <v>OK</v>
      </c>
      <c r="J656" s="173">
        <v>24082</v>
      </c>
      <c r="K656" s="173">
        <f t="shared" si="21"/>
        <v>1026856</v>
      </c>
      <c r="L656" s="82" t="str">
        <f t="shared" si="22"/>
        <v>OK</v>
      </c>
      <c r="M656" s="173">
        <v>23941</v>
      </c>
      <c r="N656" s="173">
        <f t="shared" si="23"/>
        <v>1020844</v>
      </c>
      <c r="O656" s="82" t="str">
        <f t="shared" si="24"/>
        <v>OK</v>
      </c>
      <c r="P656" s="173">
        <v>23948</v>
      </c>
      <c r="Q656" s="173">
        <f t="shared" si="25"/>
        <v>1021143</v>
      </c>
      <c r="R656" s="82" t="str">
        <f t="shared" si="26"/>
        <v>OK</v>
      </c>
      <c r="S656" s="75"/>
      <c r="T656" s="75"/>
      <c r="U656" s="75"/>
      <c r="V656" s="75"/>
      <c r="W656" s="75"/>
    </row>
    <row r="657" spans="1:23" ht="12.75" customHeight="1">
      <c r="A657" s="93" t="s">
        <v>1102</v>
      </c>
      <c r="B657" s="156" t="s">
        <v>1103</v>
      </c>
      <c r="C657" s="93" t="s">
        <v>217</v>
      </c>
      <c r="D657" s="172">
        <v>42.63</v>
      </c>
      <c r="E657" s="173">
        <v>20265</v>
      </c>
      <c r="F657" s="173">
        <f t="shared" si="18"/>
        <v>863897</v>
      </c>
      <c r="G657" s="173">
        <v>20164</v>
      </c>
      <c r="H657" s="173">
        <f t="shared" si="19"/>
        <v>859591</v>
      </c>
      <c r="I657" s="82" t="str">
        <f t="shared" si="20"/>
        <v>OK</v>
      </c>
      <c r="J657" s="173">
        <v>20265</v>
      </c>
      <c r="K657" s="173">
        <f t="shared" si="21"/>
        <v>863897</v>
      </c>
      <c r="L657" s="82" t="str">
        <f t="shared" si="22"/>
        <v>OK</v>
      </c>
      <c r="M657" s="173">
        <v>20146</v>
      </c>
      <c r="N657" s="173">
        <f t="shared" si="23"/>
        <v>858824</v>
      </c>
      <c r="O657" s="82" t="str">
        <f t="shared" si="24"/>
        <v>OK</v>
      </c>
      <c r="P657" s="173">
        <v>20152</v>
      </c>
      <c r="Q657" s="173">
        <f t="shared" si="25"/>
        <v>859080</v>
      </c>
      <c r="R657" s="82" t="str">
        <f t="shared" si="26"/>
        <v>OK</v>
      </c>
      <c r="S657" s="75"/>
      <c r="T657" s="75"/>
      <c r="U657" s="75"/>
      <c r="V657" s="75"/>
      <c r="W657" s="75"/>
    </row>
    <row r="658" spans="1:23" ht="12.75" customHeight="1">
      <c r="A658" s="93" t="s">
        <v>1104</v>
      </c>
      <c r="B658" s="156" t="s">
        <v>449</v>
      </c>
      <c r="C658" s="93" t="s">
        <v>217</v>
      </c>
      <c r="D658" s="172">
        <v>42.63</v>
      </c>
      <c r="E658" s="173">
        <v>45500</v>
      </c>
      <c r="F658" s="173">
        <f t="shared" si="18"/>
        <v>1939665</v>
      </c>
      <c r="G658" s="173">
        <v>45273</v>
      </c>
      <c r="H658" s="173">
        <f t="shared" si="19"/>
        <v>1929988</v>
      </c>
      <c r="I658" s="82" t="str">
        <f t="shared" si="20"/>
        <v>OK</v>
      </c>
      <c r="J658" s="173">
        <v>45500</v>
      </c>
      <c r="K658" s="173">
        <f t="shared" si="21"/>
        <v>1939665</v>
      </c>
      <c r="L658" s="82" t="str">
        <f t="shared" si="22"/>
        <v>OK</v>
      </c>
      <c r="M658" s="173">
        <v>45233</v>
      </c>
      <c r="N658" s="173">
        <f t="shared" si="23"/>
        <v>1928283</v>
      </c>
      <c r="O658" s="82" t="str">
        <f t="shared" si="24"/>
        <v>OK</v>
      </c>
      <c r="P658" s="173">
        <v>45246</v>
      </c>
      <c r="Q658" s="173">
        <f t="shared" si="25"/>
        <v>1928837</v>
      </c>
      <c r="R658" s="82" t="str">
        <f t="shared" si="26"/>
        <v>OK</v>
      </c>
      <c r="S658" s="75"/>
      <c r="T658" s="75"/>
      <c r="U658" s="75"/>
      <c r="V658" s="75"/>
      <c r="W658" s="75"/>
    </row>
    <row r="659" spans="1:23" ht="12.75" customHeight="1">
      <c r="A659" s="93" t="s">
        <v>1105</v>
      </c>
      <c r="B659" s="156" t="s">
        <v>1106</v>
      </c>
      <c r="C659" s="93" t="s">
        <v>217</v>
      </c>
      <c r="D659" s="172">
        <v>58.53</v>
      </c>
      <c r="E659" s="173">
        <v>10435</v>
      </c>
      <c r="F659" s="173">
        <f t="shared" si="18"/>
        <v>610761</v>
      </c>
      <c r="G659" s="173">
        <v>10383</v>
      </c>
      <c r="H659" s="173">
        <f t="shared" si="19"/>
        <v>607717</v>
      </c>
      <c r="I659" s="82" t="str">
        <f t="shared" si="20"/>
        <v>OK</v>
      </c>
      <c r="J659" s="173">
        <v>10435</v>
      </c>
      <c r="K659" s="173">
        <f t="shared" si="21"/>
        <v>610761</v>
      </c>
      <c r="L659" s="82" t="str">
        <f t="shared" si="22"/>
        <v>OK</v>
      </c>
      <c r="M659" s="173">
        <v>10374</v>
      </c>
      <c r="N659" s="173">
        <f t="shared" si="23"/>
        <v>607190</v>
      </c>
      <c r="O659" s="82" t="str">
        <f t="shared" si="24"/>
        <v>OK</v>
      </c>
      <c r="P659" s="173">
        <v>10377</v>
      </c>
      <c r="Q659" s="173">
        <f t="shared" si="25"/>
        <v>607366</v>
      </c>
      <c r="R659" s="82" t="str">
        <f t="shared" si="26"/>
        <v>OK</v>
      </c>
      <c r="S659" s="75"/>
      <c r="T659" s="75"/>
      <c r="U659" s="75"/>
      <c r="V659" s="75"/>
      <c r="W659" s="75"/>
    </row>
    <row r="660" spans="1:23" ht="12.75" customHeight="1">
      <c r="A660" s="93">
        <v>9.1999999999999993</v>
      </c>
      <c r="B660" s="156" t="s">
        <v>1107</v>
      </c>
      <c r="C660" s="93"/>
      <c r="D660" s="172"/>
      <c r="E660" s="173"/>
      <c r="F660" s="173">
        <f t="shared" si="18"/>
        <v>0</v>
      </c>
      <c r="G660" s="173"/>
      <c r="H660" s="173">
        <f t="shared" si="19"/>
        <v>0</v>
      </c>
      <c r="I660" s="82" t="str">
        <f t="shared" si="20"/>
        <v>OK</v>
      </c>
      <c r="J660" s="173"/>
      <c r="K660" s="173">
        <f t="shared" si="21"/>
        <v>0</v>
      </c>
      <c r="L660" s="82" t="str">
        <f t="shared" si="22"/>
        <v>OK</v>
      </c>
      <c r="M660" s="173"/>
      <c r="N660" s="173">
        <f t="shared" si="23"/>
        <v>0</v>
      </c>
      <c r="O660" s="82" t="str">
        <f t="shared" si="24"/>
        <v>OK</v>
      </c>
      <c r="P660" s="173">
        <v>0</v>
      </c>
      <c r="Q660" s="173">
        <f t="shared" si="25"/>
        <v>0</v>
      </c>
      <c r="R660" s="82" t="str">
        <f t="shared" si="26"/>
        <v>OK</v>
      </c>
      <c r="S660" s="75"/>
      <c r="T660" s="75"/>
      <c r="U660" s="75"/>
      <c r="V660" s="75"/>
      <c r="W660" s="75"/>
    </row>
    <row r="661" spans="1:23" ht="12.75" customHeight="1">
      <c r="A661" s="93" t="s">
        <v>1108</v>
      </c>
      <c r="B661" s="156" t="s">
        <v>829</v>
      </c>
      <c r="C661" s="93" t="s">
        <v>217</v>
      </c>
      <c r="D661" s="172">
        <v>111.14</v>
      </c>
      <c r="E661" s="173">
        <v>7826</v>
      </c>
      <c r="F661" s="173">
        <f t="shared" si="18"/>
        <v>869782</v>
      </c>
      <c r="G661" s="173">
        <v>7787</v>
      </c>
      <c r="H661" s="173">
        <f t="shared" si="19"/>
        <v>865447</v>
      </c>
      <c r="I661" s="82" t="str">
        <f t="shared" si="20"/>
        <v>OK</v>
      </c>
      <c r="J661" s="173">
        <v>7826</v>
      </c>
      <c r="K661" s="173">
        <f t="shared" si="21"/>
        <v>869782</v>
      </c>
      <c r="L661" s="82" t="str">
        <f t="shared" si="22"/>
        <v>OK</v>
      </c>
      <c r="M661" s="173">
        <v>7780</v>
      </c>
      <c r="N661" s="173">
        <f t="shared" si="23"/>
        <v>864669</v>
      </c>
      <c r="O661" s="82" t="str">
        <f t="shared" si="24"/>
        <v>OK</v>
      </c>
      <c r="P661" s="173">
        <v>7782</v>
      </c>
      <c r="Q661" s="173">
        <f t="shared" si="25"/>
        <v>864891</v>
      </c>
      <c r="R661" s="82" t="str">
        <f t="shared" si="26"/>
        <v>OK</v>
      </c>
      <c r="S661" s="75"/>
      <c r="T661" s="75"/>
      <c r="U661" s="75"/>
      <c r="V661" s="75"/>
      <c r="W661" s="75"/>
    </row>
    <row r="662" spans="1:23" ht="12.75" customHeight="1">
      <c r="A662" s="93" t="s">
        <v>1109</v>
      </c>
      <c r="B662" s="156" t="s">
        <v>407</v>
      </c>
      <c r="C662" s="93" t="s">
        <v>225</v>
      </c>
      <c r="D662" s="172">
        <v>12</v>
      </c>
      <c r="E662" s="173">
        <v>21908</v>
      </c>
      <c r="F662" s="173">
        <f t="shared" si="18"/>
        <v>262896</v>
      </c>
      <c r="G662" s="173">
        <v>21798</v>
      </c>
      <c r="H662" s="173">
        <f t="shared" si="19"/>
        <v>261576</v>
      </c>
      <c r="I662" s="82" t="str">
        <f t="shared" si="20"/>
        <v>OK</v>
      </c>
      <c r="J662" s="173">
        <v>21908</v>
      </c>
      <c r="K662" s="173">
        <f t="shared" si="21"/>
        <v>262896</v>
      </c>
      <c r="L662" s="82" t="str">
        <f t="shared" si="22"/>
        <v>OK</v>
      </c>
      <c r="M662" s="173">
        <v>21780</v>
      </c>
      <c r="N662" s="173">
        <f t="shared" si="23"/>
        <v>261360</v>
      </c>
      <c r="O662" s="82" t="str">
        <f t="shared" si="24"/>
        <v>OK</v>
      </c>
      <c r="P662" s="173">
        <v>21786</v>
      </c>
      <c r="Q662" s="173">
        <f t="shared" si="25"/>
        <v>261432</v>
      </c>
      <c r="R662" s="82" t="str">
        <f t="shared" si="26"/>
        <v>OK</v>
      </c>
      <c r="S662" s="75"/>
      <c r="T662" s="75"/>
      <c r="U662" s="75"/>
      <c r="V662" s="75"/>
      <c r="W662" s="75"/>
    </row>
    <row r="663" spans="1:23" ht="12.75" customHeight="1">
      <c r="A663" s="93" t="s">
        <v>1110</v>
      </c>
      <c r="B663" s="156" t="s">
        <v>834</v>
      </c>
      <c r="C663" s="93" t="s">
        <v>220</v>
      </c>
      <c r="D663" s="172">
        <v>91.259999999999991</v>
      </c>
      <c r="E663" s="173">
        <v>3833</v>
      </c>
      <c r="F663" s="173">
        <f t="shared" si="18"/>
        <v>349800</v>
      </c>
      <c r="G663" s="173">
        <v>3814</v>
      </c>
      <c r="H663" s="173">
        <f t="shared" si="19"/>
        <v>348066</v>
      </c>
      <c r="I663" s="82" t="str">
        <f t="shared" si="20"/>
        <v>OK</v>
      </c>
      <c r="J663" s="173">
        <v>3833</v>
      </c>
      <c r="K663" s="173">
        <f t="shared" si="21"/>
        <v>349800</v>
      </c>
      <c r="L663" s="82" t="str">
        <f t="shared" si="22"/>
        <v>OK</v>
      </c>
      <c r="M663" s="173">
        <v>3811</v>
      </c>
      <c r="N663" s="173">
        <f t="shared" si="23"/>
        <v>347792</v>
      </c>
      <c r="O663" s="82" t="str">
        <f t="shared" si="24"/>
        <v>OK</v>
      </c>
      <c r="P663" s="173">
        <v>3812</v>
      </c>
      <c r="Q663" s="173">
        <f t="shared" si="25"/>
        <v>347883</v>
      </c>
      <c r="R663" s="82" t="str">
        <f t="shared" si="26"/>
        <v>OK</v>
      </c>
      <c r="S663" s="75"/>
      <c r="T663" s="75"/>
      <c r="U663" s="75"/>
      <c r="V663" s="75"/>
      <c r="W663" s="75"/>
    </row>
    <row r="664" spans="1:23" ht="12.75" customHeight="1">
      <c r="A664" s="93" t="s">
        <v>1111</v>
      </c>
      <c r="B664" s="156" t="s">
        <v>929</v>
      </c>
      <c r="C664" s="93" t="s">
        <v>220</v>
      </c>
      <c r="D664" s="172">
        <v>91.259999999999991</v>
      </c>
      <c r="E664" s="173">
        <v>7246</v>
      </c>
      <c r="F664" s="173">
        <f t="shared" si="18"/>
        <v>661270</v>
      </c>
      <c r="G664" s="173">
        <v>7210</v>
      </c>
      <c r="H664" s="173">
        <f t="shared" si="19"/>
        <v>657985</v>
      </c>
      <c r="I664" s="82" t="str">
        <f t="shared" si="20"/>
        <v>OK</v>
      </c>
      <c r="J664" s="173">
        <v>7246</v>
      </c>
      <c r="K664" s="173">
        <f t="shared" si="21"/>
        <v>661270</v>
      </c>
      <c r="L664" s="82" t="str">
        <f t="shared" si="22"/>
        <v>OK</v>
      </c>
      <c r="M664" s="173">
        <v>7204</v>
      </c>
      <c r="N664" s="173">
        <f t="shared" si="23"/>
        <v>657437</v>
      </c>
      <c r="O664" s="82" t="str">
        <f t="shared" si="24"/>
        <v>OK</v>
      </c>
      <c r="P664" s="173">
        <v>7206</v>
      </c>
      <c r="Q664" s="173">
        <f t="shared" si="25"/>
        <v>657620</v>
      </c>
      <c r="R664" s="82" t="str">
        <f t="shared" si="26"/>
        <v>OK</v>
      </c>
      <c r="S664" s="75"/>
      <c r="T664" s="75"/>
      <c r="U664" s="75"/>
      <c r="V664" s="75"/>
      <c r="W664" s="75"/>
    </row>
    <row r="665" spans="1:23" ht="12.75" customHeight="1">
      <c r="A665" s="93" t="s">
        <v>1112</v>
      </c>
      <c r="B665" s="156" t="s">
        <v>420</v>
      </c>
      <c r="C665" s="93" t="s">
        <v>220</v>
      </c>
      <c r="D665" s="172">
        <v>19.680000000000003</v>
      </c>
      <c r="E665" s="173">
        <v>30270</v>
      </c>
      <c r="F665" s="173">
        <f t="shared" si="18"/>
        <v>595714</v>
      </c>
      <c r="G665" s="173">
        <v>30119</v>
      </c>
      <c r="H665" s="173">
        <f t="shared" si="19"/>
        <v>592742</v>
      </c>
      <c r="I665" s="82" t="str">
        <f t="shared" si="20"/>
        <v>OK</v>
      </c>
      <c r="J665" s="173">
        <v>30270</v>
      </c>
      <c r="K665" s="173">
        <f t="shared" si="21"/>
        <v>595714</v>
      </c>
      <c r="L665" s="82" t="str">
        <f t="shared" si="22"/>
        <v>OK</v>
      </c>
      <c r="M665" s="173">
        <v>30093</v>
      </c>
      <c r="N665" s="173">
        <f t="shared" si="23"/>
        <v>592230</v>
      </c>
      <c r="O665" s="82" t="str">
        <f t="shared" si="24"/>
        <v>OK</v>
      </c>
      <c r="P665" s="173">
        <v>30101</v>
      </c>
      <c r="Q665" s="173">
        <f t="shared" si="25"/>
        <v>592388</v>
      </c>
      <c r="R665" s="82" t="str">
        <f t="shared" si="26"/>
        <v>OK</v>
      </c>
      <c r="S665" s="75"/>
      <c r="T665" s="75"/>
      <c r="U665" s="75"/>
      <c r="V665" s="75"/>
      <c r="W665" s="75"/>
    </row>
    <row r="666" spans="1:23" ht="12.75" customHeight="1">
      <c r="A666" s="93" t="s">
        <v>1113</v>
      </c>
      <c r="B666" s="156" t="s">
        <v>422</v>
      </c>
      <c r="C666" s="93" t="s">
        <v>220</v>
      </c>
      <c r="D666" s="172">
        <v>13.78</v>
      </c>
      <c r="E666" s="173">
        <v>19521</v>
      </c>
      <c r="F666" s="173">
        <f t="shared" si="18"/>
        <v>268999</v>
      </c>
      <c r="G666" s="173">
        <v>19423</v>
      </c>
      <c r="H666" s="173">
        <f t="shared" si="19"/>
        <v>267649</v>
      </c>
      <c r="I666" s="82" t="str">
        <f t="shared" si="20"/>
        <v>OK</v>
      </c>
      <c r="J666" s="173">
        <v>19521</v>
      </c>
      <c r="K666" s="173">
        <f t="shared" si="21"/>
        <v>268999</v>
      </c>
      <c r="L666" s="82" t="str">
        <f t="shared" si="22"/>
        <v>OK</v>
      </c>
      <c r="M666" s="173">
        <v>19407</v>
      </c>
      <c r="N666" s="173">
        <f t="shared" si="23"/>
        <v>267428</v>
      </c>
      <c r="O666" s="82" t="str">
        <f t="shared" si="24"/>
        <v>OK</v>
      </c>
      <c r="P666" s="173">
        <v>19412</v>
      </c>
      <c r="Q666" s="173">
        <f t="shared" si="25"/>
        <v>267497</v>
      </c>
      <c r="R666" s="82" t="str">
        <f t="shared" si="26"/>
        <v>OK</v>
      </c>
      <c r="S666" s="75"/>
      <c r="T666" s="75"/>
      <c r="U666" s="75"/>
      <c r="V666" s="75"/>
      <c r="W666" s="75"/>
    </row>
    <row r="667" spans="1:23" ht="12.75" customHeight="1">
      <c r="A667" s="93" t="s">
        <v>1114</v>
      </c>
      <c r="B667" s="156" t="s">
        <v>424</v>
      </c>
      <c r="C667" s="93" t="s">
        <v>220</v>
      </c>
      <c r="D667" s="172">
        <v>7.91</v>
      </c>
      <c r="E667" s="173">
        <v>17791</v>
      </c>
      <c r="F667" s="173">
        <f t="shared" si="18"/>
        <v>140727</v>
      </c>
      <c r="G667" s="173">
        <v>17702</v>
      </c>
      <c r="H667" s="173">
        <f t="shared" si="19"/>
        <v>140023</v>
      </c>
      <c r="I667" s="82" t="str">
        <f t="shared" si="20"/>
        <v>OK</v>
      </c>
      <c r="J667" s="173">
        <v>17791</v>
      </c>
      <c r="K667" s="173">
        <f t="shared" si="21"/>
        <v>140727</v>
      </c>
      <c r="L667" s="82" t="str">
        <f t="shared" si="22"/>
        <v>OK</v>
      </c>
      <c r="M667" s="173">
        <v>17687</v>
      </c>
      <c r="N667" s="173">
        <f t="shared" si="23"/>
        <v>139904</v>
      </c>
      <c r="O667" s="82" t="str">
        <f t="shared" si="24"/>
        <v>OK</v>
      </c>
      <c r="P667" s="173">
        <v>17692</v>
      </c>
      <c r="Q667" s="173">
        <f t="shared" si="25"/>
        <v>139944</v>
      </c>
      <c r="R667" s="82" t="str">
        <f t="shared" si="26"/>
        <v>OK</v>
      </c>
      <c r="S667" s="75"/>
      <c r="T667" s="75"/>
      <c r="U667" s="75"/>
      <c r="V667" s="75"/>
      <c r="W667" s="75"/>
    </row>
    <row r="668" spans="1:23" ht="12.75" customHeight="1">
      <c r="A668" s="93" t="s">
        <v>1115</v>
      </c>
      <c r="B668" s="156" t="s">
        <v>340</v>
      </c>
      <c r="C668" s="93" t="s">
        <v>225</v>
      </c>
      <c r="D668" s="172">
        <v>2</v>
      </c>
      <c r="E668" s="173">
        <v>65335</v>
      </c>
      <c r="F668" s="173">
        <f t="shared" si="18"/>
        <v>130670</v>
      </c>
      <c r="G668" s="173">
        <v>65008</v>
      </c>
      <c r="H668" s="173">
        <f t="shared" si="19"/>
        <v>130016</v>
      </c>
      <c r="I668" s="82" t="str">
        <f t="shared" si="20"/>
        <v>OK</v>
      </c>
      <c r="J668" s="173">
        <v>65335</v>
      </c>
      <c r="K668" s="173">
        <f t="shared" si="21"/>
        <v>130670</v>
      </c>
      <c r="L668" s="82" t="str">
        <f t="shared" si="22"/>
        <v>OK</v>
      </c>
      <c r="M668" s="173">
        <v>64952</v>
      </c>
      <c r="N668" s="173">
        <f t="shared" si="23"/>
        <v>129904</v>
      </c>
      <c r="O668" s="82" t="str">
        <f t="shared" si="24"/>
        <v>OK</v>
      </c>
      <c r="P668" s="173">
        <v>64970</v>
      </c>
      <c r="Q668" s="173">
        <f t="shared" si="25"/>
        <v>129940</v>
      </c>
      <c r="R668" s="82" t="str">
        <f t="shared" si="26"/>
        <v>OK</v>
      </c>
      <c r="S668" s="75"/>
      <c r="T668" s="75"/>
      <c r="U668" s="75"/>
      <c r="V668" s="75"/>
      <c r="W668" s="75"/>
    </row>
    <row r="669" spans="1:23" ht="12.75" customHeight="1">
      <c r="A669" s="93" t="s">
        <v>1116</v>
      </c>
      <c r="B669" s="156" t="s">
        <v>338</v>
      </c>
      <c r="C669" s="93" t="s">
        <v>225</v>
      </c>
      <c r="D669" s="172">
        <v>6</v>
      </c>
      <c r="E669" s="173">
        <v>71876</v>
      </c>
      <c r="F669" s="173">
        <f t="shared" si="18"/>
        <v>431256</v>
      </c>
      <c r="G669" s="173">
        <v>71517</v>
      </c>
      <c r="H669" s="173">
        <f t="shared" si="19"/>
        <v>429102</v>
      </c>
      <c r="I669" s="82" t="str">
        <f t="shared" si="20"/>
        <v>OK</v>
      </c>
      <c r="J669" s="173">
        <v>71876</v>
      </c>
      <c r="K669" s="173">
        <f t="shared" si="21"/>
        <v>431256</v>
      </c>
      <c r="L669" s="82" t="str">
        <f t="shared" si="22"/>
        <v>OK</v>
      </c>
      <c r="M669" s="173">
        <v>71455</v>
      </c>
      <c r="N669" s="173">
        <f t="shared" si="23"/>
        <v>428730</v>
      </c>
      <c r="O669" s="82" t="str">
        <f t="shared" si="24"/>
        <v>OK</v>
      </c>
      <c r="P669" s="173">
        <v>71475</v>
      </c>
      <c r="Q669" s="173">
        <f t="shared" si="25"/>
        <v>428850</v>
      </c>
      <c r="R669" s="82" t="str">
        <f t="shared" si="26"/>
        <v>OK</v>
      </c>
      <c r="S669" s="75"/>
      <c r="T669" s="75"/>
      <c r="U669" s="75"/>
      <c r="V669" s="75"/>
      <c r="W669" s="75"/>
    </row>
    <row r="670" spans="1:23" ht="12.75" customHeight="1">
      <c r="A670" s="93" t="s">
        <v>1117</v>
      </c>
      <c r="B670" s="156" t="s">
        <v>336</v>
      </c>
      <c r="C670" s="93" t="s">
        <v>225</v>
      </c>
      <c r="D670" s="172">
        <v>6</v>
      </c>
      <c r="E670" s="173">
        <v>78673</v>
      </c>
      <c r="F670" s="173">
        <f t="shared" si="18"/>
        <v>472038</v>
      </c>
      <c r="G670" s="173">
        <v>78280</v>
      </c>
      <c r="H670" s="173">
        <f t="shared" si="19"/>
        <v>469680</v>
      </c>
      <c r="I670" s="82" t="str">
        <f t="shared" si="20"/>
        <v>OK</v>
      </c>
      <c r="J670" s="173">
        <v>78673</v>
      </c>
      <c r="K670" s="173">
        <f t="shared" si="21"/>
        <v>472038</v>
      </c>
      <c r="L670" s="82" t="str">
        <f t="shared" si="22"/>
        <v>OK</v>
      </c>
      <c r="M670" s="173">
        <v>78212</v>
      </c>
      <c r="N670" s="173">
        <f t="shared" si="23"/>
        <v>469272</v>
      </c>
      <c r="O670" s="82" t="str">
        <f t="shared" si="24"/>
        <v>OK</v>
      </c>
      <c r="P670" s="173">
        <v>78234</v>
      </c>
      <c r="Q670" s="173">
        <f t="shared" si="25"/>
        <v>469404</v>
      </c>
      <c r="R670" s="82" t="str">
        <f t="shared" si="26"/>
        <v>OK</v>
      </c>
      <c r="S670" s="75"/>
      <c r="T670" s="75"/>
      <c r="U670" s="75"/>
      <c r="V670" s="75"/>
      <c r="W670" s="75"/>
    </row>
    <row r="671" spans="1:23" ht="12.75" customHeight="1">
      <c r="A671" s="93" t="s">
        <v>1118</v>
      </c>
      <c r="B671" s="156" t="s">
        <v>433</v>
      </c>
      <c r="C671" s="93" t="s">
        <v>225</v>
      </c>
      <c r="D671" s="172">
        <v>6</v>
      </c>
      <c r="E671" s="173">
        <v>10132</v>
      </c>
      <c r="F671" s="173">
        <f t="shared" si="18"/>
        <v>60792</v>
      </c>
      <c r="G671" s="173">
        <v>10081</v>
      </c>
      <c r="H671" s="173">
        <f t="shared" si="19"/>
        <v>60486</v>
      </c>
      <c r="I671" s="82" t="str">
        <f t="shared" si="20"/>
        <v>OK</v>
      </c>
      <c r="J671" s="173">
        <v>10132</v>
      </c>
      <c r="K671" s="173">
        <f t="shared" si="21"/>
        <v>60792</v>
      </c>
      <c r="L671" s="82" t="str">
        <f t="shared" si="22"/>
        <v>OK</v>
      </c>
      <c r="M671" s="173">
        <v>10073</v>
      </c>
      <c r="N671" s="173">
        <f t="shared" si="23"/>
        <v>60438</v>
      </c>
      <c r="O671" s="82" t="str">
        <f t="shared" si="24"/>
        <v>OK</v>
      </c>
      <c r="P671" s="173">
        <v>10075</v>
      </c>
      <c r="Q671" s="173">
        <f t="shared" si="25"/>
        <v>60450</v>
      </c>
      <c r="R671" s="82" t="str">
        <f t="shared" si="26"/>
        <v>OK</v>
      </c>
      <c r="S671" s="75"/>
      <c r="T671" s="75"/>
      <c r="U671" s="75"/>
      <c r="V671" s="75"/>
      <c r="W671" s="75"/>
    </row>
    <row r="672" spans="1:23" ht="12.75" customHeight="1">
      <c r="A672" s="93" t="s">
        <v>1119</v>
      </c>
      <c r="B672" s="156" t="s">
        <v>847</v>
      </c>
      <c r="C672" s="93" t="s">
        <v>220</v>
      </c>
      <c r="D672" s="172">
        <v>49.889999999999993</v>
      </c>
      <c r="E672" s="173">
        <v>5462</v>
      </c>
      <c r="F672" s="173">
        <f t="shared" si="18"/>
        <v>272499</v>
      </c>
      <c r="G672" s="173">
        <v>5435</v>
      </c>
      <c r="H672" s="173">
        <f t="shared" si="19"/>
        <v>271152</v>
      </c>
      <c r="I672" s="82" t="str">
        <f t="shared" si="20"/>
        <v>OK</v>
      </c>
      <c r="J672" s="173">
        <v>5462</v>
      </c>
      <c r="K672" s="173">
        <f t="shared" si="21"/>
        <v>272499</v>
      </c>
      <c r="L672" s="82" t="str">
        <f t="shared" si="22"/>
        <v>OK</v>
      </c>
      <c r="M672" s="173">
        <v>5430</v>
      </c>
      <c r="N672" s="173">
        <f t="shared" si="23"/>
        <v>270903</v>
      </c>
      <c r="O672" s="82" t="str">
        <f t="shared" si="24"/>
        <v>OK</v>
      </c>
      <c r="P672" s="173">
        <v>5432</v>
      </c>
      <c r="Q672" s="173">
        <f t="shared" si="25"/>
        <v>271002</v>
      </c>
      <c r="R672" s="82" t="str">
        <f t="shared" si="26"/>
        <v>OK</v>
      </c>
      <c r="S672" s="75"/>
      <c r="T672" s="75"/>
      <c r="U672" s="75"/>
      <c r="V672" s="75"/>
      <c r="W672" s="75"/>
    </row>
    <row r="673" spans="1:23" ht="12.75" customHeight="1">
      <c r="A673" s="93" t="s">
        <v>1120</v>
      </c>
      <c r="B673" s="156" t="s">
        <v>344</v>
      </c>
      <c r="C673" s="93" t="s">
        <v>225</v>
      </c>
      <c r="D673" s="172">
        <v>12</v>
      </c>
      <c r="E673" s="173">
        <v>46871</v>
      </c>
      <c r="F673" s="173">
        <f t="shared" si="18"/>
        <v>562452</v>
      </c>
      <c r="G673" s="173">
        <v>46637</v>
      </c>
      <c r="H673" s="173">
        <f t="shared" si="19"/>
        <v>559644</v>
      </c>
      <c r="I673" s="82" t="str">
        <f t="shared" si="20"/>
        <v>OK</v>
      </c>
      <c r="J673" s="173">
        <v>46871</v>
      </c>
      <c r="K673" s="173">
        <f t="shared" si="21"/>
        <v>562452</v>
      </c>
      <c r="L673" s="82" t="str">
        <f t="shared" si="22"/>
        <v>OK</v>
      </c>
      <c r="M673" s="173">
        <v>46596</v>
      </c>
      <c r="N673" s="173">
        <f t="shared" si="23"/>
        <v>559152</v>
      </c>
      <c r="O673" s="82" t="str">
        <f t="shared" si="24"/>
        <v>OK</v>
      </c>
      <c r="P673" s="173">
        <v>46609</v>
      </c>
      <c r="Q673" s="173">
        <f t="shared" si="25"/>
        <v>559308</v>
      </c>
      <c r="R673" s="82" t="str">
        <f t="shared" si="26"/>
        <v>OK</v>
      </c>
      <c r="S673" s="75"/>
      <c r="T673" s="75"/>
      <c r="U673" s="75"/>
      <c r="V673" s="75"/>
      <c r="W673" s="75"/>
    </row>
    <row r="674" spans="1:23" ht="12.75" customHeight="1">
      <c r="A674" s="93" t="s">
        <v>1121</v>
      </c>
      <c r="B674" s="156" t="s">
        <v>850</v>
      </c>
      <c r="C674" s="93" t="s">
        <v>225</v>
      </c>
      <c r="D674" s="172">
        <v>7</v>
      </c>
      <c r="E674" s="173">
        <v>60112</v>
      </c>
      <c r="F674" s="173">
        <f t="shared" si="18"/>
        <v>420784</v>
      </c>
      <c r="G674" s="173">
        <v>59811</v>
      </c>
      <c r="H674" s="173">
        <f t="shared" si="19"/>
        <v>418677</v>
      </c>
      <c r="I674" s="82" t="str">
        <f t="shared" si="20"/>
        <v>OK</v>
      </c>
      <c r="J674" s="173">
        <v>60112</v>
      </c>
      <c r="K674" s="173">
        <f t="shared" si="21"/>
        <v>420784</v>
      </c>
      <c r="L674" s="82" t="str">
        <f t="shared" si="22"/>
        <v>OK</v>
      </c>
      <c r="M674" s="173">
        <v>59760</v>
      </c>
      <c r="N674" s="173">
        <f t="shared" si="23"/>
        <v>418320</v>
      </c>
      <c r="O674" s="82" t="str">
        <f t="shared" si="24"/>
        <v>OK</v>
      </c>
      <c r="P674" s="173">
        <v>59777</v>
      </c>
      <c r="Q674" s="173">
        <f t="shared" si="25"/>
        <v>418439</v>
      </c>
      <c r="R674" s="82" t="str">
        <f t="shared" si="26"/>
        <v>OK</v>
      </c>
      <c r="S674" s="75"/>
      <c r="T674" s="75"/>
      <c r="U674" s="75"/>
      <c r="V674" s="75"/>
      <c r="W674" s="75"/>
    </row>
    <row r="675" spans="1:23" ht="12.75" customHeight="1">
      <c r="A675" s="93" t="s">
        <v>1122</v>
      </c>
      <c r="B675" s="156" t="s">
        <v>413</v>
      </c>
      <c r="C675" s="93" t="s">
        <v>225</v>
      </c>
      <c r="D675" s="172">
        <v>1</v>
      </c>
      <c r="E675" s="173">
        <v>1739</v>
      </c>
      <c r="F675" s="173">
        <f t="shared" si="18"/>
        <v>1739</v>
      </c>
      <c r="G675" s="173">
        <v>1730</v>
      </c>
      <c r="H675" s="173">
        <f t="shared" si="19"/>
        <v>1730</v>
      </c>
      <c r="I675" s="82" t="str">
        <f t="shared" si="20"/>
        <v>OK</v>
      </c>
      <c r="J675" s="173">
        <v>1739</v>
      </c>
      <c r="K675" s="173">
        <f t="shared" si="21"/>
        <v>1739</v>
      </c>
      <c r="L675" s="82" t="str">
        <f t="shared" si="22"/>
        <v>OK</v>
      </c>
      <c r="M675" s="173">
        <v>1729</v>
      </c>
      <c r="N675" s="173">
        <f t="shared" si="23"/>
        <v>1729</v>
      </c>
      <c r="O675" s="82" t="str">
        <f t="shared" si="24"/>
        <v>OK</v>
      </c>
      <c r="P675" s="173">
        <v>1729</v>
      </c>
      <c r="Q675" s="173">
        <f t="shared" si="25"/>
        <v>1729</v>
      </c>
      <c r="R675" s="82" t="str">
        <f t="shared" si="26"/>
        <v>OK</v>
      </c>
      <c r="S675" s="75"/>
      <c r="T675" s="75"/>
      <c r="U675" s="75"/>
      <c r="V675" s="75"/>
      <c r="W675" s="75"/>
    </row>
    <row r="676" spans="1:23" ht="12.75" customHeight="1">
      <c r="A676" s="93" t="s">
        <v>1123</v>
      </c>
      <c r="B676" s="156" t="s">
        <v>350</v>
      </c>
      <c r="C676" s="93" t="s">
        <v>225</v>
      </c>
      <c r="D676" s="172">
        <v>4</v>
      </c>
      <c r="E676" s="173">
        <v>3261</v>
      </c>
      <c r="F676" s="173">
        <f t="shared" si="18"/>
        <v>13044</v>
      </c>
      <c r="G676" s="173">
        <v>3245</v>
      </c>
      <c r="H676" s="173">
        <f t="shared" si="19"/>
        <v>12980</v>
      </c>
      <c r="I676" s="82" t="str">
        <f t="shared" si="20"/>
        <v>OK</v>
      </c>
      <c r="J676" s="173">
        <v>3261</v>
      </c>
      <c r="K676" s="173">
        <f t="shared" si="21"/>
        <v>13044</v>
      </c>
      <c r="L676" s="82" t="str">
        <f t="shared" si="22"/>
        <v>OK</v>
      </c>
      <c r="M676" s="173">
        <v>3242</v>
      </c>
      <c r="N676" s="173">
        <f t="shared" si="23"/>
        <v>12968</v>
      </c>
      <c r="O676" s="82" t="str">
        <f t="shared" si="24"/>
        <v>OK</v>
      </c>
      <c r="P676" s="173">
        <v>3243</v>
      </c>
      <c r="Q676" s="173">
        <f t="shared" si="25"/>
        <v>12972</v>
      </c>
      <c r="R676" s="82" t="str">
        <f t="shared" si="26"/>
        <v>OK</v>
      </c>
      <c r="S676" s="75"/>
      <c r="T676" s="75"/>
      <c r="U676" s="75"/>
      <c r="V676" s="75"/>
      <c r="W676" s="75"/>
    </row>
    <row r="677" spans="1:23" ht="12.75" customHeight="1">
      <c r="A677" s="93" t="s">
        <v>1124</v>
      </c>
      <c r="B677" s="156" t="s">
        <v>415</v>
      </c>
      <c r="C677" s="93" t="s">
        <v>220</v>
      </c>
      <c r="D677" s="172">
        <v>23.32</v>
      </c>
      <c r="E677" s="173">
        <v>314</v>
      </c>
      <c r="F677" s="173">
        <f t="shared" si="18"/>
        <v>7322</v>
      </c>
      <c r="G677" s="173">
        <v>312</v>
      </c>
      <c r="H677" s="173">
        <f t="shared" si="19"/>
        <v>7276</v>
      </c>
      <c r="I677" s="82" t="str">
        <f t="shared" si="20"/>
        <v>OK</v>
      </c>
      <c r="J677" s="173">
        <v>314</v>
      </c>
      <c r="K677" s="173">
        <f t="shared" si="21"/>
        <v>7322</v>
      </c>
      <c r="L677" s="82" t="str">
        <f t="shared" si="22"/>
        <v>OK</v>
      </c>
      <c r="M677" s="173">
        <v>312</v>
      </c>
      <c r="N677" s="173">
        <f t="shared" si="23"/>
        <v>7276</v>
      </c>
      <c r="O677" s="82" t="str">
        <f t="shared" si="24"/>
        <v>OK</v>
      </c>
      <c r="P677" s="173">
        <v>312</v>
      </c>
      <c r="Q677" s="173">
        <f t="shared" si="25"/>
        <v>7276</v>
      </c>
      <c r="R677" s="82" t="str">
        <f t="shared" si="26"/>
        <v>OK</v>
      </c>
      <c r="S677" s="75"/>
      <c r="T677" s="75"/>
      <c r="U677" s="75"/>
      <c r="V677" s="75"/>
      <c r="W677" s="75"/>
    </row>
    <row r="678" spans="1:23" ht="12.75" customHeight="1">
      <c r="A678" s="93" t="s">
        <v>1125</v>
      </c>
      <c r="B678" s="156" t="s">
        <v>855</v>
      </c>
      <c r="C678" s="93" t="s">
        <v>220</v>
      </c>
      <c r="D678" s="172">
        <v>11.66</v>
      </c>
      <c r="E678" s="173">
        <v>1763</v>
      </c>
      <c r="F678" s="173">
        <f t="shared" si="18"/>
        <v>20557</v>
      </c>
      <c r="G678" s="173">
        <v>1754</v>
      </c>
      <c r="H678" s="173">
        <f t="shared" si="19"/>
        <v>20452</v>
      </c>
      <c r="I678" s="82" t="str">
        <f t="shared" si="20"/>
        <v>OK</v>
      </c>
      <c r="J678" s="173">
        <v>1763</v>
      </c>
      <c r="K678" s="173">
        <f t="shared" si="21"/>
        <v>20557</v>
      </c>
      <c r="L678" s="82" t="str">
        <f t="shared" si="22"/>
        <v>OK</v>
      </c>
      <c r="M678" s="173">
        <v>1753</v>
      </c>
      <c r="N678" s="173">
        <f t="shared" si="23"/>
        <v>20440</v>
      </c>
      <c r="O678" s="82" t="str">
        <f t="shared" si="24"/>
        <v>OK</v>
      </c>
      <c r="P678" s="173">
        <v>1753</v>
      </c>
      <c r="Q678" s="173">
        <f t="shared" si="25"/>
        <v>20440</v>
      </c>
      <c r="R678" s="82" t="str">
        <f t="shared" si="26"/>
        <v>OK</v>
      </c>
      <c r="S678" s="75"/>
      <c r="T678" s="75"/>
      <c r="U678" s="75"/>
      <c r="V678" s="75"/>
      <c r="W678" s="75"/>
    </row>
    <row r="679" spans="1:23" ht="12.75" customHeight="1">
      <c r="A679" s="93" t="s">
        <v>1126</v>
      </c>
      <c r="B679" s="156" t="s">
        <v>443</v>
      </c>
      <c r="C679" s="93" t="s">
        <v>225</v>
      </c>
      <c r="D679" s="172">
        <v>1</v>
      </c>
      <c r="E679" s="173">
        <v>76413</v>
      </c>
      <c r="F679" s="173">
        <f t="shared" si="18"/>
        <v>76413</v>
      </c>
      <c r="G679" s="173">
        <v>76031</v>
      </c>
      <c r="H679" s="173">
        <f t="shared" si="19"/>
        <v>76031</v>
      </c>
      <c r="I679" s="82" t="str">
        <f t="shared" si="20"/>
        <v>OK</v>
      </c>
      <c r="J679" s="173">
        <v>76413</v>
      </c>
      <c r="K679" s="173">
        <f t="shared" si="21"/>
        <v>76413</v>
      </c>
      <c r="L679" s="82" t="str">
        <f t="shared" si="22"/>
        <v>OK</v>
      </c>
      <c r="M679" s="173">
        <v>75965</v>
      </c>
      <c r="N679" s="173">
        <f t="shared" si="23"/>
        <v>75965</v>
      </c>
      <c r="O679" s="82" t="str">
        <f t="shared" si="24"/>
        <v>OK</v>
      </c>
      <c r="P679" s="173">
        <v>75987</v>
      </c>
      <c r="Q679" s="173">
        <f t="shared" si="25"/>
        <v>75987</v>
      </c>
      <c r="R679" s="82" t="str">
        <f t="shared" si="26"/>
        <v>OK</v>
      </c>
      <c r="S679" s="75"/>
      <c r="T679" s="75"/>
      <c r="U679" s="75"/>
      <c r="V679" s="75"/>
      <c r="W679" s="75"/>
    </row>
    <row r="680" spans="1:23" ht="12.75" customHeight="1">
      <c r="A680" s="93" t="s">
        <v>1127</v>
      </c>
      <c r="B680" s="156" t="s">
        <v>445</v>
      </c>
      <c r="C680" s="93" t="s">
        <v>225</v>
      </c>
      <c r="D680" s="172">
        <v>4</v>
      </c>
      <c r="E680" s="173">
        <v>85655</v>
      </c>
      <c r="F680" s="173">
        <f t="shared" si="18"/>
        <v>342620</v>
      </c>
      <c r="G680" s="173">
        <v>85227</v>
      </c>
      <c r="H680" s="173">
        <f t="shared" si="19"/>
        <v>340908</v>
      </c>
      <c r="I680" s="82" t="str">
        <f t="shared" si="20"/>
        <v>OK</v>
      </c>
      <c r="J680" s="173">
        <v>85655</v>
      </c>
      <c r="K680" s="173">
        <f t="shared" si="21"/>
        <v>342620</v>
      </c>
      <c r="L680" s="82" t="str">
        <f t="shared" si="22"/>
        <v>OK</v>
      </c>
      <c r="M680" s="173">
        <v>85153</v>
      </c>
      <c r="N680" s="173">
        <f t="shared" si="23"/>
        <v>340612</v>
      </c>
      <c r="O680" s="82" t="str">
        <f t="shared" si="24"/>
        <v>OK</v>
      </c>
      <c r="P680" s="173">
        <v>85177</v>
      </c>
      <c r="Q680" s="173">
        <f t="shared" si="25"/>
        <v>340708</v>
      </c>
      <c r="R680" s="82" t="str">
        <f t="shared" si="26"/>
        <v>OK</v>
      </c>
      <c r="S680" s="75"/>
      <c r="T680" s="75"/>
      <c r="U680" s="75"/>
      <c r="V680" s="75"/>
      <c r="W680" s="75"/>
    </row>
    <row r="681" spans="1:23" ht="12.75" customHeight="1">
      <c r="A681" s="93" t="s">
        <v>1128</v>
      </c>
      <c r="B681" s="156" t="s">
        <v>447</v>
      </c>
      <c r="C681" s="93" t="s">
        <v>225</v>
      </c>
      <c r="D681" s="172">
        <v>4</v>
      </c>
      <c r="E681" s="173">
        <v>160724</v>
      </c>
      <c r="F681" s="173">
        <f t="shared" si="18"/>
        <v>642896</v>
      </c>
      <c r="G681" s="173">
        <v>159920</v>
      </c>
      <c r="H681" s="173">
        <f t="shared" si="19"/>
        <v>639680</v>
      </c>
      <c r="I681" s="82" t="str">
        <f t="shared" si="20"/>
        <v>OK</v>
      </c>
      <c r="J681" s="173">
        <v>160724</v>
      </c>
      <c r="K681" s="173">
        <f t="shared" si="21"/>
        <v>642896</v>
      </c>
      <c r="L681" s="82" t="str">
        <f t="shared" si="22"/>
        <v>OK</v>
      </c>
      <c r="M681" s="173">
        <v>159782</v>
      </c>
      <c r="N681" s="173">
        <f t="shared" si="23"/>
        <v>639128</v>
      </c>
      <c r="O681" s="82" t="str">
        <f t="shared" si="24"/>
        <v>OK</v>
      </c>
      <c r="P681" s="173">
        <v>159827</v>
      </c>
      <c r="Q681" s="173">
        <f t="shared" si="25"/>
        <v>639308</v>
      </c>
      <c r="R681" s="82" t="str">
        <f t="shared" si="26"/>
        <v>OK</v>
      </c>
      <c r="S681" s="75"/>
      <c r="T681" s="75"/>
      <c r="U681" s="75"/>
      <c r="V681" s="75"/>
      <c r="W681" s="75"/>
    </row>
    <row r="682" spans="1:23" ht="12.75" customHeight="1">
      <c r="A682" s="93" t="s">
        <v>1129</v>
      </c>
      <c r="B682" s="156" t="s">
        <v>441</v>
      </c>
      <c r="C682" s="93" t="s">
        <v>225</v>
      </c>
      <c r="D682" s="172">
        <v>2</v>
      </c>
      <c r="E682" s="173">
        <v>174353</v>
      </c>
      <c r="F682" s="173">
        <f t="shared" si="18"/>
        <v>348706</v>
      </c>
      <c r="G682" s="173">
        <v>173481</v>
      </c>
      <c r="H682" s="173">
        <f t="shared" si="19"/>
        <v>346962</v>
      </c>
      <c r="I682" s="82" t="str">
        <f t="shared" si="20"/>
        <v>OK</v>
      </c>
      <c r="J682" s="173">
        <v>174353</v>
      </c>
      <c r="K682" s="173">
        <f t="shared" si="21"/>
        <v>348706</v>
      </c>
      <c r="L682" s="82" t="str">
        <f t="shared" si="22"/>
        <v>OK</v>
      </c>
      <c r="M682" s="173">
        <v>173331</v>
      </c>
      <c r="N682" s="173">
        <f t="shared" si="23"/>
        <v>346662</v>
      </c>
      <c r="O682" s="82" t="str">
        <f t="shared" si="24"/>
        <v>OK</v>
      </c>
      <c r="P682" s="173">
        <v>173380</v>
      </c>
      <c r="Q682" s="173">
        <f t="shared" si="25"/>
        <v>346760</v>
      </c>
      <c r="R682" s="82" t="str">
        <f t="shared" si="26"/>
        <v>OK</v>
      </c>
      <c r="S682" s="75"/>
      <c r="T682" s="75"/>
      <c r="U682" s="75"/>
      <c r="V682" s="75"/>
      <c r="W682" s="75"/>
    </row>
    <row r="683" spans="1:23" ht="12.75" customHeight="1">
      <c r="A683" s="93" t="s">
        <v>1130</v>
      </c>
      <c r="B683" s="156" t="s">
        <v>964</v>
      </c>
      <c r="C683" s="93" t="s">
        <v>225</v>
      </c>
      <c r="D683" s="172">
        <v>6</v>
      </c>
      <c r="E683" s="173">
        <v>281870</v>
      </c>
      <c r="F683" s="173">
        <f t="shared" si="18"/>
        <v>1691220</v>
      </c>
      <c r="G683" s="173">
        <v>280461</v>
      </c>
      <c r="H683" s="173">
        <f t="shared" si="19"/>
        <v>1682766</v>
      </c>
      <c r="I683" s="82" t="str">
        <f t="shared" si="20"/>
        <v>OK</v>
      </c>
      <c r="J683" s="173">
        <v>281870</v>
      </c>
      <c r="K683" s="173">
        <f t="shared" si="21"/>
        <v>1691220</v>
      </c>
      <c r="L683" s="82" t="str">
        <f t="shared" si="22"/>
        <v>OK</v>
      </c>
      <c r="M683" s="173">
        <v>280218</v>
      </c>
      <c r="N683" s="173">
        <f t="shared" si="23"/>
        <v>1681308</v>
      </c>
      <c r="O683" s="82" t="str">
        <f t="shared" si="24"/>
        <v>OK</v>
      </c>
      <c r="P683" s="173">
        <v>280297</v>
      </c>
      <c r="Q683" s="173">
        <f t="shared" si="25"/>
        <v>1681782</v>
      </c>
      <c r="R683" s="82" t="str">
        <f t="shared" si="26"/>
        <v>OK</v>
      </c>
      <c r="S683" s="75"/>
      <c r="T683" s="75"/>
      <c r="U683" s="75"/>
      <c r="V683" s="75"/>
      <c r="W683" s="75"/>
    </row>
    <row r="684" spans="1:23" ht="12.75" customHeight="1">
      <c r="A684" s="93" t="s">
        <v>1131</v>
      </c>
      <c r="B684" s="156" t="s">
        <v>1099</v>
      </c>
      <c r="C684" s="93" t="s">
        <v>225</v>
      </c>
      <c r="D684" s="172">
        <v>4</v>
      </c>
      <c r="E684" s="173">
        <v>47603</v>
      </c>
      <c r="F684" s="173">
        <f t="shared" si="18"/>
        <v>190412</v>
      </c>
      <c r="G684" s="173">
        <v>47365</v>
      </c>
      <c r="H684" s="173">
        <f t="shared" si="19"/>
        <v>189460</v>
      </c>
      <c r="I684" s="82" t="str">
        <f t="shared" si="20"/>
        <v>OK</v>
      </c>
      <c r="J684" s="173">
        <v>47603</v>
      </c>
      <c r="K684" s="173">
        <f t="shared" si="21"/>
        <v>190412</v>
      </c>
      <c r="L684" s="82" t="str">
        <f t="shared" si="22"/>
        <v>OK</v>
      </c>
      <c r="M684" s="173">
        <v>47324</v>
      </c>
      <c r="N684" s="173">
        <f t="shared" si="23"/>
        <v>189296</v>
      </c>
      <c r="O684" s="82" t="str">
        <f t="shared" si="24"/>
        <v>OK</v>
      </c>
      <c r="P684" s="173">
        <v>47337</v>
      </c>
      <c r="Q684" s="173">
        <f t="shared" si="25"/>
        <v>189348</v>
      </c>
      <c r="R684" s="82" t="str">
        <f t="shared" si="26"/>
        <v>OK</v>
      </c>
      <c r="S684" s="75"/>
      <c r="T684" s="75"/>
      <c r="U684" s="75"/>
      <c r="V684" s="75"/>
      <c r="W684" s="75"/>
    </row>
    <row r="685" spans="1:23" ht="12.75" customHeight="1">
      <c r="A685" s="93" t="s">
        <v>1132</v>
      </c>
      <c r="B685" s="156" t="s">
        <v>864</v>
      </c>
      <c r="C685" s="93" t="s">
        <v>217</v>
      </c>
      <c r="D685" s="172">
        <v>111.14</v>
      </c>
      <c r="E685" s="173">
        <v>56708</v>
      </c>
      <c r="F685" s="173">
        <f t="shared" si="18"/>
        <v>6302527</v>
      </c>
      <c r="G685" s="173">
        <v>56424</v>
      </c>
      <c r="H685" s="173">
        <f t="shared" si="19"/>
        <v>6270963</v>
      </c>
      <c r="I685" s="82" t="str">
        <f t="shared" si="20"/>
        <v>OK</v>
      </c>
      <c r="J685" s="173">
        <v>56708</v>
      </c>
      <c r="K685" s="173">
        <f t="shared" si="21"/>
        <v>6302527</v>
      </c>
      <c r="L685" s="82" t="str">
        <f t="shared" si="22"/>
        <v>OK</v>
      </c>
      <c r="M685" s="173">
        <v>56376</v>
      </c>
      <c r="N685" s="173">
        <f t="shared" si="23"/>
        <v>6265629</v>
      </c>
      <c r="O685" s="82" t="str">
        <f t="shared" si="24"/>
        <v>OK</v>
      </c>
      <c r="P685" s="173">
        <v>56392</v>
      </c>
      <c r="Q685" s="173">
        <f t="shared" si="25"/>
        <v>6267407</v>
      </c>
      <c r="R685" s="82" t="str">
        <f t="shared" si="26"/>
        <v>OK</v>
      </c>
      <c r="S685" s="75"/>
      <c r="T685" s="75"/>
      <c r="U685" s="75"/>
      <c r="V685" s="75"/>
      <c r="W685" s="75"/>
    </row>
    <row r="686" spans="1:23" ht="12.75" customHeight="1">
      <c r="A686" s="93" t="s">
        <v>1133</v>
      </c>
      <c r="B686" s="156" t="s">
        <v>451</v>
      </c>
      <c r="C686" s="93" t="s">
        <v>217</v>
      </c>
      <c r="D686" s="172">
        <v>42.63</v>
      </c>
      <c r="E686" s="173">
        <v>24082</v>
      </c>
      <c r="F686" s="173">
        <f t="shared" si="18"/>
        <v>1026616</v>
      </c>
      <c r="G686" s="173">
        <v>23962</v>
      </c>
      <c r="H686" s="173">
        <f t="shared" si="19"/>
        <v>1021500</v>
      </c>
      <c r="I686" s="82" t="str">
        <f t="shared" si="20"/>
        <v>OK</v>
      </c>
      <c r="J686" s="173">
        <v>24082</v>
      </c>
      <c r="K686" s="173">
        <f t="shared" si="21"/>
        <v>1026616</v>
      </c>
      <c r="L686" s="82" t="str">
        <f t="shared" si="22"/>
        <v>OK</v>
      </c>
      <c r="M686" s="173">
        <v>23941</v>
      </c>
      <c r="N686" s="173">
        <f t="shared" si="23"/>
        <v>1020605</v>
      </c>
      <c r="O686" s="82" t="str">
        <f t="shared" si="24"/>
        <v>OK</v>
      </c>
      <c r="P686" s="173">
        <v>23948</v>
      </c>
      <c r="Q686" s="173">
        <f t="shared" si="25"/>
        <v>1020903</v>
      </c>
      <c r="R686" s="82" t="str">
        <f t="shared" si="26"/>
        <v>OK</v>
      </c>
      <c r="S686" s="75"/>
      <c r="T686" s="75"/>
      <c r="U686" s="75"/>
      <c r="V686" s="75"/>
      <c r="W686" s="75"/>
    </row>
    <row r="687" spans="1:23" ht="12.75" customHeight="1">
      <c r="A687" s="93" t="s">
        <v>1134</v>
      </c>
      <c r="B687" s="156" t="s">
        <v>1103</v>
      </c>
      <c r="C687" s="93" t="s">
        <v>217</v>
      </c>
      <c r="D687" s="172">
        <v>46.94</v>
      </c>
      <c r="E687" s="173">
        <v>20265</v>
      </c>
      <c r="F687" s="173">
        <f t="shared" si="18"/>
        <v>951239</v>
      </c>
      <c r="G687" s="173">
        <v>20164</v>
      </c>
      <c r="H687" s="173">
        <f t="shared" si="19"/>
        <v>946498</v>
      </c>
      <c r="I687" s="82" t="str">
        <f t="shared" si="20"/>
        <v>OK</v>
      </c>
      <c r="J687" s="173">
        <v>20265</v>
      </c>
      <c r="K687" s="173">
        <f t="shared" si="21"/>
        <v>951239</v>
      </c>
      <c r="L687" s="82" t="str">
        <f t="shared" si="22"/>
        <v>OK</v>
      </c>
      <c r="M687" s="173">
        <v>20146</v>
      </c>
      <c r="N687" s="173">
        <f t="shared" si="23"/>
        <v>945653</v>
      </c>
      <c r="O687" s="82" t="str">
        <f t="shared" si="24"/>
        <v>OK</v>
      </c>
      <c r="P687" s="173">
        <v>20152</v>
      </c>
      <c r="Q687" s="173">
        <f t="shared" si="25"/>
        <v>945935</v>
      </c>
      <c r="R687" s="82" t="str">
        <f t="shared" si="26"/>
        <v>OK</v>
      </c>
      <c r="S687" s="75"/>
      <c r="T687" s="75"/>
      <c r="U687" s="75"/>
      <c r="V687" s="75"/>
      <c r="W687" s="75"/>
    </row>
    <row r="688" spans="1:23" ht="12.75" customHeight="1">
      <c r="A688" s="93" t="s">
        <v>1135</v>
      </c>
      <c r="B688" s="156" t="s">
        <v>449</v>
      </c>
      <c r="C688" s="93" t="s">
        <v>217</v>
      </c>
      <c r="D688" s="172">
        <v>46.94</v>
      </c>
      <c r="E688" s="173">
        <v>45500</v>
      </c>
      <c r="F688" s="173">
        <f t="shared" si="18"/>
        <v>2135770</v>
      </c>
      <c r="G688" s="173">
        <v>45273</v>
      </c>
      <c r="H688" s="173">
        <f t="shared" si="19"/>
        <v>2125115</v>
      </c>
      <c r="I688" s="82" t="str">
        <f t="shared" si="20"/>
        <v>OK</v>
      </c>
      <c r="J688" s="173">
        <v>45500</v>
      </c>
      <c r="K688" s="173">
        <f t="shared" si="21"/>
        <v>2135770</v>
      </c>
      <c r="L688" s="82" t="str">
        <f t="shared" si="22"/>
        <v>OK</v>
      </c>
      <c r="M688" s="173">
        <v>45233</v>
      </c>
      <c r="N688" s="173">
        <f t="shared" si="23"/>
        <v>2123237</v>
      </c>
      <c r="O688" s="82" t="str">
        <f t="shared" si="24"/>
        <v>OK</v>
      </c>
      <c r="P688" s="173">
        <v>45246</v>
      </c>
      <c r="Q688" s="173">
        <f t="shared" si="25"/>
        <v>2123847</v>
      </c>
      <c r="R688" s="82" t="str">
        <f t="shared" si="26"/>
        <v>OK</v>
      </c>
      <c r="S688" s="75"/>
      <c r="T688" s="75"/>
      <c r="U688" s="75"/>
      <c r="V688" s="75"/>
      <c r="W688" s="75"/>
    </row>
    <row r="689" spans="1:23" ht="12.75" customHeight="1">
      <c r="A689" s="93" t="s">
        <v>1136</v>
      </c>
      <c r="B689" s="156" t="s">
        <v>454</v>
      </c>
      <c r="C689" s="93" t="s">
        <v>217</v>
      </c>
      <c r="D689" s="172">
        <v>58.53</v>
      </c>
      <c r="E689" s="173">
        <v>10435</v>
      </c>
      <c r="F689" s="173">
        <f t="shared" si="18"/>
        <v>610761</v>
      </c>
      <c r="G689" s="173">
        <v>10383</v>
      </c>
      <c r="H689" s="173">
        <f t="shared" si="19"/>
        <v>607717</v>
      </c>
      <c r="I689" s="82" t="str">
        <f t="shared" si="20"/>
        <v>OK</v>
      </c>
      <c r="J689" s="173">
        <v>10435</v>
      </c>
      <c r="K689" s="173">
        <f t="shared" si="21"/>
        <v>610761</v>
      </c>
      <c r="L689" s="82" t="str">
        <f t="shared" si="22"/>
        <v>OK</v>
      </c>
      <c r="M689" s="173">
        <v>10374</v>
      </c>
      <c r="N689" s="173">
        <f t="shared" si="23"/>
        <v>607190</v>
      </c>
      <c r="O689" s="82" t="str">
        <f t="shared" si="24"/>
        <v>OK</v>
      </c>
      <c r="P689" s="173">
        <v>10377</v>
      </c>
      <c r="Q689" s="173">
        <f t="shared" si="25"/>
        <v>607366</v>
      </c>
      <c r="R689" s="82" t="str">
        <f t="shared" si="26"/>
        <v>OK</v>
      </c>
      <c r="S689" s="75"/>
      <c r="T689" s="75"/>
      <c r="U689" s="75"/>
      <c r="V689" s="75"/>
      <c r="W689" s="75"/>
    </row>
    <row r="690" spans="1:23" ht="12.75" customHeight="1">
      <c r="A690" s="93">
        <v>9.3000000000000007</v>
      </c>
      <c r="B690" s="156" t="s">
        <v>1137</v>
      </c>
      <c r="C690" s="93"/>
      <c r="D690" s="172"/>
      <c r="E690" s="173"/>
      <c r="F690" s="173">
        <f t="shared" si="18"/>
        <v>0</v>
      </c>
      <c r="G690" s="173"/>
      <c r="H690" s="173">
        <f t="shared" si="19"/>
        <v>0</v>
      </c>
      <c r="I690" s="82" t="str">
        <f t="shared" si="20"/>
        <v>OK</v>
      </c>
      <c r="J690" s="173"/>
      <c r="K690" s="173">
        <f t="shared" si="21"/>
        <v>0</v>
      </c>
      <c r="L690" s="82" t="str">
        <f t="shared" si="22"/>
        <v>OK</v>
      </c>
      <c r="M690" s="173"/>
      <c r="N690" s="173">
        <f t="shared" si="23"/>
        <v>0</v>
      </c>
      <c r="O690" s="82" t="str">
        <f t="shared" si="24"/>
        <v>OK</v>
      </c>
      <c r="P690" s="173">
        <v>0</v>
      </c>
      <c r="Q690" s="173">
        <f t="shared" si="25"/>
        <v>0</v>
      </c>
      <c r="R690" s="82" t="str">
        <f t="shared" si="26"/>
        <v>OK</v>
      </c>
      <c r="S690" s="75"/>
      <c r="T690" s="75"/>
      <c r="U690" s="75"/>
      <c r="V690" s="75"/>
      <c r="W690" s="75"/>
    </row>
    <row r="691" spans="1:23" ht="12.75" customHeight="1">
      <c r="A691" s="93" t="s">
        <v>1138</v>
      </c>
      <c r="B691" s="156" t="s">
        <v>1139</v>
      </c>
      <c r="C691" s="93" t="s">
        <v>217</v>
      </c>
      <c r="D691" s="172">
        <v>875.3</v>
      </c>
      <c r="E691" s="173">
        <v>12848</v>
      </c>
      <c r="F691" s="173">
        <f t="shared" si="18"/>
        <v>11245854</v>
      </c>
      <c r="G691" s="173">
        <v>12784</v>
      </c>
      <c r="H691" s="173">
        <f t="shared" si="19"/>
        <v>11189835</v>
      </c>
      <c r="I691" s="82" t="str">
        <f t="shared" si="20"/>
        <v>OK</v>
      </c>
      <c r="J691" s="173">
        <v>12848</v>
      </c>
      <c r="K691" s="173">
        <f t="shared" si="21"/>
        <v>11245854</v>
      </c>
      <c r="L691" s="82" t="str">
        <f t="shared" si="22"/>
        <v>OK</v>
      </c>
      <c r="M691" s="173">
        <v>12773</v>
      </c>
      <c r="N691" s="173">
        <f t="shared" si="23"/>
        <v>11180207</v>
      </c>
      <c r="O691" s="82" t="str">
        <f t="shared" si="24"/>
        <v>OK</v>
      </c>
      <c r="P691" s="173">
        <v>12776</v>
      </c>
      <c r="Q691" s="173">
        <f t="shared" si="25"/>
        <v>11182833</v>
      </c>
      <c r="R691" s="82" t="str">
        <f t="shared" si="26"/>
        <v>OK</v>
      </c>
      <c r="S691" s="75"/>
      <c r="T691" s="75"/>
      <c r="U691" s="75"/>
      <c r="V691" s="75"/>
      <c r="W691" s="75"/>
    </row>
    <row r="692" spans="1:23" ht="12.75" customHeight="1">
      <c r="A692" s="93" t="s">
        <v>1140</v>
      </c>
      <c r="B692" s="156" t="s">
        <v>881</v>
      </c>
      <c r="C692" s="93" t="s">
        <v>217</v>
      </c>
      <c r="D692" s="172">
        <v>5.95</v>
      </c>
      <c r="E692" s="173">
        <v>17810</v>
      </c>
      <c r="F692" s="173">
        <f t="shared" si="18"/>
        <v>105970</v>
      </c>
      <c r="G692" s="173">
        <v>17721</v>
      </c>
      <c r="H692" s="173">
        <f t="shared" si="19"/>
        <v>105440</v>
      </c>
      <c r="I692" s="82" t="str">
        <f t="shared" si="20"/>
        <v>OK</v>
      </c>
      <c r="J692" s="173">
        <v>17810</v>
      </c>
      <c r="K692" s="173">
        <f t="shared" si="21"/>
        <v>105970</v>
      </c>
      <c r="L692" s="82" t="str">
        <f t="shared" si="22"/>
        <v>OK</v>
      </c>
      <c r="M692" s="173">
        <v>17706</v>
      </c>
      <c r="N692" s="173">
        <f t="shared" si="23"/>
        <v>105351</v>
      </c>
      <c r="O692" s="82" t="str">
        <f t="shared" si="24"/>
        <v>OK</v>
      </c>
      <c r="P692" s="173">
        <v>17711</v>
      </c>
      <c r="Q692" s="173">
        <f t="shared" si="25"/>
        <v>105380</v>
      </c>
      <c r="R692" s="82" t="str">
        <f t="shared" si="26"/>
        <v>OK</v>
      </c>
      <c r="S692" s="75"/>
      <c r="T692" s="75"/>
      <c r="U692" s="75"/>
      <c r="V692" s="75"/>
      <c r="W692" s="75"/>
    </row>
    <row r="693" spans="1:23" ht="12.75" customHeight="1">
      <c r="A693" s="93" t="s">
        <v>1141</v>
      </c>
      <c r="B693" s="156" t="s">
        <v>1142</v>
      </c>
      <c r="C693" s="93" t="s">
        <v>217</v>
      </c>
      <c r="D693" s="172">
        <v>19.59</v>
      </c>
      <c r="E693" s="173">
        <v>9134</v>
      </c>
      <c r="F693" s="173">
        <f t="shared" si="18"/>
        <v>178935</v>
      </c>
      <c r="G693" s="173">
        <v>9088</v>
      </c>
      <c r="H693" s="173">
        <f t="shared" si="19"/>
        <v>178034</v>
      </c>
      <c r="I693" s="82" t="str">
        <f t="shared" si="20"/>
        <v>OK</v>
      </c>
      <c r="J693" s="173">
        <v>9134</v>
      </c>
      <c r="K693" s="173">
        <f t="shared" si="21"/>
        <v>178935</v>
      </c>
      <c r="L693" s="82" t="str">
        <f t="shared" si="22"/>
        <v>OK</v>
      </c>
      <c r="M693" s="173">
        <v>9080</v>
      </c>
      <c r="N693" s="173">
        <f t="shared" si="23"/>
        <v>177877</v>
      </c>
      <c r="O693" s="82" t="str">
        <f t="shared" si="24"/>
        <v>OK</v>
      </c>
      <c r="P693" s="173">
        <v>9083</v>
      </c>
      <c r="Q693" s="173">
        <f t="shared" si="25"/>
        <v>177936</v>
      </c>
      <c r="R693" s="82" t="str">
        <f t="shared" si="26"/>
        <v>OK</v>
      </c>
      <c r="S693" s="75"/>
      <c r="T693" s="75"/>
      <c r="U693" s="75"/>
      <c r="V693" s="75"/>
      <c r="W693" s="75"/>
    </row>
    <row r="694" spans="1:23" ht="12.75" customHeight="1">
      <c r="A694" s="93">
        <v>9.4</v>
      </c>
      <c r="B694" s="156" t="s">
        <v>1143</v>
      </c>
      <c r="C694" s="93"/>
      <c r="D694" s="172"/>
      <c r="E694" s="173"/>
      <c r="F694" s="173">
        <f t="shared" si="18"/>
        <v>0</v>
      </c>
      <c r="G694" s="173"/>
      <c r="H694" s="173">
        <f t="shared" si="19"/>
        <v>0</v>
      </c>
      <c r="I694" s="82" t="str">
        <f t="shared" si="20"/>
        <v>OK</v>
      </c>
      <c r="J694" s="173"/>
      <c r="K694" s="173">
        <f t="shared" si="21"/>
        <v>0</v>
      </c>
      <c r="L694" s="82" t="str">
        <f t="shared" si="22"/>
        <v>OK</v>
      </c>
      <c r="M694" s="173"/>
      <c r="N694" s="173">
        <f t="shared" si="23"/>
        <v>0</v>
      </c>
      <c r="O694" s="82" t="str">
        <f t="shared" si="24"/>
        <v>OK</v>
      </c>
      <c r="P694" s="173">
        <v>0</v>
      </c>
      <c r="Q694" s="173">
        <f t="shared" si="25"/>
        <v>0</v>
      </c>
      <c r="R694" s="82" t="str">
        <f t="shared" si="26"/>
        <v>OK</v>
      </c>
      <c r="S694" s="75"/>
      <c r="T694" s="75"/>
      <c r="U694" s="75"/>
      <c r="V694" s="75"/>
      <c r="W694" s="75"/>
    </row>
    <row r="695" spans="1:23" ht="12.75" customHeight="1">
      <c r="A695" s="93" t="s">
        <v>1144</v>
      </c>
      <c r="B695" s="156" t="s">
        <v>1139</v>
      </c>
      <c r="C695" s="93" t="s">
        <v>217</v>
      </c>
      <c r="D695" s="172">
        <v>201.05</v>
      </c>
      <c r="E695" s="173">
        <v>12848</v>
      </c>
      <c r="F695" s="173">
        <f t="shared" si="18"/>
        <v>2583090</v>
      </c>
      <c r="G695" s="173">
        <v>12784</v>
      </c>
      <c r="H695" s="173">
        <f t="shared" si="19"/>
        <v>2570223</v>
      </c>
      <c r="I695" s="82" t="str">
        <f t="shared" si="20"/>
        <v>OK</v>
      </c>
      <c r="J695" s="173">
        <v>12848</v>
      </c>
      <c r="K695" s="173">
        <f t="shared" si="21"/>
        <v>2583090</v>
      </c>
      <c r="L695" s="82" t="str">
        <f t="shared" si="22"/>
        <v>OK</v>
      </c>
      <c r="M695" s="173">
        <v>12773</v>
      </c>
      <c r="N695" s="173">
        <f t="shared" si="23"/>
        <v>2568012</v>
      </c>
      <c r="O695" s="82" t="str">
        <f t="shared" si="24"/>
        <v>OK</v>
      </c>
      <c r="P695" s="173">
        <v>12776</v>
      </c>
      <c r="Q695" s="173">
        <f t="shared" si="25"/>
        <v>2568615</v>
      </c>
      <c r="R695" s="82" t="str">
        <f t="shared" si="26"/>
        <v>OK</v>
      </c>
      <c r="S695" s="75"/>
      <c r="T695" s="75"/>
      <c r="U695" s="75"/>
      <c r="V695" s="75"/>
      <c r="W695" s="75"/>
    </row>
    <row r="696" spans="1:23" ht="12.75" customHeight="1">
      <c r="A696" s="93" t="s">
        <v>1145</v>
      </c>
      <c r="B696" s="156" t="s">
        <v>881</v>
      </c>
      <c r="C696" s="93" t="s">
        <v>217</v>
      </c>
      <c r="D696" s="172">
        <v>21.9</v>
      </c>
      <c r="E696" s="173">
        <v>17810</v>
      </c>
      <c r="F696" s="173">
        <f t="shared" si="18"/>
        <v>390039</v>
      </c>
      <c r="G696" s="173">
        <v>17721</v>
      </c>
      <c r="H696" s="173">
        <f t="shared" si="19"/>
        <v>388090</v>
      </c>
      <c r="I696" s="82" t="str">
        <f t="shared" si="20"/>
        <v>OK</v>
      </c>
      <c r="J696" s="173">
        <v>17810</v>
      </c>
      <c r="K696" s="173">
        <f t="shared" si="21"/>
        <v>390039</v>
      </c>
      <c r="L696" s="82" t="str">
        <f t="shared" si="22"/>
        <v>OK</v>
      </c>
      <c r="M696" s="173">
        <v>17706</v>
      </c>
      <c r="N696" s="173">
        <f t="shared" si="23"/>
        <v>387761</v>
      </c>
      <c r="O696" s="82" t="str">
        <f t="shared" si="24"/>
        <v>OK</v>
      </c>
      <c r="P696" s="173">
        <v>17711</v>
      </c>
      <c r="Q696" s="173">
        <f t="shared" si="25"/>
        <v>387871</v>
      </c>
      <c r="R696" s="82" t="str">
        <f t="shared" si="26"/>
        <v>OK</v>
      </c>
      <c r="S696" s="75"/>
      <c r="T696" s="75"/>
      <c r="U696" s="75"/>
      <c r="V696" s="75"/>
      <c r="W696" s="75"/>
    </row>
    <row r="697" spans="1:23" ht="12.75" customHeight="1">
      <c r="A697" s="93" t="s">
        <v>1146</v>
      </c>
      <c r="B697" s="156" t="s">
        <v>1142</v>
      </c>
      <c r="C697" s="93" t="s">
        <v>217</v>
      </c>
      <c r="D697" s="172">
        <v>11.309999999999999</v>
      </c>
      <c r="E697" s="173">
        <v>9134</v>
      </c>
      <c r="F697" s="173">
        <f t="shared" si="18"/>
        <v>103306</v>
      </c>
      <c r="G697" s="173">
        <v>9088</v>
      </c>
      <c r="H697" s="173">
        <f t="shared" si="19"/>
        <v>102785</v>
      </c>
      <c r="I697" s="82" t="str">
        <f t="shared" si="20"/>
        <v>OK</v>
      </c>
      <c r="J697" s="173">
        <v>9134</v>
      </c>
      <c r="K697" s="173">
        <f t="shared" si="21"/>
        <v>103306</v>
      </c>
      <c r="L697" s="82" t="str">
        <f t="shared" si="22"/>
        <v>OK</v>
      </c>
      <c r="M697" s="173">
        <v>9080</v>
      </c>
      <c r="N697" s="173">
        <f t="shared" si="23"/>
        <v>102695</v>
      </c>
      <c r="O697" s="82" t="str">
        <f t="shared" si="24"/>
        <v>OK</v>
      </c>
      <c r="P697" s="173">
        <v>9083</v>
      </c>
      <c r="Q697" s="173">
        <f t="shared" si="25"/>
        <v>102729</v>
      </c>
      <c r="R697" s="82" t="str">
        <f t="shared" si="26"/>
        <v>OK</v>
      </c>
      <c r="S697" s="75"/>
      <c r="T697" s="75"/>
      <c r="U697" s="75"/>
      <c r="V697" s="75"/>
      <c r="W697" s="75"/>
    </row>
    <row r="698" spans="1:23" ht="12.75" customHeight="1">
      <c r="A698" s="93" t="s">
        <v>1147</v>
      </c>
      <c r="B698" s="156" t="s">
        <v>1148</v>
      </c>
      <c r="C698" s="93" t="s">
        <v>225</v>
      </c>
      <c r="D698" s="172">
        <v>1</v>
      </c>
      <c r="E698" s="173">
        <v>12439</v>
      </c>
      <c r="F698" s="173">
        <f t="shared" si="18"/>
        <v>12439</v>
      </c>
      <c r="G698" s="173">
        <v>12377</v>
      </c>
      <c r="H698" s="173">
        <f t="shared" si="19"/>
        <v>12377</v>
      </c>
      <c r="I698" s="82" t="str">
        <f t="shared" si="20"/>
        <v>OK</v>
      </c>
      <c r="J698" s="173">
        <v>12439</v>
      </c>
      <c r="K698" s="173">
        <f t="shared" si="21"/>
        <v>12439</v>
      </c>
      <c r="L698" s="82" t="str">
        <f t="shared" si="22"/>
        <v>OK</v>
      </c>
      <c r="M698" s="173">
        <v>12366</v>
      </c>
      <c r="N698" s="173">
        <f t="shared" si="23"/>
        <v>12366</v>
      </c>
      <c r="O698" s="82" t="str">
        <f t="shared" si="24"/>
        <v>OK</v>
      </c>
      <c r="P698" s="173">
        <v>12370</v>
      </c>
      <c r="Q698" s="173">
        <f t="shared" si="25"/>
        <v>12370</v>
      </c>
      <c r="R698" s="82" t="str">
        <f t="shared" si="26"/>
        <v>OK</v>
      </c>
      <c r="S698" s="75"/>
      <c r="T698" s="75"/>
      <c r="U698" s="75"/>
      <c r="V698" s="75"/>
      <c r="W698" s="75"/>
    </row>
    <row r="699" spans="1:23" ht="12.75" customHeight="1">
      <c r="A699" s="93" t="s">
        <v>1149</v>
      </c>
      <c r="B699" s="156" t="s">
        <v>1150</v>
      </c>
      <c r="C699" s="93" t="s">
        <v>225</v>
      </c>
      <c r="D699" s="172">
        <v>1</v>
      </c>
      <c r="E699" s="173">
        <v>31458</v>
      </c>
      <c r="F699" s="173">
        <f t="shared" si="18"/>
        <v>31458</v>
      </c>
      <c r="G699" s="173">
        <v>31301</v>
      </c>
      <c r="H699" s="173">
        <f t="shared" si="19"/>
        <v>31301</v>
      </c>
      <c r="I699" s="82" t="str">
        <f t="shared" si="20"/>
        <v>OK</v>
      </c>
      <c r="J699" s="173">
        <v>31458</v>
      </c>
      <c r="K699" s="173">
        <f t="shared" si="21"/>
        <v>31458</v>
      </c>
      <c r="L699" s="82" t="str">
        <f t="shared" si="22"/>
        <v>OK</v>
      </c>
      <c r="M699" s="173">
        <v>31274</v>
      </c>
      <c r="N699" s="173">
        <f t="shared" si="23"/>
        <v>31274</v>
      </c>
      <c r="O699" s="82" t="str">
        <f t="shared" si="24"/>
        <v>OK</v>
      </c>
      <c r="P699" s="173">
        <v>31282</v>
      </c>
      <c r="Q699" s="173">
        <f t="shared" si="25"/>
        <v>31282</v>
      </c>
      <c r="R699" s="82" t="str">
        <f t="shared" si="26"/>
        <v>OK</v>
      </c>
      <c r="S699" s="75"/>
      <c r="T699" s="75"/>
      <c r="U699" s="75"/>
      <c r="V699" s="75"/>
      <c r="W699" s="75"/>
    </row>
    <row r="700" spans="1:23" ht="12.75" customHeight="1">
      <c r="A700" s="93" t="s">
        <v>1151</v>
      </c>
      <c r="B700" s="156" t="s">
        <v>1106</v>
      </c>
      <c r="C700" s="93" t="s">
        <v>217</v>
      </c>
      <c r="D700" s="172">
        <v>201.05</v>
      </c>
      <c r="E700" s="173">
        <v>10435</v>
      </c>
      <c r="F700" s="173">
        <f t="shared" si="18"/>
        <v>2097957</v>
      </c>
      <c r="G700" s="173">
        <v>10383</v>
      </c>
      <c r="H700" s="173">
        <f t="shared" si="19"/>
        <v>2087502</v>
      </c>
      <c r="I700" s="82" t="str">
        <f t="shared" si="20"/>
        <v>OK</v>
      </c>
      <c r="J700" s="173">
        <v>10435</v>
      </c>
      <c r="K700" s="173">
        <f t="shared" si="21"/>
        <v>2097957</v>
      </c>
      <c r="L700" s="82" t="str">
        <f t="shared" si="22"/>
        <v>OK</v>
      </c>
      <c r="M700" s="173">
        <v>10374</v>
      </c>
      <c r="N700" s="173">
        <f t="shared" si="23"/>
        <v>2085693</v>
      </c>
      <c r="O700" s="82" t="str">
        <f t="shared" si="24"/>
        <v>OK</v>
      </c>
      <c r="P700" s="173">
        <v>10377</v>
      </c>
      <c r="Q700" s="173">
        <f t="shared" si="25"/>
        <v>2086296</v>
      </c>
      <c r="R700" s="82" t="str">
        <f t="shared" si="26"/>
        <v>OK</v>
      </c>
      <c r="S700" s="75"/>
      <c r="T700" s="75"/>
      <c r="U700" s="75"/>
      <c r="V700" s="75"/>
      <c r="W700" s="75"/>
    </row>
    <row r="701" spans="1:23" ht="12.75" customHeight="1">
      <c r="A701" s="93" t="s">
        <v>1152</v>
      </c>
      <c r="B701" s="156" t="s">
        <v>912</v>
      </c>
      <c r="C701" s="93" t="s">
        <v>220</v>
      </c>
      <c r="D701" s="172">
        <v>34.479999999999997</v>
      </c>
      <c r="E701" s="173">
        <v>4352</v>
      </c>
      <c r="F701" s="173">
        <f t="shared" si="18"/>
        <v>150057</v>
      </c>
      <c r="G701" s="173">
        <v>4330</v>
      </c>
      <c r="H701" s="173">
        <f t="shared" si="19"/>
        <v>149298</v>
      </c>
      <c r="I701" s="82" t="str">
        <f t="shared" si="20"/>
        <v>OK</v>
      </c>
      <c r="J701" s="173">
        <v>4352</v>
      </c>
      <c r="K701" s="173">
        <f t="shared" si="21"/>
        <v>150057</v>
      </c>
      <c r="L701" s="82" t="str">
        <f t="shared" si="22"/>
        <v>OK</v>
      </c>
      <c r="M701" s="173">
        <v>4326</v>
      </c>
      <c r="N701" s="173">
        <f t="shared" si="23"/>
        <v>149160</v>
      </c>
      <c r="O701" s="82" t="str">
        <f t="shared" si="24"/>
        <v>OK</v>
      </c>
      <c r="P701" s="173">
        <v>4328</v>
      </c>
      <c r="Q701" s="173">
        <f t="shared" si="25"/>
        <v>149229</v>
      </c>
      <c r="R701" s="82" t="str">
        <f t="shared" si="26"/>
        <v>OK</v>
      </c>
      <c r="S701" s="75"/>
      <c r="T701" s="75"/>
      <c r="U701" s="75"/>
      <c r="V701" s="75"/>
      <c r="W701" s="75"/>
    </row>
    <row r="702" spans="1:23" ht="12.75" customHeight="1">
      <c r="A702" s="93" t="s">
        <v>1153</v>
      </c>
      <c r="B702" s="156" t="s">
        <v>1154</v>
      </c>
      <c r="C702" s="93" t="s">
        <v>389</v>
      </c>
      <c r="D702" s="172">
        <v>226.55</v>
      </c>
      <c r="E702" s="173">
        <v>6548</v>
      </c>
      <c r="F702" s="173">
        <f t="shared" si="18"/>
        <v>1483449</v>
      </c>
      <c r="G702" s="173">
        <v>6515</v>
      </c>
      <c r="H702" s="173">
        <f t="shared" si="19"/>
        <v>1475973</v>
      </c>
      <c r="I702" s="82" t="str">
        <f t="shared" si="20"/>
        <v>OK</v>
      </c>
      <c r="J702" s="173">
        <v>6548</v>
      </c>
      <c r="K702" s="173">
        <f t="shared" si="21"/>
        <v>1483449</v>
      </c>
      <c r="L702" s="82" t="str">
        <f t="shared" si="22"/>
        <v>OK</v>
      </c>
      <c r="M702" s="173">
        <v>6510</v>
      </c>
      <c r="N702" s="173">
        <f t="shared" si="23"/>
        <v>1474841</v>
      </c>
      <c r="O702" s="82" t="str">
        <f t="shared" si="24"/>
        <v>OK</v>
      </c>
      <c r="P702" s="173">
        <v>6511</v>
      </c>
      <c r="Q702" s="173">
        <f t="shared" si="25"/>
        <v>1475067</v>
      </c>
      <c r="R702" s="82" t="str">
        <f t="shared" si="26"/>
        <v>OK</v>
      </c>
      <c r="S702" s="75"/>
      <c r="T702" s="75"/>
      <c r="U702" s="75"/>
      <c r="V702" s="75"/>
      <c r="W702" s="75"/>
    </row>
    <row r="703" spans="1:23" ht="12.75" customHeight="1">
      <c r="A703" s="93" t="s">
        <v>1155</v>
      </c>
      <c r="B703" s="156" t="s">
        <v>719</v>
      </c>
      <c r="C703" s="93" t="s">
        <v>1156</v>
      </c>
      <c r="D703" s="172">
        <v>1</v>
      </c>
      <c r="E703" s="173">
        <v>115000</v>
      </c>
      <c r="F703" s="173">
        <f t="shared" si="18"/>
        <v>115000</v>
      </c>
      <c r="G703" s="173">
        <v>114425</v>
      </c>
      <c r="H703" s="173">
        <f t="shared" si="19"/>
        <v>114425</v>
      </c>
      <c r="I703" s="82" t="str">
        <f t="shared" si="20"/>
        <v>OK</v>
      </c>
      <c r="J703" s="173">
        <v>115000</v>
      </c>
      <c r="K703" s="173">
        <f t="shared" si="21"/>
        <v>115000</v>
      </c>
      <c r="L703" s="82" t="str">
        <f t="shared" si="22"/>
        <v>OK</v>
      </c>
      <c r="M703" s="173">
        <v>114326</v>
      </c>
      <c r="N703" s="173">
        <f t="shared" si="23"/>
        <v>114326</v>
      </c>
      <c r="O703" s="82" t="str">
        <f t="shared" si="24"/>
        <v>OK</v>
      </c>
      <c r="P703" s="173">
        <v>114358</v>
      </c>
      <c r="Q703" s="173">
        <f t="shared" si="25"/>
        <v>114358</v>
      </c>
      <c r="R703" s="82" t="str">
        <f t="shared" si="26"/>
        <v>OK</v>
      </c>
      <c r="S703" s="75"/>
      <c r="T703" s="75"/>
      <c r="U703" s="75"/>
      <c r="V703" s="75"/>
      <c r="W703" s="75"/>
    </row>
    <row r="704" spans="1:23" ht="12.75" customHeight="1">
      <c r="A704" s="93" t="s">
        <v>1157</v>
      </c>
      <c r="B704" s="156" t="s">
        <v>721</v>
      </c>
      <c r="C704" s="93" t="s">
        <v>209</v>
      </c>
      <c r="D704" s="172">
        <v>162</v>
      </c>
      <c r="E704" s="173">
        <v>37463</v>
      </c>
      <c r="F704" s="173">
        <f t="shared" si="18"/>
        <v>6069006</v>
      </c>
      <c r="G704" s="173">
        <v>37276</v>
      </c>
      <c r="H704" s="173">
        <f t="shared" si="19"/>
        <v>6038712</v>
      </c>
      <c r="I704" s="82" t="str">
        <f t="shared" si="20"/>
        <v>OK</v>
      </c>
      <c r="J704" s="173">
        <v>37463</v>
      </c>
      <c r="K704" s="173">
        <f t="shared" si="21"/>
        <v>6069006</v>
      </c>
      <c r="L704" s="82" t="str">
        <f t="shared" si="22"/>
        <v>OK</v>
      </c>
      <c r="M704" s="173">
        <v>37243</v>
      </c>
      <c r="N704" s="173">
        <f t="shared" si="23"/>
        <v>6033366</v>
      </c>
      <c r="O704" s="82" t="str">
        <f t="shared" si="24"/>
        <v>OK</v>
      </c>
      <c r="P704" s="173">
        <v>37254</v>
      </c>
      <c r="Q704" s="173">
        <f t="shared" si="25"/>
        <v>6035148</v>
      </c>
      <c r="R704" s="82" t="str">
        <f t="shared" si="26"/>
        <v>OK</v>
      </c>
      <c r="S704" s="75"/>
      <c r="T704" s="75"/>
      <c r="U704" s="75"/>
      <c r="V704" s="75"/>
      <c r="W704" s="75"/>
    </row>
    <row r="705" spans="1:23" ht="12.75" customHeight="1">
      <c r="A705" s="93" t="s">
        <v>1158</v>
      </c>
      <c r="B705" s="156" t="s">
        <v>723</v>
      </c>
      <c r="C705" s="93" t="s">
        <v>209</v>
      </c>
      <c r="D705" s="172">
        <v>18</v>
      </c>
      <c r="E705" s="173">
        <v>28146</v>
      </c>
      <c r="F705" s="173">
        <f t="shared" si="18"/>
        <v>506628</v>
      </c>
      <c r="G705" s="173">
        <v>28005</v>
      </c>
      <c r="H705" s="173">
        <f t="shared" si="19"/>
        <v>504090</v>
      </c>
      <c r="I705" s="82" t="str">
        <f t="shared" si="20"/>
        <v>OK</v>
      </c>
      <c r="J705" s="173">
        <v>28146</v>
      </c>
      <c r="K705" s="173">
        <f t="shared" si="21"/>
        <v>506628</v>
      </c>
      <c r="L705" s="82" t="str">
        <f t="shared" si="22"/>
        <v>OK</v>
      </c>
      <c r="M705" s="173">
        <v>27981</v>
      </c>
      <c r="N705" s="173">
        <f t="shared" si="23"/>
        <v>503658</v>
      </c>
      <c r="O705" s="82" t="str">
        <f t="shared" si="24"/>
        <v>OK</v>
      </c>
      <c r="P705" s="173">
        <v>27989</v>
      </c>
      <c r="Q705" s="173">
        <f t="shared" si="25"/>
        <v>503802</v>
      </c>
      <c r="R705" s="82" t="str">
        <f t="shared" si="26"/>
        <v>OK</v>
      </c>
      <c r="S705" s="75"/>
      <c r="T705" s="75"/>
      <c r="U705" s="75"/>
      <c r="V705" s="75"/>
      <c r="W705" s="75"/>
    </row>
    <row r="706" spans="1:23" ht="12.75" customHeight="1">
      <c r="A706" s="93" t="s">
        <v>1159</v>
      </c>
      <c r="B706" s="156" t="s">
        <v>1160</v>
      </c>
      <c r="C706" s="93" t="s">
        <v>220</v>
      </c>
      <c r="D706" s="172">
        <v>34.799999999999997</v>
      </c>
      <c r="E706" s="173">
        <v>63366</v>
      </c>
      <c r="F706" s="173">
        <f t="shared" si="18"/>
        <v>2205137</v>
      </c>
      <c r="G706" s="173">
        <v>63049</v>
      </c>
      <c r="H706" s="173">
        <f t="shared" si="19"/>
        <v>2194105</v>
      </c>
      <c r="I706" s="82" t="str">
        <f t="shared" si="20"/>
        <v>OK</v>
      </c>
      <c r="J706" s="173">
        <v>63366</v>
      </c>
      <c r="K706" s="173">
        <f t="shared" si="21"/>
        <v>2205137</v>
      </c>
      <c r="L706" s="82" t="str">
        <f t="shared" si="22"/>
        <v>OK</v>
      </c>
      <c r="M706" s="173">
        <v>62995</v>
      </c>
      <c r="N706" s="173">
        <f t="shared" si="23"/>
        <v>2192226</v>
      </c>
      <c r="O706" s="82" t="str">
        <f t="shared" si="24"/>
        <v>OK</v>
      </c>
      <c r="P706" s="173">
        <v>63012</v>
      </c>
      <c r="Q706" s="173">
        <f t="shared" si="25"/>
        <v>2192818</v>
      </c>
      <c r="R706" s="82" t="str">
        <f t="shared" si="26"/>
        <v>OK</v>
      </c>
      <c r="S706" s="75"/>
      <c r="T706" s="75"/>
      <c r="U706" s="75"/>
      <c r="V706" s="75"/>
      <c r="W706" s="75"/>
    </row>
    <row r="707" spans="1:23" ht="12.75" customHeight="1">
      <c r="A707" s="93" t="s">
        <v>1161</v>
      </c>
      <c r="B707" s="156" t="s">
        <v>1162</v>
      </c>
      <c r="C707" s="93" t="s">
        <v>220</v>
      </c>
      <c r="D707" s="172">
        <v>14</v>
      </c>
      <c r="E707" s="173">
        <v>34334</v>
      </c>
      <c r="F707" s="173">
        <f t="shared" si="18"/>
        <v>480676</v>
      </c>
      <c r="G707" s="173">
        <v>34162</v>
      </c>
      <c r="H707" s="173">
        <f t="shared" si="19"/>
        <v>478268</v>
      </c>
      <c r="I707" s="82" t="str">
        <f t="shared" si="20"/>
        <v>OK</v>
      </c>
      <c r="J707" s="173">
        <v>34334</v>
      </c>
      <c r="K707" s="173">
        <f t="shared" si="21"/>
        <v>480676</v>
      </c>
      <c r="L707" s="82" t="str">
        <f t="shared" si="22"/>
        <v>OK</v>
      </c>
      <c r="M707" s="173">
        <v>34133</v>
      </c>
      <c r="N707" s="173">
        <f t="shared" si="23"/>
        <v>477862</v>
      </c>
      <c r="O707" s="82" t="str">
        <f t="shared" si="24"/>
        <v>OK</v>
      </c>
      <c r="P707" s="173">
        <v>34142</v>
      </c>
      <c r="Q707" s="173">
        <f t="shared" si="25"/>
        <v>477988</v>
      </c>
      <c r="R707" s="82" t="str">
        <f t="shared" si="26"/>
        <v>OK</v>
      </c>
      <c r="S707" s="75"/>
      <c r="T707" s="75"/>
      <c r="U707" s="75"/>
      <c r="V707" s="75"/>
      <c r="W707" s="75"/>
    </row>
    <row r="708" spans="1:23" ht="12.75" customHeight="1">
      <c r="A708" s="93">
        <v>9.5</v>
      </c>
      <c r="B708" s="156" t="s">
        <v>1163</v>
      </c>
      <c r="C708" s="93"/>
      <c r="D708" s="172"/>
      <c r="E708" s="173"/>
      <c r="F708" s="173">
        <f t="shared" si="18"/>
        <v>0</v>
      </c>
      <c r="G708" s="173"/>
      <c r="H708" s="173">
        <f t="shared" si="19"/>
        <v>0</v>
      </c>
      <c r="I708" s="82" t="str">
        <f t="shared" si="20"/>
        <v>OK</v>
      </c>
      <c r="J708" s="173"/>
      <c r="K708" s="173">
        <f t="shared" si="21"/>
        <v>0</v>
      </c>
      <c r="L708" s="82" t="str">
        <f t="shared" si="22"/>
        <v>OK</v>
      </c>
      <c r="M708" s="173"/>
      <c r="N708" s="173">
        <f t="shared" si="23"/>
        <v>0</v>
      </c>
      <c r="O708" s="82" t="str">
        <f t="shared" si="24"/>
        <v>OK</v>
      </c>
      <c r="P708" s="173">
        <v>0</v>
      </c>
      <c r="Q708" s="173">
        <f t="shared" si="25"/>
        <v>0</v>
      </c>
      <c r="R708" s="82" t="str">
        <f t="shared" si="26"/>
        <v>OK</v>
      </c>
      <c r="S708" s="75"/>
      <c r="T708" s="75"/>
      <c r="U708" s="75"/>
      <c r="V708" s="75"/>
      <c r="W708" s="75"/>
    </row>
    <row r="709" spans="1:23" ht="12.75" customHeight="1">
      <c r="A709" s="93" t="s">
        <v>1164</v>
      </c>
      <c r="B709" s="156" t="s">
        <v>881</v>
      </c>
      <c r="C709" s="93" t="s">
        <v>217</v>
      </c>
      <c r="D709" s="172">
        <v>35.200000000000003</v>
      </c>
      <c r="E709" s="173">
        <v>17810</v>
      </c>
      <c r="F709" s="173">
        <f t="shared" si="18"/>
        <v>626912</v>
      </c>
      <c r="G709" s="173">
        <v>17721</v>
      </c>
      <c r="H709" s="173">
        <f t="shared" si="19"/>
        <v>623779</v>
      </c>
      <c r="I709" s="82" t="str">
        <f t="shared" si="20"/>
        <v>OK</v>
      </c>
      <c r="J709" s="173">
        <v>17810</v>
      </c>
      <c r="K709" s="173">
        <f t="shared" si="21"/>
        <v>626912</v>
      </c>
      <c r="L709" s="82" t="str">
        <f t="shared" si="22"/>
        <v>OK</v>
      </c>
      <c r="M709" s="173">
        <v>17706</v>
      </c>
      <c r="N709" s="173">
        <f t="shared" si="23"/>
        <v>623251</v>
      </c>
      <c r="O709" s="82" t="str">
        <f t="shared" si="24"/>
        <v>OK</v>
      </c>
      <c r="P709" s="173">
        <v>17711</v>
      </c>
      <c r="Q709" s="173">
        <f t="shared" si="25"/>
        <v>623427</v>
      </c>
      <c r="R709" s="82" t="str">
        <f t="shared" si="26"/>
        <v>OK</v>
      </c>
      <c r="S709" s="75"/>
      <c r="T709" s="75"/>
      <c r="U709" s="75"/>
      <c r="V709" s="75"/>
      <c r="W709" s="75"/>
    </row>
    <row r="710" spans="1:23" ht="12.75" customHeight="1">
      <c r="A710" s="93" t="s">
        <v>1165</v>
      </c>
      <c r="B710" s="156" t="s">
        <v>1142</v>
      </c>
      <c r="C710" s="93" t="s">
        <v>217</v>
      </c>
      <c r="D710" s="172">
        <v>84</v>
      </c>
      <c r="E710" s="173">
        <v>9134</v>
      </c>
      <c r="F710" s="173">
        <f t="shared" si="18"/>
        <v>767256</v>
      </c>
      <c r="G710" s="173">
        <v>9088</v>
      </c>
      <c r="H710" s="173">
        <f t="shared" si="19"/>
        <v>763392</v>
      </c>
      <c r="I710" s="82" t="str">
        <f t="shared" si="20"/>
        <v>OK</v>
      </c>
      <c r="J710" s="173">
        <v>9134</v>
      </c>
      <c r="K710" s="173">
        <f t="shared" si="21"/>
        <v>767256</v>
      </c>
      <c r="L710" s="82" t="str">
        <f t="shared" si="22"/>
        <v>OK</v>
      </c>
      <c r="M710" s="173">
        <v>9080</v>
      </c>
      <c r="N710" s="173">
        <f t="shared" si="23"/>
        <v>762720</v>
      </c>
      <c r="O710" s="82" t="str">
        <f t="shared" si="24"/>
        <v>OK</v>
      </c>
      <c r="P710" s="173">
        <v>9083</v>
      </c>
      <c r="Q710" s="173">
        <f t="shared" si="25"/>
        <v>762972</v>
      </c>
      <c r="R710" s="82" t="str">
        <f t="shared" si="26"/>
        <v>OK</v>
      </c>
      <c r="S710" s="75"/>
      <c r="T710" s="75"/>
      <c r="U710" s="75"/>
      <c r="V710" s="75"/>
      <c r="W710" s="75"/>
    </row>
    <row r="711" spans="1:23" ht="12.75" customHeight="1">
      <c r="A711" s="93" t="s">
        <v>1166</v>
      </c>
      <c r="B711" s="156" t="s">
        <v>1148</v>
      </c>
      <c r="C711" s="93" t="s">
        <v>225</v>
      </c>
      <c r="D711" s="172">
        <v>28</v>
      </c>
      <c r="E711" s="173">
        <v>12439</v>
      </c>
      <c r="F711" s="173">
        <f t="shared" si="18"/>
        <v>348292</v>
      </c>
      <c r="G711" s="173">
        <v>12377</v>
      </c>
      <c r="H711" s="173">
        <f t="shared" si="19"/>
        <v>346556</v>
      </c>
      <c r="I711" s="82" t="str">
        <f t="shared" si="20"/>
        <v>OK</v>
      </c>
      <c r="J711" s="173">
        <v>12439</v>
      </c>
      <c r="K711" s="173">
        <f t="shared" si="21"/>
        <v>348292</v>
      </c>
      <c r="L711" s="82" t="str">
        <f t="shared" si="22"/>
        <v>OK</v>
      </c>
      <c r="M711" s="173">
        <v>12366</v>
      </c>
      <c r="N711" s="173">
        <f t="shared" si="23"/>
        <v>346248</v>
      </c>
      <c r="O711" s="82" t="str">
        <f t="shared" si="24"/>
        <v>OK</v>
      </c>
      <c r="P711" s="173">
        <v>12370</v>
      </c>
      <c r="Q711" s="173">
        <f t="shared" si="25"/>
        <v>346360</v>
      </c>
      <c r="R711" s="82" t="str">
        <f t="shared" si="26"/>
        <v>OK</v>
      </c>
      <c r="S711" s="75"/>
      <c r="T711" s="75"/>
      <c r="U711" s="75"/>
      <c r="V711" s="75"/>
      <c r="W711" s="75"/>
    </row>
    <row r="712" spans="1:23" ht="12.75" customHeight="1">
      <c r="A712" s="93" t="s">
        <v>1167</v>
      </c>
      <c r="B712" s="156" t="s">
        <v>1150</v>
      </c>
      <c r="C712" s="93" t="s">
        <v>225</v>
      </c>
      <c r="D712" s="172">
        <v>12</v>
      </c>
      <c r="E712" s="173">
        <v>31458</v>
      </c>
      <c r="F712" s="173">
        <f t="shared" si="18"/>
        <v>377496</v>
      </c>
      <c r="G712" s="173">
        <v>31301</v>
      </c>
      <c r="H712" s="173">
        <f t="shared" si="19"/>
        <v>375612</v>
      </c>
      <c r="I712" s="82" t="str">
        <f t="shared" si="20"/>
        <v>OK</v>
      </c>
      <c r="J712" s="173">
        <v>31458</v>
      </c>
      <c r="K712" s="173">
        <f t="shared" si="21"/>
        <v>377496</v>
      </c>
      <c r="L712" s="82" t="str">
        <f t="shared" si="22"/>
        <v>OK</v>
      </c>
      <c r="M712" s="173">
        <v>31274</v>
      </c>
      <c r="N712" s="173">
        <f t="shared" si="23"/>
        <v>375288</v>
      </c>
      <c r="O712" s="82" t="str">
        <f t="shared" si="24"/>
        <v>OK</v>
      </c>
      <c r="P712" s="173">
        <v>31282</v>
      </c>
      <c r="Q712" s="173">
        <f t="shared" si="25"/>
        <v>375384</v>
      </c>
      <c r="R712" s="82" t="str">
        <f t="shared" si="26"/>
        <v>OK</v>
      </c>
      <c r="S712" s="75"/>
      <c r="T712" s="75"/>
      <c r="U712" s="75"/>
      <c r="V712" s="75"/>
      <c r="W712" s="75"/>
    </row>
    <row r="713" spans="1:23" ht="12.75" customHeight="1">
      <c r="A713" s="93" t="s">
        <v>1168</v>
      </c>
      <c r="B713" s="156" t="s">
        <v>1106</v>
      </c>
      <c r="C713" s="93" t="s">
        <v>217</v>
      </c>
      <c r="D713" s="172">
        <v>374.01</v>
      </c>
      <c r="E713" s="173">
        <v>10435</v>
      </c>
      <c r="F713" s="173">
        <f t="shared" si="18"/>
        <v>3902794</v>
      </c>
      <c r="G713" s="173">
        <v>10383</v>
      </c>
      <c r="H713" s="173">
        <f t="shared" si="19"/>
        <v>3883346</v>
      </c>
      <c r="I713" s="82" t="str">
        <f t="shared" si="20"/>
        <v>OK</v>
      </c>
      <c r="J713" s="173">
        <v>10435</v>
      </c>
      <c r="K713" s="173">
        <f t="shared" si="21"/>
        <v>3902794</v>
      </c>
      <c r="L713" s="82" t="str">
        <f t="shared" si="22"/>
        <v>OK</v>
      </c>
      <c r="M713" s="173">
        <v>10374</v>
      </c>
      <c r="N713" s="173">
        <f t="shared" si="23"/>
        <v>3879980</v>
      </c>
      <c r="O713" s="82" t="str">
        <f t="shared" si="24"/>
        <v>OK</v>
      </c>
      <c r="P713" s="173">
        <v>10377</v>
      </c>
      <c r="Q713" s="173">
        <f t="shared" si="25"/>
        <v>3881102</v>
      </c>
      <c r="R713" s="82" t="str">
        <f t="shared" si="26"/>
        <v>OK</v>
      </c>
      <c r="S713" s="75"/>
      <c r="T713" s="75"/>
      <c r="U713" s="75"/>
      <c r="V713" s="75"/>
      <c r="W713" s="75"/>
    </row>
    <row r="714" spans="1:23" ht="12.75" customHeight="1">
      <c r="A714" s="93" t="s">
        <v>1169</v>
      </c>
      <c r="B714" s="156" t="s">
        <v>1170</v>
      </c>
      <c r="C714" s="93" t="s">
        <v>220</v>
      </c>
      <c r="D714" s="172">
        <v>46</v>
      </c>
      <c r="E714" s="173">
        <v>8707</v>
      </c>
      <c r="F714" s="173">
        <f t="shared" si="18"/>
        <v>400522</v>
      </c>
      <c r="G714" s="173">
        <v>8663</v>
      </c>
      <c r="H714" s="173">
        <f t="shared" si="19"/>
        <v>398498</v>
      </c>
      <c r="I714" s="82" t="str">
        <f t="shared" si="20"/>
        <v>OK</v>
      </c>
      <c r="J714" s="173">
        <v>8707</v>
      </c>
      <c r="K714" s="173">
        <f t="shared" si="21"/>
        <v>400522</v>
      </c>
      <c r="L714" s="82" t="str">
        <f t="shared" si="22"/>
        <v>OK</v>
      </c>
      <c r="M714" s="173">
        <v>8656</v>
      </c>
      <c r="N714" s="173">
        <f t="shared" si="23"/>
        <v>398176</v>
      </c>
      <c r="O714" s="82" t="str">
        <f t="shared" si="24"/>
        <v>OK</v>
      </c>
      <c r="P714" s="173">
        <v>8658</v>
      </c>
      <c r="Q714" s="173">
        <f t="shared" si="25"/>
        <v>398268</v>
      </c>
      <c r="R714" s="82" t="str">
        <f t="shared" si="26"/>
        <v>OK</v>
      </c>
      <c r="S714" s="75"/>
      <c r="T714" s="75"/>
      <c r="U714" s="75"/>
      <c r="V714" s="75"/>
      <c r="W714" s="75"/>
    </row>
    <row r="715" spans="1:23" ht="12.75" customHeight="1">
      <c r="A715" s="93" t="s">
        <v>1171</v>
      </c>
      <c r="B715" s="156" t="s">
        <v>912</v>
      </c>
      <c r="C715" s="93" t="s">
        <v>220</v>
      </c>
      <c r="D715" s="172">
        <v>82</v>
      </c>
      <c r="E715" s="173">
        <v>4352</v>
      </c>
      <c r="F715" s="173">
        <f t="shared" si="18"/>
        <v>356864</v>
      </c>
      <c r="G715" s="173">
        <v>4330</v>
      </c>
      <c r="H715" s="173">
        <f t="shared" si="19"/>
        <v>355060</v>
      </c>
      <c r="I715" s="82" t="str">
        <f t="shared" si="20"/>
        <v>OK</v>
      </c>
      <c r="J715" s="173">
        <v>4352</v>
      </c>
      <c r="K715" s="173">
        <f t="shared" si="21"/>
        <v>356864</v>
      </c>
      <c r="L715" s="82" t="str">
        <f t="shared" si="22"/>
        <v>OK</v>
      </c>
      <c r="M715" s="173">
        <v>4326</v>
      </c>
      <c r="N715" s="173">
        <f t="shared" si="23"/>
        <v>354732</v>
      </c>
      <c r="O715" s="82" t="str">
        <f t="shared" si="24"/>
        <v>OK</v>
      </c>
      <c r="P715" s="173">
        <v>4328</v>
      </c>
      <c r="Q715" s="173">
        <f t="shared" si="25"/>
        <v>354896</v>
      </c>
      <c r="R715" s="82" t="str">
        <f t="shared" si="26"/>
        <v>OK</v>
      </c>
      <c r="S715" s="75"/>
      <c r="T715" s="75"/>
      <c r="U715" s="75"/>
      <c r="V715" s="75"/>
      <c r="W715" s="75"/>
    </row>
    <row r="716" spans="1:23" ht="12.75" customHeight="1">
      <c r="A716" s="93" t="s">
        <v>1172</v>
      </c>
      <c r="B716" s="156" t="s">
        <v>1173</v>
      </c>
      <c r="C716" s="93" t="s">
        <v>225</v>
      </c>
      <c r="D716" s="172">
        <v>3</v>
      </c>
      <c r="E716" s="173">
        <v>400000</v>
      </c>
      <c r="F716" s="173">
        <f t="shared" si="18"/>
        <v>1200000</v>
      </c>
      <c r="G716" s="173">
        <v>398000</v>
      </c>
      <c r="H716" s="173">
        <f t="shared" si="19"/>
        <v>1194000</v>
      </c>
      <c r="I716" s="82" t="str">
        <f t="shared" si="20"/>
        <v>OK</v>
      </c>
      <c r="J716" s="173">
        <v>400000</v>
      </c>
      <c r="K716" s="173">
        <f t="shared" si="21"/>
        <v>1200000</v>
      </c>
      <c r="L716" s="82" t="str">
        <f t="shared" si="22"/>
        <v>OK</v>
      </c>
      <c r="M716" s="173">
        <v>397656</v>
      </c>
      <c r="N716" s="173">
        <f t="shared" si="23"/>
        <v>1192968</v>
      </c>
      <c r="O716" s="82" t="str">
        <f t="shared" si="24"/>
        <v>OK</v>
      </c>
      <c r="P716" s="173">
        <v>397768</v>
      </c>
      <c r="Q716" s="173">
        <f t="shared" si="25"/>
        <v>1193304</v>
      </c>
      <c r="R716" s="82" t="str">
        <f t="shared" si="26"/>
        <v>OK</v>
      </c>
      <c r="S716" s="75"/>
      <c r="T716" s="75"/>
      <c r="U716" s="75"/>
      <c r="V716" s="75"/>
      <c r="W716" s="75"/>
    </row>
    <row r="717" spans="1:23" ht="12.75" customHeight="1">
      <c r="A717" s="93">
        <v>9.6</v>
      </c>
      <c r="B717" s="156" t="s">
        <v>1174</v>
      </c>
      <c r="C717" s="93"/>
      <c r="D717" s="172"/>
      <c r="E717" s="173"/>
      <c r="F717" s="173">
        <f t="shared" si="18"/>
        <v>0</v>
      </c>
      <c r="G717" s="173"/>
      <c r="H717" s="173">
        <f t="shared" si="19"/>
        <v>0</v>
      </c>
      <c r="I717" s="82" t="str">
        <f t="shared" si="20"/>
        <v>OK</v>
      </c>
      <c r="J717" s="173"/>
      <c r="K717" s="173">
        <f t="shared" si="21"/>
        <v>0</v>
      </c>
      <c r="L717" s="82" t="str">
        <f t="shared" si="22"/>
        <v>OK</v>
      </c>
      <c r="M717" s="173"/>
      <c r="N717" s="173">
        <f t="shared" si="23"/>
        <v>0</v>
      </c>
      <c r="O717" s="82" t="str">
        <f t="shared" si="24"/>
        <v>OK</v>
      </c>
      <c r="P717" s="173">
        <v>0</v>
      </c>
      <c r="Q717" s="173">
        <f t="shared" si="25"/>
        <v>0</v>
      </c>
      <c r="R717" s="82" t="str">
        <f t="shared" si="26"/>
        <v>OK</v>
      </c>
      <c r="S717" s="75"/>
      <c r="T717" s="75"/>
      <c r="U717" s="75"/>
      <c r="V717" s="75"/>
      <c r="W717" s="75"/>
    </row>
    <row r="718" spans="1:23" ht="12.75" customHeight="1">
      <c r="A718" s="93" t="s">
        <v>1175</v>
      </c>
      <c r="B718" s="156" t="s">
        <v>1139</v>
      </c>
      <c r="C718" s="93" t="s">
        <v>217</v>
      </c>
      <c r="D718" s="172">
        <v>660.28</v>
      </c>
      <c r="E718" s="173">
        <v>12848</v>
      </c>
      <c r="F718" s="173">
        <f t="shared" si="18"/>
        <v>8483277</v>
      </c>
      <c r="G718" s="173">
        <v>12784</v>
      </c>
      <c r="H718" s="173">
        <f t="shared" si="19"/>
        <v>8441020</v>
      </c>
      <c r="I718" s="82" t="str">
        <f t="shared" si="20"/>
        <v>OK</v>
      </c>
      <c r="J718" s="173">
        <v>12848</v>
      </c>
      <c r="K718" s="173">
        <f t="shared" si="21"/>
        <v>8483277</v>
      </c>
      <c r="L718" s="82" t="str">
        <f t="shared" si="22"/>
        <v>OK</v>
      </c>
      <c r="M718" s="173">
        <v>12773</v>
      </c>
      <c r="N718" s="173">
        <f t="shared" si="23"/>
        <v>8433756</v>
      </c>
      <c r="O718" s="82" t="str">
        <f t="shared" si="24"/>
        <v>OK</v>
      </c>
      <c r="P718" s="173">
        <v>12776</v>
      </c>
      <c r="Q718" s="173">
        <f t="shared" si="25"/>
        <v>8435737</v>
      </c>
      <c r="R718" s="82" t="str">
        <f t="shared" si="26"/>
        <v>OK</v>
      </c>
      <c r="S718" s="75"/>
      <c r="T718" s="75"/>
      <c r="U718" s="75"/>
      <c r="V718" s="75"/>
      <c r="W718" s="75"/>
    </row>
    <row r="719" spans="1:23" ht="12.75" customHeight="1">
      <c r="A719" s="93" t="s">
        <v>1176</v>
      </c>
      <c r="B719" s="156" t="s">
        <v>1177</v>
      </c>
      <c r="C719" s="93" t="s">
        <v>217</v>
      </c>
      <c r="D719" s="172">
        <v>279.23</v>
      </c>
      <c r="E719" s="173">
        <v>3649</v>
      </c>
      <c r="F719" s="173">
        <f t="shared" si="18"/>
        <v>1018910</v>
      </c>
      <c r="G719" s="173">
        <v>3631</v>
      </c>
      <c r="H719" s="173">
        <f t="shared" si="19"/>
        <v>1013884</v>
      </c>
      <c r="I719" s="82" t="str">
        <f t="shared" si="20"/>
        <v>OK</v>
      </c>
      <c r="J719" s="173">
        <v>3649</v>
      </c>
      <c r="K719" s="173">
        <f t="shared" si="21"/>
        <v>1018910</v>
      </c>
      <c r="L719" s="82" t="str">
        <f t="shared" si="22"/>
        <v>OK</v>
      </c>
      <c r="M719" s="173">
        <v>3628</v>
      </c>
      <c r="N719" s="173">
        <f t="shared" si="23"/>
        <v>1013046</v>
      </c>
      <c r="O719" s="82" t="str">
        <f t="shared" si="24"/>
        <v>OK</v>
      </c>
      <c r="P719" s="173">
        <v>3629</v>
      </c>
      <c r="Q719" s="173">
        <f t="shared" si="25"/>
        <v>1013326</v>
      </c>
      <c r="R719" s="82" t="str">
        <f t="shared" si="26"/>
        <v>OK</v>
      </c>
      <c r="S719" s="75"/>
      <c r="T719" s="75"/>
      <c r="U719" s="75"/>
      <c r="V719" s="75"/>
      <c r="W719" s="75"/>
    </row>
    <row r="720" spans="1:23" ht="12.75" customHeight="1">
      <c r="A720" s="93">
        <v>9.6999999999999993</v>
      </c>
      <c r="B720" s="156" t="s">
        <v>1178</v>
      </c>
      <c r="C720" s="93"/>
      <c r="D720" s="172"/>
      <c r="E720" s="173"/>
      <c r="F720" s="173">
        <f t="shared" si="18"/>
        <v>0</v>
      </c>
      <c r="G720" s="173"/>
      <c r="H720" s="173">
        <f t="shared" si="19"/>
        <v>0</v>
      </c>
      <c r="I720" s="82" t="str">
        <f t="shared" si="20"/>
        <v>OK</v>
      </c>
      <c r="J720" s="173"/>
      <c r="K720" s="173">
        <f t="shared" si="21"/>
        <v>0</v>
      </c>
      <c r="L720" s="82" t="str">
        <f t="shared" si="22"/>
        <v>OK</v>
      </c>
      <c r="M720" s="173"/>
      <c r="N720" s="173">
        <f t="shared" si="23"/>
        <v>0</v>
      </c>
      <c r="O720" s="82" t="str">
        <f t="shared" si="24"/>
        <v>OK</v>
      </c>
      <c r="P720" s="173">
        <v>0</v>
      </c>
      <c r="Q720" s="173">
        <f t="shared" si="25"/>
        <v>0</v>
      </c>
      <c r="R720" s="82" t="str">
        <f t="shared" si="26"/>
        <v>OK</v>
      </c>
      <c r="S720" s="75"/>
      <c r="T720" s="75"/>
      <c r="U720" s="75"/>
      <c r="V720" s="75"/>
      <c r="W720" s="75"/>
    </row>
    <row r="721" spans="1:23" ht="12.75" customHeight="1">
      <c r="A721" s="93" t="s">
        <v>1179</v>
      </c>
      <c r="B721" s="156" t="s">
        <v>1170</v>
      </c>
      <c r="C721" s="93" t="s">
        <v>220</v>
      </c>
      <c r="D721" s="172">
        <v>72.72999999999999</v>
      </c>
      <c r="E721" s="173">
        <v>8707</v>
      </c>
      <c r="F721" s="173">
        <f t="shared" si="18"/>
        <v>633260</v>
      </c>
      <c r="G721" s="173">
        <v>8663</v>
      </c>
      <c r="H721" s="173">
        <f t="shared" si="19"/>
        <v>630060</v>
      </c>
      <c r="I721" s="82" t="str">
        <f t="shared" si="20"/>
        <v>OK</v>
      </c>
      <c r="J721" s="173">
        <v>8707</v>
      </c>
      <c r="K721" s="173">
        <f t="shared" si="21"/>
        <v>633260</v>
      </c>
      <c r="L721" s="82" t="str">
        <f t="shared" si="22"/>
        <v>OK</v>
      </c>
      <c r="M721" s="173">
        <v>8656</v>
      </c>
      <c r="N721" s="173">
        <f t="shared" si="23"/>
        <v>629551</v>
      </c>
      <c r="O721" s="82" t="str">
        <f t="shared" si="24"/>
        <v>OK</v>
      </c>
      <c r="P721" s="173">
        <v>8658</v>
      </c>
      <c r="Q721" s="173">
        <f t="shared" si="25"/>
        <v>629696</v>
      </c>
      <c r="R721" s="82" t="str">
        <f t="shared" si="26"/>
        <v>OK</v>
      </c>
      <c r="S721" s="75"/>
      <c r="T721" s="75"/>
      <c r="U721" s="75"/>
      <c r="V721" s="75"/>
      <c r="W721" s="75"/>
    </row>
    <row r="722" spans="1:23" ht="12.75" customHeight="1">
      <c r="A722" s="93" t="s">
        <v>1180</v>
      </c>
      <c r="B722" s="156" t="s">
        <v>1106</v>
      </c>
      <c r="C722" s="93" t="s">
        <v>217</v>
      </c>
      <c r="D722" s="172">
        <v>163.79</v>
      </c>
      <c r="E722" s="173">
        <v>10435</v>
      </c>
      <c r="F722" s="173">
        <f t="shared" si="18"/>
        <v>1709149</v>
      </c>
      <c r="G722" s="173">
        <v>10383</v>
      </c>
      <c r="H722" s="173">
        <f t="shared" si="19"/>
        <v>1700632</v>
      </c>
      <c r="I722" s="82" t="str">
        <f t="shared" si="20"/>
        <v>OK</v>
      </c>
      <c r="J722" s="173">
        <v>10435</v>
      </c>
      <c r="K722" s="173">
        <f t="shared" si="21"/>
        <v>1709149</v>
      </c>
      <c r="L722" s="82" t="str">
        <f t="shared" si="22"/>
        <v>OK</v>
      </c>
      <c r="M722" s="173">
        <v>10374</v>
      </c>
      <c r="N722" s="173">
        <f t="shared" si="23"/>
        <v>1699157</v>
      </c>
      <c r="O722" s="82" t="str">
        <f t="shared" si="24"/>
        <v>OK</v>
      </c>
      <c r="P722" s="173">
        <v>10377</v>
      </c>
      <c r="Q722" s="173">
        <f t="shared" si="25"/>
        <v>1699649</v>
      </c>
      <c r="R722" s="82" t="str">
        <f t="shared" si="26"/>
        <v>OK</v>
      </c>
      <c r="S722" s="75"/>
      <c r="T722" s="75"/>
      <c r="U722" s="75"/>
      <c r="V722" s="75"/>
      <c r="W722" s="75"/>
    </row>
    <row r="723" spans="1:23" ht="12.75" customHeight="1">
      <c r="A723" s="93" t="s">
        <v>1181</v>
      </c>
      <c r="B723" s="156" t="s">
        <v>1139</v>
      </c>
      <c r="C723" s="93" t="s">
        <v>217</v>
      </c>
      <c r="D723" s="172">
        <v>90.43</v>
      </c>
      <c r="E723" s="173">
        <v>12848</v>
      </c>
      <c r="F723" s="173">
        <f t="shared" si="18"/>
        <v>1161845</v>
      </c>
      <c r="G723" s="173">
        <v>12784</v>
      </c>
      <c r="H723" s="173">
        <f t="shared" si="19"/>
        <v>1156057</v>
      </c>
      <c r="I723" s="82" t="str">
        <f t="shared" si="20"/>
        <v>OK</v>
      </c>
      <c r="J723" s="173">
        <v>12848</v>
      </c>
      <c r="K723" s="173">
        <f t="shared" si="21"/>
        <v>1161845</v>
      </c>
      <c r="L723" s="82" t="str">
        <f t="shared" si="22"/>
        <v>OK</v>
      </c>
      <c r="M723" s="173">
        <v>12773</v>
      </c>
      <c r="N723" s="173">
        <f t="shared" si="23"/>
        <v>1155062</v>
      </c>
      <c r="O723" s="82" t="str">
        <f t="shared" si="24"/>
        <v>OK</v>
      </c>
      <c r="P723" s="173">
        <v>12776</v>
      </c>
      <c r="Q723" s="173">
        <f t="shared" si="25"/>
        <v>1155334</v>
      </c>
      <c r="R723" s="82" t="str">
        <f t="shared" si="26"/>
        <v>OK</v>
      </c>
      <c r="S723" s="75"/>
      <c r="T723" s="75"/>
      <c r="U723" s="75"/>
      <c r="V723" s="75"/>
      <c r="W723" s="75"/>
    </row>
    <row r="724" spans="1:23" ht="12.75" customHeight="1">
      <c r="A724" s="93" t="s">
        <v>1182</v>
      </c>
      <c r="B724" s="156" t="s">
        <v>881</v>
      </c>
      <c r="C724" s="93" t="s">
        <v>217</v>
      </c>
      <c r="D724" s="172">
        <v>2.7</v>
      </c>
      <c r="E724" s="173">
        <v>17810</v>
      </c>
      <c r="F724" s="173">
        <f t="shared" si="18"/>
        <v>48087</v>
      </c>
      <c r="G724" s="173">
        <v>17721</v>
      </c>
      <c r="H724" s="173">
        <f t="shared" si="19"/>
        <v>47847</v>
      </c>
      <c r="I724" s="82" t="str">
        <f t="shared" si="20"/>
        <v>OK</v>
      </c>
      <c r="J724" s="173">
        <v>17810</v>
      </c>
      <c r="K724" s="173">
        <f t="shared" si="21"/>
        <v>48087</v>
      </c>
      <c r="L724" s="82" t="str">
        <f t="shared" si="22"/>
        <v>OK</v>
      </c>
      <c r="M724" s="173">
        <v>17706</v>
      </c>
      <c r="N724" s="173">
        <f t="shared" si="23"/>
        <v>47806</v>
      </c>
      <c r="O724" s="82" t="str">
        <f t="shared" si="24"/>
        <v>OK</v>
      </c>
      <c r="P724" s="173">
        <v>17711</v>
      </c>
      <c r="Q724" s="173">
        <f t="shared" si="25"/>
        <v>47820</v>
      </c>
      <c r="R724" s="82" t="str">
        <f t="shared" si="26"/>
        <v>OK</v>
      </c>
      <c r="S724" s="75"/>
      <c r="T724" s="75"/>
      <c r="U724" s="75"/>
      <c r="V724" s="75"/>
      <c r="W724" s="75"/>
    </row>
    <row r="725" spans="1:23" ht="12.75" customHeight="1">
      <c r="A725" s="93" t="s">
        <v>1183</v>
      </c>
      <c r="B725" s="156" t="s">
        <v>1142</v>
      </c>
      <c r="C725" s="93" t="s">
        <v>217</v>
      </c>
      <c r="D725" s="172">
        <v>31.65</v>
      </c>
      <c r="E725" s="173">
        <v>9134</v>
      </c>
      <c r="F725" s="173">
        <f t="shared" si="18"/>
        <v>289091</v>
      </c>
      <c r="G725" s="173">
        <v>9088</v>
      </c>
      <c r="H725" s="173">
        <f t="shared" si="19"/>
        <v>287635</v>
      </c>
      <c r="I725" s="82" t="str">
        <f t="shared" si="20"/>
        <v>OK</v>
      </c>
      <c r="J725" s="173">
        <v>9134</v>
      </c>
      <c r="K725" s="173">
        <f t="shared" si="21"/>
        <v>289091</v>
      </c>
      <c r="L725" s="82" t="str">
        <f t="shared" si="22"/>
        <v>OK</v>
      </c>
      <c r="M725" s="173">
        <v>9080</v>
      </c>
      <c r="N725" s="173">
        <f t="shared" si="23"/>
        <v>287382</v>
      </c>
      <c r="O725" s="82" t="str">
        <f t="shared" si="24"/>
        <v>OK</v>
      </c>
      <c r="P725" s="173">
        <v>9083</v>
      </c>
      <c r="Q725" s="173">
        <f t="shared" si="25"/>
        <v>287477</v>
      </c>
      <c r="R725" s="82" t="str">
        <f t="shared" si="26"/>
        <v>OK</v>
      </c>
      <c r="S725" s="75"/>
      <c r="T725" s="75"/>
      <c r="U725" s="75"/>
      <c r="V725" s="75"/>
      <c r="W725" s="75"/>
    </row>
    <row r="726" spans="1:23" ht="12.75" customHeight="1">
      <c r="A726" s="93" t="s">
        <v>1184</v>
      </c>
      <c r="B726" s="156" t="s">
        <v>1148</v>
      </c>
      <c r="C726" s="93" t="s">
        <v>225</v>
      </c>
      <c r="D726" s="172">
        <v>10</v>
      </c>
      <c r="E726" s="173">
        <v>12439</v>
      </c>
      <c r="F726" s="173">
        <f t="shared" si="18"/>
        <v>124390</v>
      </c>
      <c r="G726" s="173">
        <v>12377</v>
      </c>
      <c r="H726" s="173">
        <f t="shared" si="19"/>
        <v>123770</v>
      </c>
      <c r="I726" s="82" t="str">
        <f t="shared" si="20"/>
        <v>OK</v>
      </c>
      <c r="J726" s="173">
        <v>12439</v>
      </c>
      <c r="K726" s="173">
        <f t="shared" si="21"/>
        <v>124390</v>
      </c>
      <c r="L726" s="82" t="str">
        <f t="shared" si="22"/>
        <v>OK</v>
      </c>
      <c r="M726" s="173">
        <v>12366</v>
      </c>
      <c r="N726" s="173">
        <f t="shared" si="23"/>
        <v>123660</v>
      </c>
      <c r="O726" s="82" t="str">
        <f t="shared" si="24"/>
        <v>OK</v>
      </c>
      <c r="P726" s="173">
        <v>12370</v>
      </c>
      <c r="Q726" s="173">
        <f t="shared" si="25"/>
        <v>123700</v>
      </c>
      <c r="R726" s="82" t="str">
        <f t="shared" si="26"/>
        <v>OK</v>
      </c>
      <c r="S726" s="75"/>
      <c r="T726" s="75"/>
      <c r="U726" s="75"/>
      <c r="V726" s="75"/>
      <c r="W726" s="75"/>
    </row>
    <row r="727" spans="1:23" ht="12.75" customHeight="1">
      <c r="A727" s="93" t="s">
        <v>1185</v>
      </c>
      <c r="B727" s="156" t="s">
        <v>1150</v>
      </c>
      <c r="C727" s="93" t="s">
        <v>225</v>
      </c>
      <c r="D727" s="172">
        <v>2</v>
      </c>
      <c r="E727" s="173">
        <v>31458</v>
      </c>
      <c r="F727" s="173">
        <f t="shared" si="18"/>
        <v>62916</v>
      </c>
      <c r="G727" s="173">
        <v>31301</v>
      </c>
      <c r="H727" s="173">
        <f t="shared" si="19"/>
        <v>62602</v>
      </c>
      <c r="I727" s="82" t="str">
        <f t="shared" si="20"/>
        <v>OK</v>
      </c>
      <c r="J727" s="173">
        <v>31458</v>
      </c>
      <c r="K727" s="173">
        <f t="shared" si="21"/>
        <v>62916</v>
      </c>
      <c r="L727" s="82" t="str">
        <f t="shared" si="22"/>
        <v>OK</v>
      </c>
      <c r="M727" s="173">
        <v>31274</v>
      </c>
      <c r="N727" s="173">
        <f t="shared" si="23"/>
        <v>62548</v>
      </c>
      <c r="O727" s="82" t="str">
        <f t="shared" si="24"/>
        <v>OK</v>
      </c>
      <c r="P727" s="173">
        <v>31282</v>
      </c>
      <c r="Q727" s="173">
        <f t="shared" si="25"/>
        <v>62564</v>
      </c>
      <c r="R727" s="82" t="str">
        <f t="shared" si="26"/>
        <v>OK</v>
      </c>
      <c r="S727" s="75"/>
      <c r="T727" s="75"/>
      <c r="U727" s="75"/>
      <c r="V727" s="75"/>
      <c r="W727" s="75"/>
    </row>
    <row r="728" spans="1:23" ht="12.75" customHeight="1">
      <c r="A728" s="93">
        <v>9.8000000000000007</v>
      </c>
      <c r="B728" s="156" t="s">
        <v>1186</v>
      </c>
      <c r="C728" s="93"/>
      <c r="D728" s="172"/>
      <c r="E728" s="173"/>
      <c r="F728" s="173">
        <f t="shared" si="18"/>
        <v>0</v>
      </c>
      <c r="G728" s="173"/>
      <c r="H728" s="173">
        <f t="shared" si="19"/>
        <v>0</v>
      </c>
      <c r="I728" s="82" t="str">
        <f t="shared" si="20"/>
        <v>OK</v>
      </c>
      <c r="J728" s="173"/>
      <c r="K728" s="173">
        <f t="shared" si="21"/>
        <v>0</v>
      </c>
      <c r="L728" s="82" t="str">
        <f t="shared" si="22"/>
        <v>OK</v>
      </c>
      <c r="M728" s="173"/>
      <c r="N728" s="173">
        <f t="shared" si="23"/>
        <v>0</v>
      </c>
      <c r="O728" s="82" t="str">
        <f t="shared" si="24"/>
        <v>OK</v>
      </c>
      <c r="P728" s="173">
        <v>0</v>
      </c>
      <c r="Q728" s="173">
        <f t="shared" si="25"/>
        <v>0</v>
      </c>
      <c r="R728" s="82" t="str">
        <f t="shared" si="26"/>
        <v>OK</v>
      </c>
      <c r="S728" s="75"/>
      <c r="T728" s="75"/>
      <c r="U728" s="75"/>
      <c r="V728" s="75"/>
      <c r="W728" s="75"/>
    </row>
    <row r="729" spans="1:23" ht="12.75" customHeight="1">
      <c r="A729" s="93" t="s">
        <v>1187</v>
      </c>
      <c r="B729" s="156" t="s">
        <v>1188</v>
      </c>
      <c r="C729" s="93" t="s">
        <v>220</v>
      </c>
      <c r="D729" s="172">
        <v>4.5200000000000005</v>
      </c>
      <c r="E729" s="173">
        <v>14599</v>
      </c>
      <c r="F729" s="173">
        <f t="shared" si="18"/>
        <v>65987</v>
      </c>
      <c r="G729" s="173">
        <v>14526</v>
      </c>
      <c r="H729" s="173">
        <f t="shared" si="19"/>
        <v>65658</v>
      </c>
      <c r="I729" s="82" t="str">
        <f t="shared" si="20"/>
        <v>OK</v>
      </c>
      <c r="J729" s="173">
        <v>14599</v>
      </c>
      <c r="K729" s="173">
        <f t="shared" si="21"/>
        <v>65987</v>
      </c>
      <c r="L729" s="82" t="str">
        <f t="shared" si="22"/>
        <v>OK</v>
      </c>
      <c r="M729" s="173">
        <v>14513</v>
      </c>
      <c r="N729" s="173">
        <f t="shared" si="23"/>
        <v>65599</v>
      </c>
      <c r="O729" s="82" t="str">
        <f t="shared" si="24"/>
        <v>OK</v>
      </c>
      <c r="P729" s="173">
        <v>14518</v>
      </c>
      <c r="Q729" s="173">
        <f t="shared" si="25"/>
        <v>65621</v>
      </c>
      <c r="R729" s="82" t="str">
        <f t="shared" si="26"/>
        <v>OK</v>
      </c>
      <c r="S729" s="75"/>
      <c r="T729" s="75"/>
      <c r="U729" s="75"/>
      <c r="V729" s="75"/>
      <c r="W729" s="75"/>
    </row>
    <row r="730" spans="1:23" ht="12.75" customHeight="1">
      <c r="A730" s="93" t="s">
        <v>1189</v>
      </c>
      <c r="B730" s="156" t="s">
        <v>1190</v>
      </c>
      <c r="C730" s="93" t="s">
        <v>217</v>
      </c>
      <c r="D730" s="172">
        <v>3.66</v>
      </c>
      <c r="E730" s="173">
        <v>10869</v>
      </c>
      <c r="F730" s="173">
        <f t="shared" si="18"/>
        <v>39781</v>
      </c>
      <c r="G730" s="173">
        <v>10815</v>
      </c>
      <c r="H730" s="173">
        <f t="shared" si="19"/>
        <v>39583</v>
      </c>
      <c r="I730" s="82" t="str">
        <f t="shared" si="20"/>
        <v>OK</v>
      </c>
      <c r="J730" s="173">
        <v>10869</v>
      </c>
      <c r="K730" s="173">
        <f t="shared" si="21"/>
        <v>39781</v>
      </c>
      <c r="L730" s="82" t="str">
        <f t="shared" si="22"/>
        <v>OK</v>
      </c>
      <c r="M730" s="173">
        <v>10805</v>
      </c>
      <c r="N730" s="173">
        <f t="shared" si="23"/>
        <v>39546</v>
      </c>
      <c r="O730" s="82" t="str">
        <f t="shared" si="24"/>
        <v>OK</v>
      </c>
      <c r="P730" s="173">
        <v>10808</v>
      </c>
      <c r="Q730" s="173">
        <f t="shared" si="25"/>
        <v>39557</v>
      </c>
      <c r="R730" s="82" t="str">
        <f t="shared" si="26"/>
        <v>OK</v>
      </c>
      <c r="S730" s="75"/>
      <c r="T730" s="75"/>
      <c r="U730" s="75"/>
      <c r="V730" s="75"/>
      <c r="W730" s="75"/>
    </row>
    <row r="731" spans="1:23" ht="12.75" customHeight="1">
      <c r="A731" s="93" t="s">
        <v>1191</v>
      </c>
      <c r="B731" s="156" t="s">
        <v>1192</v>
      </c>
      <c r="C731" s="93" t="s">
        <v>217</v>
      </c>
      <c r="D731" s="172">
        <v>5.56</v>
      </c>
      <c r="E731" s="173">
        <v>33861</v>
      </c>
      <c r="F731" s="173">
        <f t="shared" si="18"/>
        <v>188267</v>
      </c>
      <c r="G731" s="173">
        <v>33692</v>
      </c>
      <c r="H731" s="173">
        <f t="shared" si="19"/>
        <v>187328</v>
      </c>
      <c r="I731" s="82" t="str">
        <f t="shared" si="20"/>
        <v>OK</v>
      </c>
      <c r="J731" s="173">
        <v>33861</v>
      </c>
      <c r="K731" s="173">
        <f t="shared" si="21"/>
        <v>188267</v>
      </c>
      <c r="L731" s="82" t="str">
        <f t="shared" si="22"/>
        <v>OK</v>
      </c>
      <c r="M731" s="173">
        <v>33663</v>
      </c>
      <c r="N731" s="173">
        <f t="shared" si="23"/>
        <v>187166</v>
      </c>
      <c r="O731" s="82" t="str">
        <f t="shared" si="24"/>
        <v>OK</v>
      </c>
      <c r="P731" s="173">
        <v>33672</v>
      </c>
      <c r="Q731" s="173">
        <f t="shared" si="25"/>
        <v>187216</v>
      </c>
      <c r="R731" s="82" t="str">
        <f t="shared" si="26"/>
        <v>OK</v>
      </c>
      <c r="S731" s="75"/>
      <c r="T731" s="75"/>
      <c r="U731" s="75"/>
      <c r="V731" s="75"/>
      <c r="W731" s="75"/>
    </row>
    <row r="732" spans="1:23" ht="12.75" customHeight="1">
      <c r="A732" s="93" t="s">
        <v>1193</v>
      </c>
      <c r="B732" s="156" t="s">
        <v>1194</v>
      </c>
      <c r="C732" s="93" t="s">
        <v>217</v>
      </c>
      <c r="D732" s="172">
        <v>7.42</v>
      </c>
      <c r="E732" s="173">
        <v>39452</v>
      </c>
      <c r="F732" s="173">
        <f t="shared" si="18"/>
        <v>292734</v>
      </c>
      <c r="G732" s="173">
        <v>39255</v>
      </c>
      <c r="H732" s="173">
        <f t="shared" si="19"/>
        <v>291272</v>
      </c>
      <c r="I732" s="82" t="str">
        <f t="shared" si="20"/>
        <v>OK</v>
      </c>
      <c r="J732" s="173">
        <v>39452</v>
      </c>
      <c r="K732" s="173">
        <f t="shared" si="21"/>
        <v>292734</v>
      </c>
      <c r="L732" s="82" t="str">
        <f t="shared" si="22"/>
        <v>OK</v>
      </c>
      <c r="M732" s="173">
        <v>39221</v>
      </c>
      <c r="N732" s="173">
        <f t="shared" si="23"/>
        <v>291020</v>
      </c>
      <c r="O732" s="82" t="str">
        <f t="shared" si="24"/>
        <v>OK</v>
      </c>
      <c r="P732" s="173">
        <v>39232</v>
      </c>
      <c r="Q732" s="173">
        <f t="shared" si="25"/>
        <v>291101</v>
      </c>
      <c r="R732" s="82" t="str">
        <f t="shared" si="26"/>
        <v>OK</v>
      </c>
      <c r="S732" s="75"/>
      <c r="T732" s="75"/>
      <c r="U732" s="75"/>
      <c r="V732" s="75"/>
      <c r="W732" s="75"/>
    </row>
    <row r="733" spans="1:23" ht="12.75" customHeight="1">
      <c r="A733" s="93" t="s">
        <v>1195</v>
      </c>
      <c r="B733" s="156" t="s">
        <v>1196</v>
      </c>
      <c r="C733" s="93" t="s">
        <v>217</v>
      </c>
      <c r="D733" s="172">
        <v>9.89</v>
      </c>
      <c r="E733" s="173">
        <v>27083</v>
      </c>
      <c r="F733" s="173">
        <f t="shared" si="18"/>
        <v>267851</v>
      </c>
      <c r="G733" s="173">
        <v>26948</v>
      </c>
      <c r="H733" s="173">
        <f t="shared" si="19"/>
        <v>266516</v>
      </c>
      <c r="I733" s="82" t="str">
        <f t="shared" si="20"/>
        <v>OK</v>
      </c>
      <c r="J733" s="173">
        <v>27083</v>
      </c>
      <c r="K733" s="173">
        <f t="shared" si="21"/>
        <v>267851</v>
      </c>
      <c r="L733" s="82" t="str">
        <f t="shared" si="22"/>
        <v>OK</v>
      </c>
      <c r="M733" s="173">
        <v>26924</v>
      </c>
      <c r="N733" s="173">
        <f t="shared" si="23"/>
        <v>266278</v>
      </c>
      <c r="O733" s="82" t="str">
        <f t="shared" si="24"/>
        <v>OK</v>
      </c>
      <c r="P733" s="173">
        <v>26932</v>
      </c>
      <c r="Q733" s="173">
        <f t="shared" si="25"/>
        <v>266357</v>
      </c>
      <c r="R733" s="82" t="str">
        <f t="shared" si="26"/>
        <v>OK</v>
      </c>
      <c r="S733" s="75"/>
      <c r="T733" s="75"/>
      <c r="U733" s="75"/>
      <c r="V733" s="75"/>
      <c r="W733" s="75"/>
    </row>
    <row r="734" spans="1:23" ht="12.75" customHeight="1">
      <c r="A734" s="93" t="s">
        <v>1197</v>
      </c>
      <c r="B734" s="156" t="s">
        <v>1198</v>
      </c>
      <c r="C734" s="93" t="s">
        <v>225</v>
      </c>
      <c r="D734" s="172">
        <v>11</v>
      </c>
      <c r="E734" s="173">
        <v>108684</v>
      </c>
      <c r="F734" s="173">
        <f t="shared" si="18"/>
        <v>1195524</v>
      </c>
      <c r="G734" s="173">
        <v>108141</v>
      </c>
      <c r="H734" s="173">
        <f t="shared" si="19"/>
        <v>1189551</v>
      </c>
      <c r="I734" s="82" t="str">
        <f t="shared" si="20"/>
        <v>OK</v>
      </c>
      <c r="J734" s="173">
        <v>108684</v>
      </c>
      <c r="K734" s="173">
        <f t="shared" si="21"/>
        <v>1195524</v>
      </c>
      <c r="L734" s="82" t="str">
        <f t="shared" si="22"/>
        <v>OK</v>
      </c>
      <c r="M734" s="173">
        <v>108047</v>
      </c>
      <c r="N734" s="173">
        <f t="shared" si="23"/>
        <v>1188517</v>
      </c>
      <c r="O734" s="82" t="str">
        <f t="shared" si="24"/>
        <v>OK</v>
      </c>
      <c r="P734" s="173">
        <v>108078</v>
      </c>
      <c r="Q734" s="173">
        <f t="shared" si="25"/>
        <v>1188858</v>
      </c>
      <c r="R734" s="82" t="str">
        <f t="shared" si="26"/>
        <v>OK</v>
      </c>
      <c r="S734" s="75"/>
      <c r="T734" s="75"/>
      <c r="U734" s="75"/>
      <c r="V734" s="75"/>
      <c r="W734" s="75"/>
    </row>
    <row r="735" spans="1:23" ht="12.75" customHeight="1">
      <c r="A735" s="93" t="s">
        <v>1199</v>
      </c>
      <c r="B735" s="156" t="s">
        <v>420</v>
      </c>
      <c r="C735" s="93" t="s">
        <v>220</v>
      </c>
      <c r="D735" s="172">
        <v>17.5</v>
      </c>
      <c r="E735" s="173">
        <v>30270</v>
      </c>
      <c r="F735" s="173">
        <f t="shared" si="18"/>
        <v>529725</v>
      </c>
      <c r="G735" s="173">
        <v>30119</v>
      </c>
      <c r="H735" s="173">
        <f t="shared" si="19"/>
        <v>527083</v>
      </c>
      <c r="I735" s="82" t="str">
        <f t="shared" si="20"/>
        <v>OK</v>
      </c>
      <c r="J735" s="173">
        <v>30270</v>
      </c>
      <c r="K735" s="173">
        <f t="shared" si="21"/>
        <v>529725</v>
      </c>
      <c r="L735" s="82" t="str">
        <f t="shared" si="22"/>
        <v>OK</v>
      </c>
      <c r="M735" s="173">
        <v>30093</v>
      </c>
      <c r="N735" s="173">
        <f t="shared" si="23"/>
        <v>526628</v>
      </c>
      <c r="O735" s="82" t="str">
        <f t="shared" si="24"/>
        <v>OK</v>
      </c>
      <c r="P735" s="173">
        <v>30101</v>
      </c>
      <c r="Q735" s="173">
        <f t="shared" si="25"/>
        <v>526768</v>
      </c>
      <c r="R735" s="82" t="str">
        <f t="shared" si="26"/>
        <v>OK</v>
      </c>
      <c r="S735" s="75"/>
      <c r="T735" s="75"/>
      <c r="U735" s="75"/>
      <c r="V735" s="75"/>
      <c r="W735" s="75"/>
    </row>
    <row r="736" spans="1:23" ht="12.75" customHeight="1">
      <c r="A736" s="93">
        <v>9.9</v>
      </c>
      <c r="B736" s="156" t="s">
        <v>1200</v>
      </c>
      <c r="C736" s="93"/>
      <c r="D736" s="172"/>
      <c r="E736" s="173"/>
      <c r="F736" s="173">
        <f t="shared" si="18"/>
        <v>0</v>
      </c>
      <c r="G736" s="173"/>
      <c r="H736" s="173">
        <f t="shared" si="19"/>
        <v>0</v>
      </c>
      <c r="I736" s="82" t="str">
        <f t="shared" si="20"/>
        <v>OK</v>
      </c>
      <c r="J736" s="173"/>
      <c r="K736" s="173">
        <f t="shared" si="21"/>
        <v>0</v>
      </c>
      <c r="L736" s="82" t="str">
        <f t="shared" si="22"/>
        <v>OK</v>
      </c>
      <c r="M736" s="173"/>
      <c r="N736" s="173">
        <f t="shared" si="23"/>
        <v>0</v>
      </c>
      <c r="O736" s="82" t="str">
        <f t="shared" si="24"/>
        <v>OK</v>
      </c>
      <c r="P736" s="173">
        <v>0</v>
      </c>
      <c r="Q736" s="173">
        <f t="shared" si="25"/>
        <v>0</v>
      </c>
      <c r="R736" s="82" t="str">
        <f t="shared" si="26"/>
        <v>OK</v>
      </c>
      <c r="S736" s="75"/>
      <c r="T736" s="75"/>
      <c r="U736" s="75"/>
      <c r="V736" s="75"/>
      <c r="W736" s="75"/>
    </row>
    <row r="737" spans="1:23" ht="12.75" customHeight="1">
      <c r="A737" s="93" t="s">
        <v>1201</v>
      </c>
      <c r="B737" s="156" t="s">
        <v>388</v>
      </c>
      <c r="C737" s="93" t="s">
        <v>389</v>
      </c>
      <c r="D737" s="172">
        <v>80.429999999999993</v>
      </c>
      <c r="E737" s="173">
        <v>17344</v>
      </c>
      <c r="F737" s="173">
        <f t="shared" si="18"/>
        <v>1394978</v>
      </c>
      <c r="G737" s="173">
        <v>17257</v>
      </c>
      <c r="H737" s="173">
        <f t="shared" si="19"/>
        <v>1387981</v>
      </c>
      <c r="I737" s="82" t="str">
        <f t="shared" si="20"/>
        <v>OK</v>
      </c>
      <c r="J737" s="173">
        <v>17344</v>
      </c>
      <c r="K737" s="173">
        <f t="shared" si="21"/>
        <v>1394978</v>
      </c>
      <c r="L737" s="82" t="str">
        <f t="shared" si="22"/>
        <v>OK</v>
      </c>
      <c r="M737" s="173">
        <v>17242</v>
      </c>
      <c r="N737" s="173">
        <f t="shared" si="23"/>
        <v>1386774</v>
      </c>
      <c r="O737" s="82" t="str">
        <f t="shared" si="24"/>
        <v>OK</v>
      </c>
      <c r="P737" s="173">
        <v>17247</v>
      </c>
      <c r="Q737" s="173">
        <f t="shared" si="25"/>
        <v>1387176</v>
      </c>
      <c r="R737" s="82" t="str">
        <f t="shared" si="26"/>
        <v>OK</v>
      </c>
      <c r="S737" s="75"/>
      <c r="T737" s="75"/>
      <c r="U737" s="75"/>
      <c r="V737" s="75"/>
      <c r="W737" s="75"/>
    </row>
    <row r="738" spans="1:23" ht="12.75" customHeight="1">
      <c r="A738" s="93" t="s">
        <v>1202</v>
      </c>
      <c r="B738" s="156" t="s">
        <v>1203</v>
      </c>
      <c r="C738" s="93" t="s">
        <v>220</v>
      </c>
      <c r="D738" s="172">
        <v>40</v>
      </c>
      <c r="E738" s="173">
        <v>5888</v>
      </c>
      <c r="F738" s="173">
        <f t="shared" si="18"/>
        <v>235520</v>
      </c>
      <c r="G738" s="173">
        <v>5859</v>
      </c>
      <c r="H738" s="173">
        <f t="shared" si="19"/>
        <v>234360</v>
      </c>
      <c r="I738" s="82" t="str">
        <f t="shared" si="20"/>
        <v>OK</v>
      </c>
      <c r="J738" s="173">
        <v>5888</v>
      </c>
      <c r="K738" s="173">
        <f t="shared" si="21"/>
        <v>235520</v>
      </c>
      <c r="L738" s="82" t="str">
        <f t="shared" si="22"/>
        <v>OK</v>
      </c>
      <c r="M738" s="173">
        <v>5853</v>
      </c>
      <c r="N738" s="173">
        <f t="shared" si="23"/>
        <v>234120</v>
      </c>
      <c r="O738" s="82" t="str">
        <f t="shared" si="24"/>
        <v>OK</v>
      </c>
      <c r="P738" s="173">
        <v>5855</v>
      </c>
      <c r="Q738" s="173">
        <f t="shared" si="25"/>
        <v>234200</v>
      </c>
      <c r="R738" s="82" t="str">
        <f t="shared" si="26"/>
        <v>OK</v>
      </c>
      <c r="S738" s="75"/>
      <c r="T738" s="75"/>
      <c r="U738" s="75"/>
      <c r="V738" s="75"/>
      <c r="W738" s="75"/>
    </row>
    <row r="739" spans="1:23" ht="12.75" customHeight="1">
      <c r="A739" s="93" t="s">
        <v>1204</v>
      </c>
      <c r="B739" s="156" t="s">
        <v>1205</v>
      </c>
      <c r="C739" s="93" t="s">
        <v>220</v>
      </c>
      <c r="D739" s="172">
        <v>70</v>
      </c>
      <c r="E739" s="173">
        <v>42000</v>
      </c>
      <c r="F739" s="173">
        <f t="shared" si="18"/>
        <v>2940000</v>
      </c>
      <c r="G739" s="173">
        <v>41790</v>
      </c>
      <c r="H739" s="173">
        <f t="shared" si="19"/>
        <v>2925300</v>
      </c>
      <c r="I739" s="82" t="str">
        <f t="shared" si="20"/>
        <v>OK</v>
      </c>
      <c r="J739" s="173">
        <v>42000</v>
      </c>
      <c r="K739" s="173">
        <f t="shared" si="21"/>
        <v>2940000</v>
      </c>
      <c r="L739" s="82" t="str">
        <f t="shared" si="22"/>
        <v>OK</v>
      </c>
      <c r="M739" s="173">
        <v>41754</v>
      </c>
      <c r="N739" s="173">
        <f t="shared" si="23"/>
        <v>2922780</v>
      </c>
      <c r="O739" s="82" t="str">
        <f t="shared" si="24"/>
        <v>OK</v>
      </c>
      <c r="P739" s="173">
        <v>41766</v>
      </c>
      <c r="Q739" s="173">
        <f t="shared" si="25"/>
        <v>2923620</v>
      </c>
      <c r="R739" s="82" t="str">
        <f t="shared" si="26"/>
        <v>OK</v>
      </c>
      <c r="S739" s="75"/>
      <c r="T739" s="75"/>
      <c r="U739" s="75"/>
      <c r="V739" s="75"/>
      <c r="W739" s="75"/>
    </row>
    <row r="740" spans="1:23" ht="12.75" customHeight="1">
      <c r="A740" s="93" t="s">
        <v>1206</v>
      </c>
      <c r="B740" s="156" t="s">
        <v>721</v>
      </c>
      <c r="C740" s="93" t="s">
        <v>209</v>
      </c>
      <c r="D740" s="172">
        <v>61</v>
      </c>
      <c r="E740" s="173">
        <v>37463</v>
      </c>
      <c r="F740" s="173">
        <f t="shared" si="18"/>
        <v>2285243</v>
      </c>
      <c r="G740" s="173">
        <v>37276</v>
      </c>
      <c r="H740" s="173">
        <f t="shared" si="19"/>
        <v>2273836</v>
      </c>
      <c r="I740" s="82" t="str">
        <f t="shared" si="20"/>
        <v>OK</v>
      </c>
      <c r="J740" s="173">
        <v>37463</v>
      </c>
      <c r="K740" s="173">
        <f t="shared" si="21"/>
        <v>2285243</v>
      </c>
      <c r="L740" s="82" t="str">
        <f t="shared" si="22"/>
        <v>OK</v>
      </c>
      <c r="M740" s="173">
        <v>37243</v>
      </c>
      <c r="N740" s="173">
        <f t="shared" si="23"/>
        <v>2271823</v>
      </c>
      <c r="O740" s="82" t="str">
        <f t="shared" si="24"/>
        <v>OK</v>
      </c>
      <c r="P740" s="173">
        <v>37254</v>
      </c>
      <c r="Q740" s="173">
        <f t="shared" si="25"/>
        <v>2272494</v>
      </c>
      <c r="R740" s="82" t="str">
        <f t="shared" si="26"/>
        <v>OK</v>
      </c>
      <c r="S740" s="75"/>
      <c r="T740" s="75"/>
      <c r="U740" s="75"/>
      <c r="V740" s="75"/>
      <c r="W740" s="75"/>
    </row>
    <row r="741" spans="1:23" ht="12.75" customHeight="1">
      <c r="A741" s="93" t="s">
        <v>1207</v>
      </c>
      <c r="B741" s="156" t="s">
        <v>723</v>
      </c>
      <c r="C741" s="93" t="s">
        <v>209</v>
      </c>
      <c r="D741" s="172">
        <v>40</v>
      </c>
      <c r="E741" s="173">
        <v>28146</v>
      </c>
      <c r="F741" s="173">
        <f t="shared" si="18"/>
        <v>1125840</v>
      </c>
      <c r="G741" s="173">
        <v>28005</v>
      </c>
      <c r="H741" s="173">
        <f t="shared" si="19"/>
        <v>1120200</v>
      </c>
      <c r="I741" s="82" t="str">
        <f t="shared" si="20"/>
        <v>OK</v>
      </c>
      <c r="J741" s="173">
        <v>28146</v>
      </c>
      <c r="K741" s="173">
        <f t="shared" si="21"/>
        <v>1125840</v>
      </c>
      <c r="L741" s="82" t="str">
        <f t="shared" si="22"/>
        <v>OK</v>
      </c>
      <c r="M741" s="173">
        <v>27981</v>
      </c>
      <c r="N741" s="173">
        <f t="shared" si="23"/>
        <v>1119240</v>
      </c>
      <c r="O741" s="82" t="str">
        <f t="shared" si="24"/>
        <v>OK</v>
      </c>
      <c r="P741" s="173">
        <v>27989</v>
      </c>
      <c r="Q741" s="173">
        <f t="shared" si="25"/>
        <v>1119560</v>
      </c>
      <c r="R741" s="82" t="str">
        <f t="shared" si="26"/>
        <v>OK</v>
      </c>
      <c r="S741" s="75"/>
      <c r="T741" s="75"/>
      <c r="U741" s="75"/>
      <c r="V741" s="75"/>
      <c r="W741" s="75"/>
    </row>
    <row r="742" spans="1:23" ht="12.75" customHeight="1">
      <c r="A742" s="93"/>
      <c r="B742" s="156" t="s">
        <v>364</v>
      </c>
      <c r="C742" s="93"/>
      <c r="D742" s="172"/>
      <c r="E742" s="173"/>
      <c r="F742" s="173">
        <f t="shared" si="18"/>
        <v>0</v>
      </c>
      <c r="G742" s="173"/>
      <c r="H742" s="173">
        <f t="shared" si="19"/>
        <v>0</v>
      </c>
      <c r="I742" s="82" t="str">
        <f t="shared" si="20"/>
        <v>OK</v>
      </c>
      <c r="J742" s="173"/>
      <c r="K742" s="173">
        <f t="shared" si="21"/>
        <v>0</v>
      </c>
      <c r="L742" s="82" t="str">
        <f t="shared" si="22"/>
        <v>OK</v>
      </c>
      <c r="M742" s="173"/>
      <c r="N742" s="173">
        <f t="shared" si="23"/>
        <v>0</v>
      </c>
      <c r="O742" s="82" t="str">
        <f t="shared" si="24"/>
        <v>OK</v>
      </c>
      <c r="P742" s="173">
        <v>0</v>
      </c>
      <c r="Q742" s="173">
        <f t="shared" si="25"/>
        <v>0</v>
      </c>
      <c r="R742" s="82" t="str">
        <f t="shared" si="26"/>
        <v>OK</v>
      </c>
      <c r="S742" s="75"/>
      <c r="T742" s="75"/>
      <c r="U742" s="75"/>
      <c r="V742" s="75"/>
      <c r="W742" s="75"/>
    </row>
    <row r="743" spans="1:23" ht="12.75" customHeight="1">
      <c r="A743" s="93">
        <v>10</v>
      </c>
      <c r="B743" s="156" t="s">
        <v>1208</v>
      </c>
      <c r="C743" s="93"/>
      <c r="D743" s="172"/>
      <c r="E743" s="173"/>
      <c r="F743" s="173">
        <f t="shared" si="18"/>
        <v>0</v>
      </c>
      <c r="G743" s="173"/>
      <c r="H743" s="173">
        <f t="shared" si="19"/>
        <v>0</v>
      </c>
      <c r="I743" s="82" t="str">
        <f t="shared" si="20"/>
        <v>OK</v>
      </c>
      <c r="J743" s="173"/>
      <c r="K743" s="173">
        <f t="shared" si="21"/>
        <v>0</v>
      </c>
      <c r="L743" s="82" t="str">
        <f t="shared" si="22"/>
        <v>OK</v>
      </c>
      <c r="M743" s="173"/>
      <c r="N743" s="173">
        <f t="shared" si="23"/>
        <v>0</v>
      </c>
      <c r="O743" s="82" t="str">
        <f t="shared" si="24"/>
        <v>OK</v>
      </c>
      <c r="P743" s="173">
        <v>0</v>
      </c>
      <c r="Q743" s="173">
        <f t="shared" si="25"/>
        <v>0</v>
      </c>
      <c r="R743" s="82" t="str">
        <f t="shared" si="26"/>
        <v>OK</v>
      </c>
      <c r="S743" s="75"/>
      <c r="T743" s="75"/>
      <c r="U743" s="75"/>
      <c r="V743" s="75"/>
      <c r="W743" s="75"/>
    </row>
    <row r="744" spans="1:23" ht="12.75" customHeight="1">
      <c r="A744" s="93">
        <v>10.1</v>
      </c>
      <c r="B744" s="156" t="s">
        <v>1209</v>
      </c>
      <c r="C744" s="93"/>
      <c r="D744" s="172"/>
      <c r="E744" s="173"/>
      <c r="F744" s="173">
        <f t="shared" si="18"/>
        <v>0</v>
      </c>
      <c r="G744" s="173"/>
      <c r="H744" s="173">
        <f t="shared" si="19"/>
        <v>0</v>
      </c>
      <c r="I744" s="82" t="str">
        <f t="shared" si="20"/>
        <v>OK</v>
      </c>
      <c r="J744" s="173"/>
      <c r="K744" s="173">
        <f t="shared" si="21"/>
        <v>0</v>
      </c>
      <c r="L744" s="82" t="str">
        <f t="shared" si="22"/>
        <v>OK</v>
      </c>
      <c r="M744" s="173"/>
      <c r="N744" s="173">
        <f t="shared" si="23"/>
        <v>0</v>
      </c>
      <c r="O744" s="82" t="str">
        <f t="shared" si="24"/>
        <v>OK</v>
      </c>
      <c r="P744" s="173">
        <v>0</v>
      </c>
      <c r="Q744" s="173">
        <f t="shared" si="25"/>
        <v>0</v>
      </c>
      <c r="R744" s="82" t="str">
        <f t="shared" si="26"/>
        <v>OK</v>
      </c>
      <c r="S744" s="75"/>
      <c r="T744" s="75"/>
      <c r="U744" s="75"/>
      <c r="V744" s="75"/>
      <c r="W744" s="75"/>
    </row>
    <row r="745" spans="1:23" ht="12.75" customHeight="1">
      <c r="A745" s="93" t="s">
        <v>1210</v>
      </c>
      <c r="B745" s="156" t="s">
        <v>1211</v>
      </c>
      <c r="C745" s="93" t="s">
        <v>217</v>
      </c>
      <c r="D745" s="172">
        <v>454.64</v>
      </c>
      <c r="E745" s="173">
        <v>10435</v>
      </c>
      <c r="F745" s="173">
        <f t="shared" si="18"/>
        <v>4744168</v>
      </c>
      <c r="G745" s="173">
        <v>10383</v>
      </c>
      <c r="H745" s="173">
        <f t="shared" si="19"/>
        <v>4720527</v>
      </c>
      <c r="I745" s="82" t="str">
        <f t="shared" si="20"/>
        <v>OK</v>
      </c>
      <c r="J745" s="173">
        <v>10435</v>
      </c>
      <c r="K745" s="173">
        <f t="shared" si="21"/>
        <v>4744168</v>
      </c>
      <c r="L745" s="82" t="str">
        <f t="shared" si="22"/>
        <v>OK</v>
      </c>
      <c r="M745" s="173">
        <v>10374</v>
      </c>
      <c r="N745" s="173">
        <f t="shared" si="23"/>
        <v>4716435</v>
      </c>
      <c r="O745" s="82" t="str">
        <f t="shared" si="24"/>
        <v>OK</v>
      </c>
      <c r="P745" s="173">
        <v>10377</v>
      </c>
      <c r="Q745" s="173">
        <f t="shared" si="25"/>
        <v>4717799</v>
      </c>
      <c r="R745" s="82" t="str">
        <f t="shared" si="26"/>
        <v>OK</v>
      </c>
      <c r="S745" s="75"/>
      <c r="T745" s="75"/>
      <c r="U745" s="75"/>
      <c r="V745" s="75"/>
      <c r="W745" s="75"/>
    </row>
    <row r="746" spans="1:23" ht="12.75" customHeight="1">
      <c r="A746" s="93" t="s">
        <v>1212</v>
      </c>
      <c r="B746" s="156" t="s">
        <v>1213</v>
      </c>
      <c r="C746" s="93" t="s">
        <v>220</v>
      </c>
      <c r="D746" s="172">
        <v>41.75</v>
      </c>
      <c r="E746" s="173">
        <v>10825</v>
      </c>
      <c r="F746" s="173">
        <f t="shared" si="18"/>
        <v>451944</v>
      </c>
      <c r="G746" s="173">
        <v>10771</v>
      </c>
      <c r="H746" s="173">
        <f t="shared" si="19"/>
        <v>449689</v>
      </c>
      <c r="I746" s="82" t="str">
        <f t="shared" si="20"/>
        <v>OK</v>
      </c>
      <c r="J746" s="173">
        <v>10825</v>
      </c>
      <c r="K746" s="173">
        <f t="shared" si="21"/>
        <v>451944</v>
      </c>
      <c r="L746" s="82" t="str">
        <f t="shared" si="22"/>
        <v>OK</v>
      </c>
      <c r="M746" s="173">
        <v>10762</v>
      </c>
      <c r="N746" s="173">
        <f t="shared" si="23"/>
        <v>449314</v>
      </c>
      <c r="O746" s="82" t="str">
        <f t="shared" si="24"/>
        <v>OK</v>
      </c>
      <c r="P746" s="173">
        <v>10765</v>
      </c>
      <c r="Q746" s="173">
        <f t="shared" si="25"/>
        <v>449439</v>
      </c>
      <c r="R746" s="82" t="str">
        <f t="shared" si="26"/>
        <v>OK</v>
      </c>
      <c r="S746" s="75"/>
      <c r="T746" s="75"/>
      <c r="U746" s="75"/>
      <c r="V746" s="75"/>
      <c r="W746" s="75"/>
    </row>
    <row r="747" spans="1:23" ht="12.75" customHeight="1">
      <c r="A747" s="93" t="s">
        <v>1214</v>
      </c>
      <c r="B747" s="156" t="s">
        <v>1215</v>
      </c>
      <c r="C747" s="93" t="s">
        <v>217</v>
      </c>
      <c r="D747" s="172">
        <v>75.53</v>
      </c>
      <c r="E747" s="173">
        <v>13206</v>
      </c>
      <c r="F747" s="173">
        <f t="shared" si="18"/>
        <v>997449</v>
      </c>
      <c r="G747" s="173">
        <v>13140</v>
      </c>
      <c r="H747" s="173">
        <f t="shared" si="19"/>
        <v>992464</v>
      </c>
      <c r="I747" s="82" t="str">
        <f t="shared" si="20"/>
        <v>OK</v>
      </c>
      <c r="J747" s="173">
        <v>13206</v>
      </c>
      <c r="K747" s="173">
        <f t="shared" si="21"/>
        <v>997449</v>
      </c>
      <c r="L747" s="82" t="str">
        <f t="shared" si="22"/>
        <v>OK</v>
      </c>
      <c r="M747" s="173">
        <v>13129</v>
      </c>
      <c r="N747" s="173">
        <f t="shared" si="23"/>
        <v>991633</v>
      </c>
      <c r="O747" s="82" t="str">
        <f t="shared" si="24"/>
        <v>OK</v>
      </c>
      <c r="P747" s="173">
        <v>13132</v>
      </c>
      <c r="Q747" s="173">
        <f t="shared" si="25"/>
        <v>991860</v>
      </c>
      <c r="R747" s="82" t="str">
        <f t="shared" si="26"/>
        <v>OK</v>
      </c>
      <c r="S747" s="75"/>
      <c r="T747" s="75"/>
      <c r="U747" s="75"/>
      <c r="V747" s="75"/>
      <c r="W747" s="75"/>
    </row>
    <row r="748" spans="1:23" ht="12.75" customHeight="1">
      <c r="A748" s="93" t="s">
        <v>1216</v>
      </c>
      <c r="B748" s="156" t="s">
        <v>1217</v>
      </c>
      <c r="C748" s="93" t="s">
        <v>220</v>
      </c>
      <c r="D748" s="172">
        <v>51.269999999999996</v>
      </c>
      <c r="E748" s="173">
        <v>7901</v>
      </c>
      <c r="F748" s="173">
        <f t="shared" si="18"/>
        <v>405084</v>
      </c>
      <c r="G748" s="173">
        <v>7861</v>
      </c>
      <c r="H748" s="173">
        <f t="shared" si="19"/>
        <v>403033</v>
      </c>
      <c r="I748" s="82" t="str">
        <f t="shared" si="20"/>
        <v>OK</v>
      </c>
      <c r="J748" s="173">
        <v>7901</v>
      </c>
      <c r="K748" s="173">
        <f t="shared" si="21"/>
        <v>405084</v>
      </c>
      <c r="L748" s="82" t="str">
        <f t="shared" si="22"/>
        <v>OK</v>
      </c>
      <c r="M748" s="173">
        <v>7855</v>
      </c>
      <c r="N748" s="173">
        <f t="shared" si="23"/>
        <v>402726</v>
      </c>
      <c r="O748" s="82" t="str">
        <f t="shared" si="24"/>
        <v>OK</v>
      </c>
      <c r="P748" s="173">
        <v>7857</v>
      </c>
      <c r="Q748" s="173">
        <f t="shared" si="25"/>
        <v>402828</v>
      </c>
      <c r="R748" s="82" t="str">
        <f t="shared" si="26"/>
        <v>OK</v>
      </c>
      <c r="S748" s="75"/>
      <c r="T748" s="75"/>
      <c r="U748" s="75"/>
      <c r="V748" s="75"/>
      <c r="W748" s="75"/>
    </row>
    <row r="749" spans="1:23" ht="12.75" customHeight="1">
      <c r="A749" s="93" t="s">
        <v>1218</v>
      </c>
      <c r="B749" s="156" t="s">
        <v>1219</v>
      </c>
      <c r="C749" s="93" t="s">
        <v>220</v>
      </c>
      <c r="D749" s="172">
        <v>66.539999999999992</v>
      </c>
      <c r="E749" s="173">
        <v>2479</v>
      </c>
      <c r="F749" s="173">
        <f t="shared" si="18"/>
        <v>164953</v>
      </c>
      <c r="G749" s="173">
        <v>2467</v>
      </c>
      <c r="H749" s="173">
        <f t="shared" si="19"/>
        <v>164154</v>
      </c>
      <c r="I749" s="82" t="str">
        <f t="shared" si="20"/>
        <v>OK</v>
      </c>
      <c r="J749" s="173">
        <v>2479</v>
      </c>
      <c r="K749" s="173">
        <f t="shared" si="21"/>
        <v>164953</v>
      </c>
      <c r="L749" s="82" t="str">
        <f t="shared" si="22"/>
        <v>OK</v>
      </c>
      <c r="M749" s="173">
        <v>2464</v>
      </c>
      <c r="N749" s="173">
        <f t="shared" si="23"/>
        <v>163955</v>
      </c>
      <c r="O749" s="82" t="str">
        <f t="shared" si="24"/>
        <v>OK</v>
      </c>
      <c r="P749" s="173">
        <v>2465</v>
      </c>
      <c r="Q749" s="173">
        <f t="shared" si="25"/>
        <v>164021</v>
      </c>
      <c r="R749" s="82" t="str">
        <f t="shared" si="26"/>
        <v>OK</v>
      </c>
      <c r="S749" s="75"/>
      <c r="T749" s="75"/>
      <c r="U749" s="75"/>
      <c r="V749" s="75"/>
      <c r="W749" s="75"/>
    </row>
    <row r="750" spans="1:23" ht="12.75" customHeight="1">
      <c r="A750" s="93" t="s">
        <v>1220</v>
      </c>
      <c r="B750" s="156" t="s">
        <v>1221</v>
      </c>
      <c r="C750" s="93" t="s">
        <v>217</v>
      </c>
      <c r="D750" s="172">
        <v>2.75</v>
      </c>
      <c r="E750" s="173">
        <v>15310</v>
      </c>
      <c r="F750" s="173">
        <f t="shared" si="18"/>
        <v>42103</v>
      </c>
      <c r="G750" s="173">
        <v>15233</v>
      </c>
      <c r="H750" s="173">
        <f t="shared" si="19"/>
        <v>41891</v>
      </c>
      <c r="I750" s="82" t="str">
        <f t="shared" si="20"/>
        <v>OK</v>
      </c>
      <c r="J750" s="173">
        <v>15310</v>
      </c>
      <c r="K750" s="173">
        <f t="shared" si="21"/>
        <v>42103</v>
      </c>
      <c r="L750" s="82" t="str">
        <f t="shared" si="22"/>
        <v>OK</v>
      </c>
      <c r="M750" s="173">
        <v>15220</v>
      </c>
      <c r="N750" s="173">
        <f t="shared" si="23"/>
        <v>41855</v>
      </c>
      <c r="O750" s="82" t="str">
        <f t="shared" si="24"/>
        <v>OK</v>
      </c>
      <c r="P750" s="173">
        <v>15225</v>
      </c>
      <c r="Q750" s="173">
        <f t="shared" si="25"/>
        <v>41869</v>
      </c>
      <c r="R750" s="82" t="str">
        <f t="shared" si="26"/>
        <v>OK</v>
      </c>
      <c r="S750" s="75"/>
      <c r="T750" s="75"/>
      <c r="U750" s="75"/>
      <c r="V750" s="75"/>
      <c r="W750" s="75"/>
    </row>
    <row r="751" spans="1:23" ht="12.75" customHeight="1">
      <c r="A751" s="93">
        <v>10.199999999999999</v>
      </c>
      <c r="B751" s="156" t="s">
        <v>1222</v>
      </c>
      <c r="C751" s="93"/>
      <c r="D751" s="172"/>
      <c r="E751" s="173"/>
      <c r="F751" s="173">
        <f t="shared" si="18"/>
        <v>0</v>
      </c>
      <c r="G751" s="173"/>
      <c r="H751" s="173">
        <f t="shared" si="19"/>
        <v>0</v>
      </c>
      <c r="I751" s="82" t="str">
        <f t="shared" si="20"/>
        <v>OK</v>
      </c>
      <c r="J751" s="173"/>
      <c r="K751" s="173">
        <f t="shared" si="21"/>
        <v>0</v>
      </c>
      <c r="L751" s="82" t="str">
        <f t="shared" si="22"/>
        <v>OK</v>
      </c>
      <c r="M751" s="173"/>
      <c r="N751" s="173">
        <f t="shared" si="23"/>
        <v>0</v>
      </c>
      <c r="O751" s="82" t="str">
        <f t="shared" si="24"/>
        <v>OK</v>
      </c>
      <c r="P751" s="173">
        <v>0</v>
      </c>
      <c r="Q751" s="173">
        <f t="shared" si="25"/>
        <v>0</v>
      </c>
      <c r="R751" s="82" t="str">
        <f t="shared" si="26"/>
        <v>OK</v>
      </c>
      <c r="S751" s="75"/>
      <c r="T751" s="75"/>
      <c r="U751" s="75"/>
      <c r="V751" s="75"/>
      <c r="W751" s="75"/>
    </row>
    <row r="752" spans="1:23" ht="12.75" customHeight="1">
      <c r="A752" s="93" t="s">
        <v>1223</v>
      </c>
      <c r="B752" s="156" t="s">
        <v>1224</v>
      </c>
      <c r="C752" s="93" t="s">
        <v>217</v>
      </c>
      <c r="D752" s="172">
        <v>558.01</v>
      </c>
      <c r="E752" s="173">
        <v>10435</v>
      </c>
      <c r="F752" s="173">
        <f t="shared" si="18"/>
        <v>5822834</v>
      </c>
      <c r="G752" s="173">
        <v>10383</v>
      </c>
      <c r="H752" s="173">
        <f t="shared" si="19"/>
        <v>5793818</v>
      </c>
      <c r="I752" s="82" t="str">
        <f t="shared" si="20"/>
        <v>OK</v>
      </c>
      <c r="J752" s="173">
        <v>10435</v>
      </c>
      <c r="K752" s="173">
        <f t="shared" si="21"/>
        <v>5822834</v>
      </c>
      <c r="L752" s="82" t="str">
        <f t="shared" si="22"/>
        <v>OK</v>
      </c>
      <c r="M752" s="173">
        <v>10374</v>
      </c>
      <c r="N752" s="173">
        <f t="shared" si="23"/>
        <v>5788796</v>
      </c>
      <c r="O752" s="82" t="str">
        <f t="shared" si="24"/>
        <v>OK</v>
      </c>
      <c r="P752" s="173">
        <v>10377</v>
      </c>
      <c r="Q752" s="173">
        <f t="shared" si="25"/>
        <v>5790470</v>
      </c>
      <c r="R752" s="82" t="str">
        <f t="shared" si="26"/>
        <v>OK</v>
      </c>
      <c r="S752" s="75"/>
      <c r="T752" s="75"/>
      <c r="U752" s="75"/>
      <c r="V752" s="75"/>
      <c r="W752" s="75"/>
    </row>
    <row r="753" spans="1:23" ht="12.75" customHeight="1">
      <c r="A753" s="93" t="s">
        <v>1225</v>
      </c>
      <c r="B753" s="156" t="s">
        <v>1226</v>
      </c>
      <c r="C753" s="93" t="s">
        <v>217</v>
      </c>
      <c r="D753" s="172">
        <v>80.31</v>
      </c>
      <c r="E753" s="173">
        <v>13206</v>
      </c>
      <c r="F753" s="173">
        <f t="shared" si="18"/>
        <v>1060574</v>
      </c>
      <c r="G753" s="173">
        <v>13140</v>
      </c>
      <c r="H753" s="173">
        <f t="shared" si="19"/>
        <v>1055273</v>
      </c>
      <c r="I753" s="82" t="str">
        <f t="shared" si="20"/>
        <v>OK</v>
      </c>
      <c r="J753" s="173">
        <v>13206</v>
      </c>
      <c r="K753" s="173">
        <f t="shared" si="21"/>
        <v>1060574</v>
      </c>
      <c r="L753" s="82" t="str">
        <f t="shared" si="22"/>
        <v>OK</v>
      </c>
      <c r="M753" s="173">
        <v>13129</v>
      </c>
      <c r="N753" s="173">
        <f t="shared" si="23"/>
        <v>1054390</v>
      </c>
      <c r="O753" s="82" t="str">
        <f t="shared" si="24"/>
        <v>OK</v>
      </c>
      <c r="P753" s="173">
        <v>13132</v>
      </c>
      <c r="Q753" s="173">
        <f t="shared" si="25"/>
        <v>1054631</v>
      </c>
      <c r="R753" s="82" t="str">
        <f t="shared" si="26"/>
        <v>OK</v>
      </c>
      <c r="S753" s="75"/>
      <c r="T753" s="75"/>
      <c r="U753" s="75"/>
      <c r="V753" s="75"/>
      <c r="W753" s="75"/>
    </row>
    <row r="754" spans="1:23" ht="12.75" customHeight="1">
      <c r="A754" s="93" t="s">
        <v>1227</v>
      </c>
      <c r="B754" s="156" t="s">
        <v>1228</v>
      </c>
      <c r="C754" s="93" t="s">
        <v>220</v>
      </c>
      <c r="D754" s="172">
        <v>26.04</v>
      </c>
      <c r="E754" s="173">
        <v>7901</v>
      </c>
      <c r="F754" s="173">
        <f t="shared" si="18"/>
        <v>205742</v>
      </c>
      <c r="G754" s="173">
        <v>7861</v>
      </c>
      <c r="H754" s="173">
        <f t="shared" si="19"/>
        <v>204700</v>
      </c>
      <c r="I754" s="82" t="str">
        <f t="shared" si="20"/>
        <v>OK</v>
      </c>
      <c r="J754" s="173">
        <v>7901</v>
      </c>
      <c r="K754" s="173">
        <f t="shared" si="21"/>
        <v>205742</v>
      </c>
      <c r="L754" s="82" t="str">
        <f t="shared" si="22"/>
        <v>OK</v>
      </c>
      <c r="M754" s="173">
        <v>7855</v>
      </c>
      <c r="N754" s="173">
        <f t="shared" si="23"/>
        <v>204544</v>
      </c>
      <c r="O754" s="82" t="str">
        <f t="shared" si="24"/>
        <v>OK</v>
      </c>
      <c r="P754" s="173">
        <v>7857</v>
      </c>
      <c r="Q754" s="173">
        <f t="shared" si="25"/>
        <v>204596</v>
      </c>
      <c r="R754" s="82" t="str">
        <f t="shared" si="26"/>
        <v>OK</v>
      </c>
      <c r="S754" s="75"/>
      <c r="T754" s="75"/>
      <c r="U754" s="75"/>
      <c r="V754" s="75"/>
      <c r="W754" s="75"/>
    </row>
    <row r="755" spans="1:23" ht="12.75" customHeight="1">
      <c r="A755" s="93" t="s">
        <v>1229</v>
      </c>
      <c r="B755" s="156" t="s">
        <v>1219</v>
      </c>
      <c r="C755" s="93" t="s">
        <v>220</v>
      </c>
      <c r="D755" s="172">
        <v>67.8</v>
      </c>
      <c r="E755" s="173">
        <v>2479</v>
      </c>
      <c r="F755" s="173">
        <f t="shared" si="18"/>
        <v>168076</v>
      </c>
      <c r="G755" s="173">
        <v>2467</v>
      </c>
      <c r="H755" s="173">
        <f t="shared" si="19"/>
        <v>167263</v>
      </c>
      <c r="I755" s="82" t="str">
        <f t="shared" si="20"/>
        <v>OK</v>
      </c>
      <c r="J755" s="173">
        <v>2479</v>
      </c>
      <c r="K755" s="173">
        <f t="shared" si="21"/>
        <v>168076</v>
      </c>
      <c r="L755" s="82" t="str">
        <f t="shared" si="22"/>
        <v>OK</v>
      </c>
      <c r="M755" s="173">
        <v>2464</v>
      </c>
      <c r="N755" s="173">
        <f t="shared" si="23"/>
        <v>167059</v>
      </c>
      <c r="O755" s="82" t="str">
        <f t="shared" si="24"/>
        <v>OK</v>
      </c>
      <c r="P755" s="173">
        <v>2465</v>
      </c>
      <c r="Q755" s="173">
        <f t="shared" si="25"/>
        <v>167127</v>
      </c>
      <c r="R755" s="82" t="str">
        <f t="shared" si="26"/>
        <v>OK</v>
      </c>
      <c r="S755" s="75"/>
      <c r="T755" s="75"/>
      <c r="U755" s="75"/>
      <c r="V755" s="75"/>
      <c r="W755" s="75"/>
    </row>
    <row r="756" spans="1:23" ht="12.75" customHeight="1">
      <c r="A756" s="93" t="s">
        <v>1230</v>
      </c>
      <c r="B756" s="156" t="s">
        <v>1231</v>
      </c>
      <c r="C756" s="93" t="s">
        <v>217</v>
      </c>
      <c r="D756" s="172">
        <v>8.64</v>
      </c>
      <c r="E756" s="173">
        <v>15310</v>
      </c>
      <c r="F756" s="173">
        <f t="shared" si="18"/>
        <v>132278</v>
      </c>
      <c r="G756" s="173">
        <v>15233</v>
      </c>
      <c r="H756" s="173">
        <f t="shared" si="19"/>
        <v>131613</v>
      </c>
      <c r="I756" s="82" t="str">
        <f t="shared" si="20"/>
        <v>OK</v>
      </c>
      <c r="J756" s="173">
        <v>15310</v>
      </c>
      <c r="K756" s="173">
        <f t="shared" si="21"/>
        <v>132278</v>
      </c>
      <c r="L756" s="82" t="str">
        <f t="shared" si="22"/>
        <v>OK</v>
      </c>
      <c r="M756" s="173">
        <v>15220</v>
      </c>
      <c r="N756" s="173">
        <f t="shared" si="23"/>
        <v>131501</v>
      </c>
      <c r="O756" s="82" t="str">
        <f t="shared" si="24"/>
        <v>OK</v>
      </c>
      <c r="P756" s="173">
        <v>15225</v>
      </c>
      <c r="Q756" s="173">
        <f t="shared" si="25"/>
        <v>131544</v>
      </c>
      <c r="R756" s="82" t="str">
        <f t="shared" si="26"/>
        <v>OK</v>
      </c>
      <c r="S756" s="75"/>
      <c r="T756" s="75"/>
      <c r="U756" s="75"/>
      <c r="V756" s="75"/>
      <c r="W756" s="75"/>
    </row>
    <row r="757" spans="1:23" ht="12.75" customHeight="1">
      <c r="A757" s="93">
        <v>10.3</v>
      </c>
      <c r="B757" s="156" t="s">
        <v>1058</v>
      </c>
      <c r="C757" s="93"/>
      <c r="D757" s="172"/>
      <c r="E757" s="173"/>
      <c r="F757" s="173">
        <f t="shared" si="18"/>
        <v>0</v>
      </c>
      <c r="G757" s="173"/>
      <c r="H757" s="173">
        <f t="shared" si="19"/>
        <v>0</v>
      </c>
      <c r="I757" s="82" t="str">
        <f t="shared" si="20"/>
        <v>OK</v>
      </c>
      <c r="J757" s="173"/>
      <c r="K757" s="173">
        <f t="shared" si="21"/>
        <v>0</v>
      </c>
      <c r="L757" s="82" t="str">
        <f t="shared" si="22"/>
        <v>OK</v>
      </c>
      <c r="M757" s="173"/>
      <c r="N757" s="173">
        <f t="shared" si="23"/>
        <v>0</v>
      </c>
      <c r="O757" s="82" t="str">
        <f t="shared" si="24"/>
        <v>OK</v>
      </c>
      <c r="P757" s="173">
        <v>0</v>
      </c>
      <c r="Q757" s="173">
        <f t="shared" si="25"/>
        <v>0</v>
      </c>
      <c r="R757" s="82" t="str">
        <f t="shared" si="26"/>
        <v>OK</v>
      </c>
      <c r="S757" s="75"/>
      <c r="T757" s="75"/>
      <c r="U757" s="75"/>
      <c r="V757" s="75"/>
      <c r="W757" s="75"/>
    </row>
    <row r="758" spans="1:23" ht="12.75" customHeight="1">
      <c r="A758" s="93" t="s">
        <v>1232</v>
      </c>
      <c r="B758" s="156" t="s">
        <v>1224</v>
      </c>
      <c r="C758" s="93" t="s">
        <v>217</v>
      </c>
      <c r="D758" s="172">
        <v>818.51</v>
      </c>
      <c r="E758" s="173">
        <v>10435</v>
      </c>
      <c r="F758" s="173">
        <f t="shared" si="18"/>
        <v>8541152</v>
      </c>
      <c r="G758" s="173">
        <v>10383</v>
      </c>
      <c r="H758" s="173">
        <f t="shared" si="19"/>
        <v>8498589</v>
      </c>
      <c r="I758" s="82" t="str">
        <f t="shared" si="20"/>
        <v>OK</v>
      </c>
      <c r="J758" s="173">
        <v>10435</v>
      </c>
      <c r="K758" s="173">
        <f t="shared" si="21"/>
        <v>8541152</v>
      </c>
      <c r="L758" s="82" t="str">
        <f t="shared" si="22"/>
        <v>OK</v>
      </c>
      <c r="M758" s="173">
        <v>10374</v>
      </c>
      <c r="N758" s="173">
        <f t="shared" si="23"/>
        <v>8491223</v>
      </c>
      <c r="O758" s="82" t="str">
        <f t="shared" si="24"/>
        <v>OK</v>
      </c>
      <c r="P758" s="173">
        <v>10377</v>
      </c>
      <c r="Q758" s="173">
        <f t="shared" si="25"/>
        <v>8493678</v>
      </c>
      <c r="R758" s="82" t="str">
        <f t="shared" si="26"/>
        <v>OK</v>
      </c>
      <c r="S758" s="75"/>
      <c r="T758" s="75"/>
      <c r="U758" s="75"/>
      <c r="V758" s="75"/>
      <c r="W758" s="75"/>
    </row>
    <row r="759" spans="1:23" ht="12.75" customHeight="1">
      <c r="A759" s="93" t="s">
        <v>1233</v>
      </c>
      <c r="B759" s="156" t="s">
        <v>1226</v>
      </c>
      <c r="C759" s="93" t="s">
        <v>217</v>
      </c>
      <c r="D759" s="172">
        <v>38.96</v>
      </c>
      <c r="E759" s="173">
        <v>13206</v>
      </c>
      <c r="F759" s="173">
        <f t="shared" si="18"/>
        <v>514506</v>
      </c>
      <c r="G759" s="173">
        <v>13140</v>
      </c>
      <c r="H759" s="173">
        <f t="shared" si="19"/>
        <v>511934</v>
      </c>
      <c r="I759" s="82" t="str">
        <f t="shared" si="20"/>
        <v>OK</v>
      </c>
      <c r="J759" s="173">
        <v>13206</v>
      </c>
      <c r="K759" s="173">
        <f t="shared" si="21"/>
        <v>514506</v>
      </c>
      <c r="L759" s="82" t="str">
        <f t="shared" si="22"/>
        <v>OK</v>
      </c>
      <c r="M759" s="173">
        <v>13129</v>
      </c>
      <c r="N759" s="173">
        <f t="shared" si="23"/>
        <v>511506</v>
      </c>
      <c r="O759" s="82" t="str">
        <f t="shared" si="24"/>
        <v>OK</v>
      </c>
      <c r="P759" s="173">
        <v>13132</v>
      </c>
      <c r="Q759" s="173">
        <f t="shared" si="25"/>
        <v>511623</v>
      </c>
      <c r="R759" s="82" t="str">
        <f t="shared" si="26"/>
        <v>OK</v>
      </c>
      <c r="S759" s="75"/>
      <c r="T759" s="75"/>
      <c r="U759" s="75"/>
      <c r="V759" s="75"/>
      <c r="W759" s="75"/>
    </row>
    <row r="760" spans="1:23" ht="12.75" customHeight="1">
      <c r="A760" s="93" t="s">
        <v>1234</v>
      </c>
      <c r="B760" s="156" t="s">
        <v>1235</v>
      </c>
      <c r="C760" s="93" t="s">
        <v>217</v>
      </c>
      <c r="D760" s="172">
        <v>41.55</v>
      </c>
      <c r="E760" s="173">
        <v>27167</v>
      </c>
      <c r="F760" s="173">
        <f t="shared" si="18"/>
        <v>1128789</v>
      </c>
      <c r="G760" s="173">
        <v>27031</v>
      </c>
      <c r="H760" s="173">
        <f t="shared" si="19"/>
        <v>1123138</v>
      </c>
      <c r="I760" s="82" t="str">
        <f t="shared" si="20"/>
        <v>OK</v>
      </c>
      <c r="J760" s="173">
        <v>27167</v>
      </c>
      <c r="K760" s="173">
        <f t="shared" si="21"/>
        <v>1128789</v>
      </c>
      <c r="L760" s="82" t="str">
        <f t="shared" si="22"/>
        <v>OK</v>
      </c>
      <c r="M760" s="173">
        <v>27008</v>
      </c>
      <c r="N760" s="173">
        <f t="shared" si="23"/>
        <v>1122182</v>
      </c>
      <c r="O760" s="82" t="str">
        <f t="shared" si="24"/>
        <v>OK</v>
      </c>
      <c r="P760" s="173">
        <v>27015</v>
      </c>
      <c r="Q760" s="173">
        <f t="shared" si="25"/>
        <v>1122473</v>
      </c>
      <c r="R760" s="82" t="str">
        <f t="shared" si="26"/>
        <v>OK</v>
      </c>
      <c r="S760" s="75"/>
      <c r="T760" s="75"/>
      <c r="U760" s="75"/>
      <c r="V760" s="75"/>
      <c r="W760" s="75"/>
    </row>
    <row r="761" spans="1:23" ht="12.75" customHeight="1">
      <c r="A761" s="93" t="s">
        <v>1236</v>
      </c>
      <c r="B761" s="156" t="s">
        <v>1237</v>
      </c>
      <c r="C761" s="93" t="s">
        <v>217</v>
      </c>
      <c r="D761" s="172">
        <v>41.55</v>
      </c>
      <c r="E761" s="173">
        <v>71900</v>
      </c>
      <c r="F761" s="173">
        <f t="shared" si="18"/>
        <v>2987445</v>
      </c>
      <c r="G761" s="173">
        <v>71541</v>
      </c>
      <c r="H761" s="173">
        <f t="shared" si="19"/>
        <v>2972529</v>
      </c>
      <c r="I761" s="82" t="str">
        <f t="shared" si="20"/>
        <v>OK</v>
      </c>
      <c r="J761" s="173">
        <v>69000</v>
      </c>
      <c r="K761" s="173">
        <f t="shared" si="21"/>
        <v>2866950</v>
      </c>
      <c r="L761" s="82" t="str">
        <f t="shared" si="22"/>
        <v>OK</v>
      </c>
      <c r="M761" s="173">
        <v>71479</v>
      </c>
      <c r="N761" s="173">
        <f t="shared" si="23"/>
        <v>2969952</v>
      </c>
      <c r="O761" s="82" t="str">
        <f t="shared" si="24"/>
        <v>OK</v>
      </c>
      <c r="P761" s="173">
        <v>71499</v>
      </c>
      <c r="Q761" s="173">
        <f t="shared" si="25"/>
        <v>2970783</v>
      </c>
      <c r="R761" s="82" t="str">
        <f t="shared" si="26"/>
        <v>OK</v>
      </c>
      <c r="S761" s="75"/>
      <c r="T761" s="75"/>
      <c r="U761" s="75"/>
      <c r="V761" s="75"/>
      <c r="W761" s="75"/>
    </row>
    <row r="762" spans="1:23" ht="12.75" customHeight="1">
      <c r="A762" s="93" t="s">
        <v>1238</v>
      </c>
      <c r="B762" s="156" t="s">
        <v>1231</v>
      </c>
      <c r="C762" s="93" t="s">
        <v>217</v>
      </c>
      <c r="D762" s="172">
        <v>14.11</v>
      </c>
      <c r="E762" s="173">
        <v>15310</v>
      </c>
      <c r="F762" s="173">
        <f t="shared" si="18"/>
        <v>216024</v>
      </c>
      <c r="G762" s="173">
        <v>15233</v>
      </c>
      <c r="H762" s="173">
        <f t="shared" si="19"/>
        <v>214938</v>
      </c>
      <c r="I762" s="82" t="str">
        <f t="shared" si="20"/>
        <v>OK</v>
      </c>
      <c r="J762" s="173">
        <v>15310</v>
      </c>
      <c r="K762" s="173">
        <f t="shared" si="21"/>
        <v>216024</v>
      </c>
      <c r="L762" s="82" t="str">
        <f t="shared" si="22"/>
        <v>OK</v>
      </c>
      <c r="M762" s="173">
        <v>15220</v>
      </c>
      <c r="N762" s="173">
        <f t="shared" si="23"/>
        <v>214754</v>
      </c>
      <c r="O762" s="82" t="str">
        <f t="shared" si="24"/>
        <v>OK</v>
      </c>
      <c r="P762" s="173">
        <v>15225</v>
      </c>
      <c r="Q762" s="173">
        <f t="shared" si="25"/>
        <v>214825</v>
      </c>
      <c r="R762" s="82" t="str">
        <f t="shared" si="26"/>
        <v>OK</v>
      </c>
      <c r="S762" s="75"/>
      <c r="T762" s="75"/>
      <c r="U762" s="75"/>
      <c r="V762" s="75"/>
      <c r="W762" s="75"/>
    </row>
    <row r="763" spans="1:23" ht="12.75" customHeight="1">
      <c r="A763" s="93" t="s">
        <v>1239</v>
      </c>
      <c r="B763" s="156" t="s">
        <v>1228</v>
      </c>
      <c r="C763" s="93" t="s">
        <v>220</v>
      </c>
      <c r="D763" s="172">
        <v>13.35</v>
      </c>
      <c r="E763" s="173">
        <v>7901</v>
      </c>
      <c r="F763" s="173">
        <f t="shared" si="18"/>
        <v>105478</v>
      </c>
      <c r="G763" s="173">
        <v>7861</v>
      </c>
      <c r="H763" s="173">
        <f t="shared" si="19"/>
        <v>104944</v>
      </c>
      <c r="I763" s="82" t="str">
        <f t="shared" si="20"/>
        <v>OK</v>
      </c>
      <c r="J763" s="173">
        <v>7901</v>
      </c>
      <c r="K763" s="173">
        <f t="shared" si="21"/>
        <v>105478</v>
      </c>
      <c r="L763" s="82" t="str">
        <f t="shared" si="22"/>
        <v>OK</v>
      </c>
      <c r="M763" s="173">
        <v>7855</v>
      </c>
      <c r="N763" s="173">
        <f t="shared" si="23"/>
        <v>104864</v>
      </c>
      <c r="O763" s="82" t="str">
        <f t="shared" si="24"/>
        <v>OK</v>
      </c>
      <c r="P763" s="173">
        <v>7857</v>
      </c>
      <c r="Q763" s="173">
        <f t="shared" si="25"/>
        <v>104891</v>
      </c>
      <c r="R763" s="82" t="str">
        <f t="shared" si="26"/>
        <v>OK</v>
      </c>
      <c r="S763" s="75"/>
      <c r="T763" s="75"/>
      <c r="U763" s="75"/>
      <c r="V763" s="75"/>
      <c r="W763" s="75"/>
    </row>
    <row r="764" spans="1:23" ht="12.75" customHeight="1">
      <c r="A764" s="93" t="s">
        <v>1240</v>
      </c>
      <c r="B764" s="156" t="s">
        <v>1219</v>
      </c>
      <c r="C764" s="93" t="s">
        <v>220</v>
      </c>
      <c r="D764" s="172">
        <v>34.480000000000004</v>
      </c>
      <c r="E764" s="173">
        <v>2479</v>
      </c>
      <c r="F764" s="173">
        <f t="shared" si="18"/>
        <v>85476</v>
      </c>
      <c r="G764" s="173">
        <v>2467</v>
      </c>
      <c r="H764" s="173">
        <f t="shared" si="19"/>
        <v>85062</v>
      </c>
      <c r="I764" s="82" t="str">
        <f t="shared" si="20"/>
        <v>OK</v>
      </c>
      <c r="J764" s="173">
        <v>2479</v>
      </c>
      <c r="K764" s="173">
        <f t="shared" si="21"/>
        <v>85476</v>
      </c>
      <c r="L764" s="82" t="str">
        <f t="shared" si="22"/>
        <v>OK</v>
      </c>
      <c r="M764" s="173">
        <v>2464</v>
      </c>
      <c r="N764" s="173">
        <f t="shared" si="23"/>
        <v>84959</v>
      </c>
      <c r="O764" s="82" t="str">
        <f t="shared" si="24"/>
        <v>OK</v>
      </c>
      <c r="P764" s="173">
        <v>2465</v>
      </c>
      <c r="Q764" s="173">
        <f t="shared" si="25"/>
        <v>84993</v>
      </c>
      <c r="R764" s="82" t="str">
        <f t="shared" si="26"/>
        <v>OK</v>
      </c>
      <c r="S764" s="75"/>
      <c r="T764" s="75"/>
      <c r="U764" s="75"/>
      <c r="V764" s="75"/>
      <c r="W764" s="75"/>
    </row>
    <row r="765" spans="1:23" ht="12.75" customHeight="1">
      <c r="A765" s="93">
        <v>10.4</v>
      </c>
      <c r="B765" s="156" t="s">
        <v>1050</v>
      </c>
      <c r="C765" s="93"/>
      <c r="D765" s="172"/>
      <c r="E765" s="173"/>
      <c r="F765" s="173">
        <f t="shared" si="18"/>
        <v>0</v>
      </c>
      <c r="G765" s="173"/>
      <c r="H765" s="173">
        <f t="shared" si="19"/>
        <v>0</v>
      </c>
      <c r="I765" s="82" t="str">
        <f t="shared" si="20"/>
        <v>OK</v>
      </c>
      <c r="J765" s="173"/>
      <c r="K765" s="173">
        <f t="shared" si="21"/>
        <v>0</v>
      </c>
      <c r="L765" s="82" t="str">
        <f t="shared" si="22"/>
        <v>OK</v>
      </c>
      <c r="M765" s="173"/>
      <c r="N765" s="173">
        <f t="shared" si="23"/>
        <v>0</v>
      </c>
      <c r="O765" s="82" t="str">
        <f t="shared" si="24"/>
        <v>OK</v>
      </c>
      <c r="P765" s="173">
        <v>0</v>
      </c>
      <c r="Q765" s="173">
        <f t="shared" si="25"/>
        <v>0</v>
      </c>
      <c r="R765" s="82" t="str">
        <f t="shared" si="26"/>
        <v>OK</v>
      </c>
      <c r="S765" s="75"/>
      <c r="T765" s="75"/>
      <c r="U765" s="75"/>
      <c r="V765" s="75"/>
      <c r="W765" s="75"/>
    </row>
    <row r="766" spans="1:23" ht="12.75" customHeight="1">
      <c r="A766" s="93" t="s">
        <v>1241</v>
      </c>
      <c r="B766" s="156" t="s">
        <v>1224</v>
      </c>
      <c r="C766" s="93" t="s">
        <v>217</v>
      </c>
      <c r="D766" s="172">
        <v>1164.5899999999999</v>
      </c>
      <c r="E766" s="173">
        <v>10435</v>
      </c>
      <c r="F766" s="173">
        <f t="shared" si="18"/>
        <v>12152497</v>
      </c>
      <c r="G766" s="173">
        <v>10383</v>
      </c>
      <c r="H766" s="173">
        <f t="shared" si="19"/>
        <v>12091938</v>
      </c>
      <c r="I766" s="82" t="str">
        <f t="shared" si="20"/>
        <v>OK</v>
      </c>
      <c r="J766" s="173">
        <v>10435</v>
      </c>
      <c r="K766" s="173">
        <f t="shared" si="21"/>
        <v>12152497</v>
      </c>
      <c r="L766" s="82" t="str">
        <f t="shared" si="22"/>
        <v>OK</v>
      </c>
      <c r="M766" s="173">
        <v>10374</v>
      </c>
      <c r="N766" s="173">
        <f t="shared" si="23"/>
        <v>12081457</v>
      </c>
      <c r="O766" s="82" t="str">
        <f t="shared" si="24"/>
        <v>OK</v>
      </c>
      <c r="P766" s="173">
        <v>10377</v>
      </c>
      <c r="Q766" s="173">
        <f t="shared" si="25"/>
        <v>12084950</v>
      </c>
      <c r="R766" s="82" t="str">
        <f t="shared" si="26"/>
        <v>OK</v>
      </c>
      <c r="S766" s="75"/>
      <c r="T766" s="75"/>
      <c r="U766" s="75"/>
      <c r="V766" s="75"/>
      <c r="W766" s="75"/>
    </row>
    <row r="767" spans="1:23" ht="12.75" customHeight="1">
      <c r="A767" s="93" t="s">
        <v>1242</v>
      </c>
      <c r="B767" s="156" t="s">
        <v>1226</v>
      </c>
      <c r="C767" s="93" t="s">
        <v>217</v>
      </c>
      <c r="D767" s="172">
        <v>103.65</v>
      </c>
      <c r="E767" s="173">
        <v>13206</v>
      </c>
      <c r="F767" s="173">
        <f t="shared" si="18"/>
        <v>1368802</v>
      </c>
      <c r="G767" s="173">
        <v>13140</v>
      </c>
      <c r="H767" s="173">
        <f t="shared" si="19"/>
        <v>1361961</v>
      </c>
      <c r="I767" s="82" t="str">
        <f t="shared" si="20"/>
        <v>OK</v>
      </c>
      <c r="J767" s="173">
        <v>13206</v>
      </c>
      <c r="K767" s="173">
        <f t="shared" si="21"/>
        <v>1368802</v>
      </c>
      <c r="L767" s="82" t="str">
        <f t="shared" si="22"/>
        <v>OK</v>
      </c>
      <c r="M767" s="173">
        <v>13129</v>
      </c>
      <c r="N767" s="173">
        <f t="shared" si="23"/>
        <v>1360821</v>
      </c>
      <c r="O767" s="82" t="str">
        <f t="shared" si="24"/>
        <v>OK</v>
      </c>
      <c r="P767" s="173">
        <v>13132</v>
      </c>
      <c r="Q767" s="173">
        <f t="shared" si="25"/>
        <v>1361132</v>
      </c>
      <c r="R767" s="82" t="str">
        <f t="shared" si="26"/>
        <v>OK</v>
      </c>
      <c r="S767" s="75"/>
      <c r="T767" s="75"/>
      <c r="U767" s="75"/>
      <c r="V767" s="75"/>
      <c r="W767" s="75"/>
    </row>
    <row r="768" spans="1:23" ht="12.75" customHeight="1">
      <c r="A768" s="93" t="s">
        <v>1243</v>
      </c>
      <c r="B768" s="156" t="s">
        <v>1244</v>
      </c>
      <c r="C768" s="93" t="s">
        <v>217</v>
      </c>
      <c r="D768" s="172">
        <v>7.83</v>
      </c>
      <c r="E768" s="173">
        <v>27167</v>
      </c>
      <c r="F768" s="173">
        <f t="shared" si="18"/>
        <v>212718</v>
      </c>
      <c r="G768" s="173">
        <v>27031</v>
      </c>
      <c r="H768" s="173">
        <f t="shared" si="19"/>
        <v>211653</v>
      </c>
      <c r="I768" s="82" t="str">
        <f t="shared" si="20"/>
        <v>OK</v>
      </c>
      <c r="J768" s="173">
        <v>27167</v>
      </c>
      <c r="K768" s="173">
        <f t="shared" si="21"/>
        <v>212718</v>
      </c>
      <c r="L768" s="82" t="str">
        <f t="shared" si="22"/>
        <v>OK</v>
      </c>
      <c r="M768" s="173">
        <v>27008</v>
      </c>
      <c r="N768" s="173">
        <f t="shared" si="23"/>
        <v>211473</v>
      </c>
      <c r="O768" s="82" t="str">
        <f t="shared" si="24"/>
        <v>OK</v>
      </c>
      <c r="P768" s="173">
        <v>27015</v>
      </c>
      <c r="Q768" s="173">
        <f t="shared" si="25"/>
        <v>211527</v>
      </c>
      <c r="R768" s="82" t="str">
        <f t="shared" si="26"/>
        <v>OK</v>
      </c>
      <c r="S768" s="75"/>
      <c r="T768" s="75"/>
      <c r="U768" s="75"/>
      <c r="V768" s="75"/>
      <c r="W768" s="75"/>
    </row>
    <row r="769" spans="1:23" ht="12.75" customHeight="1">
      <c r="A769" s="93" t="s">
        <v>1245</v>
      </c>
      <c r="B769" s="156" t="s">
        <v>945</v>
      </c>
      <c r="C769" s="93" t="s">
        <v>217</v>
      </c>
      <c r="D769" s="172">
        <v>7.83</v>
      </c>
      <c r="E769" s="173">
        <v>71900</v>
      </c>
      <c r="F769" s="173">
        <f t="shared" si="18"/>
        <v>562977</v>
      </c>
      <c r="G769" s="173">
        <v>71541</v>
      </c>
      <c r="H769" s="173">
        <f t="shared" si="19"/>
        <v>560166</v>
      </c>
      <c r="I769" s="82" t="str">
        <f t="shared" si="20"/>
        <v>OK</v>
      </c>
      <c r="J769" s="173">
        <v>69000</v>
      </c>
      <c r="K769" s="173">
        <f t="shared" si="21"/>
        <v>540270</v>
      </c>
      <c r="L769" s="82" t="str">
        <f t="shared" si="22"/>
        <v>OK</v>
      </c>
      <c r="M769" s="173">
        <v>71479</v>
      </c>
      <c r="N769" s="173">
        <f t="shared" si="23"/>
        <v>559681</v>
      </c>
      <c r="O769" s="82" t="str">
        <f t="shared" si="24"/>
        <v>OK</v>
      </c>
      <c r="P769" s="173">
        <v>71499</v>
      </c>
      <c r="Q769" s="173">
        <f t="shared" si="25"/>
        <v>559837</v>
      </c>
      <c r="R769" s="82" t="str">
        <f t="shared" si="26"/>
        <v>OK</v>
      </c>
      <c r="S769" s="75"/>
      <c r="T769" s="75"/>
      <c r="U769" s="75"/>
      <c r="V769" s="75"/>
      <c r="W769" s="75"/>
    </row>
    <row r="770" spans="1:23" ht="12.75" customHeight="1">
      <c r="A770" s="93" t="s">
        <v>1246</v>
      </c>
      <c r="B770" s="156" t="s">
        <v>1247</v>
      </c>
      <c r="C770" s="93" t="s">
        <v>220</v>
      </c>
      <c r="D770" s="172">
        <v>11.149999999999999</v>
      </c>
      <c r="E770" s="173">
        <v>10825</v>
      </c>
      <c r="F770" s="173">
        <f t="shared" si="18"/>
        <v>120699</v>
      </c>
      <c r="G770" s="173">
        <v>10771</v>
      </c>
      <c r="H770" s="173">
        <f t="shared" si="19"/>
        <v>120097</v>
      </c>
      <c r="I770" s="82" t="str">
        <f t="shared" si="20"/>
        <v>OK</v>
      </c>
      <c r="J770" s="173">
        <v>10825</v>
      </c>
      <c r="K770" s="173">
        <f t="shared" si="21"/>
        <v>120699</v>
      </c>
      <c r="L770" s="82" t="str">
        <f t="shared" si="22"/>
        <v>OK</v>
      </c>
      <c r="M770" s="173">
        <v>10762</v>
      </c>
      <c r="N770" s="173">
        <f t="shared" si="23"/>
        <v>119996</v>
      </c>
      <c r="O770" s="82" t="str">
        <f t="shared" si="24"/>
        <v>OK</v>
      </c>
      <c r="P770" s="173">
        <v>10765</v>
      </c>
      <c r="Q770" s="173">
        <f t="shared" si="25"/>
        <v>120030</v>
      </c>
      <c r="R770" s="82" t="str">
        <f t="shared" si="26"/>
        <v>OK</v>
      </c>
      <c r="S770" s="75"/>
      <c r="T770" s="75"/>
      <c r="U770" s="75"/>
      <c r="V770" s="75"/>
      <c r="W770" s="75"/>
    </row>
    <row r="771" spans="1:23" ht="12.75" customHeight="1">
      <c r="A771" s="93" t="s">
        <v>1248</v>
      </c>
      <c r="B771" s="156" t="s">
        <v>1219</v>
      </c>
      <c r="C771" s="93" t="s">
        <v>220</v>
      </c>
      <c r="D771" s="172">
        <v>216.75</v>
      </c>
      <c r="E771" s="173">
        <v>2479</v>
      </c>
      <c r="F771" s="173">
        <f t="shared" si="18"/>
        <v>537323</v>
      </c>
      <c r="G771" s="173">
        <v>2467</v>
      </c>
      <c r="H771" s="173">
        <f t="shared" si="19"/>
        <v>534722</v>
      </c>
      <c r="I771" s="82" t="str">
        <f t="shared" si="20"/>
        <v>OK</v>
      </c>
      <c r="J771" s="173">
        <v>2479</v>
      </c>
      <c r="K771" s="173">
        <f t="shared" si="21"/>
        <v>537323</v>
      </c>
      <c r="L771" s="82" t="str">
        <f t="shared" si="22"/>
        <v>OK</v>
      </c>
      <c r="M771" s="173">
        <v>2464</v>
      </c>
      <c r="N771" s="173">
        <f t="shared" si="23"/>
        <v>534072</v>
      </c>
      <c r="O771" s="82" t="str">
        <f t="shared" si="24"/>
        <v>OK</v>
      </c>
      <c r="P771" s="173">
        <v>2465</v>
      </c>
      <c r="Q771" s="173">
        <f t="shared" si="25"/>
        <v>534289</v>
      </c>
      <c r="R771" s="82" t="str">
        <f t="shared" si="26"/>
        <v>OK</v>
      </c>
      <c r="S771" s="75"/>
      <c r="T771" s="75"/>
      <c r="U771" s="75"/>
      <c r="V771" s="75"/>
      <c r="W771" s="75"/>
    </row>
    <row r="772" spans="1:23" ht="12.75" customHeight="1">
      <c r="A772" s="93" t="s">
        <v>1249</v>
      </c>
      <c r="B772" s="156" t="s">
        <v>1231</v>
      </c>
      <c r="C772" s="93" t="s">
        <v>217</v>
      </c>
      <c r="D772" s="172">
        <v>3.36</v>
      </c>
      <c r="E772" s="173">
        <v>15310</v>
      </c>
      <c r="F772" s="173">
        <f t="shared" si="18"/>
        <v>51442</v>
      </c>
      <c r="G772" s="173">
        <v>15233</v>
      </c>
      <c r="H772" s="173">
        <f t="shared" si="19"/>
        <v>51183</v>
      </c>
      <c r="I772" s="82" t="str">
        <f t="shared" si="20"/>
        <v>OK</v>
      </c>
      <c r="J772" s="173">
        <v>15310</v>
      </c>
      <c r="K772" s="173">
        <f t="shared" si="21"/>
        <v>51442</v>
      </c>
      <c r="L772" s="82" t="str">
        <f t="shared" si="22"/>
        <v>OK</v>
      </c>
      <c r="M772" s="173">
        <v>15220</v>
      </c>
      <c r="N772" s="173">
        <f t="shared" si="23"/>
        <v>51139</v>
      </c>
      <c r="O772" s="82" t="str">
        <f t="shared" si="24"/>
        <v>OK</v>
      </c>
      <c r="P772" s="173">
        <v>15225</v>
      </c>
      <c r="Q772" s="173">
        <f t="shared" si="25"/>
        <v>51156</v>
      </c>
      <c r="R772" s="82" t="str">
        <f t="shared" si="26"/>
        <v>OK</v>
      </c>
      <c r="S772" s="75"/>
      <c r="T772" s="75"/>
      <c r="U772" s="75"/>
      <c r="V772" s="75"/>
      <c r="W772" s="75"/>
    </row>
    <row r="773" spans="1:23" ht="12.75" customHeight="1">
      <c r="A773" s="93" t="s">
        <v>1250</v>
      </c>
      <c r="B773" s="156" t="s">
        <v>1251</v>
      </c>
      <c r="C773" s="93" t="s">
        <v>220</v>
      </c>
      <c r="D773" s="172">
        <v>4.8</v>
      </c>
      <c r="E773" s="173">
        <v>40090</v>
      </c>
      <c r="F773" s="173">
        <f t="shared" si="18"/>
        <v>192432</v>
      </c>
      <c r="G773" s="173">
        <v>39890</v>
      </c>
      <c r="H773" s="173">
        <f t="shared" si="19"/>
        <v>191472</v>
      </c>
      <c r="I773" s="82" t="str">
        <f t="shared" si="20"/>
        <v>OK</v>
      </c>
      <c r="J773" s="173">
        <v>40090</v>
      </c>
      <c r="K773" s="173">
        <f t="shared" si="21"/>
        <v>192432</v>
      </c>
      <c r="L773" s="82" t="str">
        <f t="shared" si="22"/>
        <v>OK</v>
      </c>
      <c r="M773" s="173">
        <v>39855</v>
      </c>
      <c r="N773" s="173">
        <f t="shared" si="23"/>
        <v>191304</v>
      </c>
      <c r="O773" s="82" t="str">
        <f t="shared" si="24"/>
        <v>OK</v>
      </c>
      <c r="P773" s="173">
        <v>39866</v>
      </c>
      <c r="Q773" s="173">
        <f t="shared" si="25"/>
        <v>191357</v>
      </c>
      <c r="R773" s="82" t="str">
        <f t="shared" si="26"/>
        <v>OK</v>
      </c>
      <c r="S773" s="75"/>
      <c r="T773" s="75"/>
      <c r="U773" s="75"/>
      <c r="V773" s="75"/>
      <c r="W773" s="75"/>
    </row>
    <row r="774" spans="1:23" ht="12.75" customHeight="1">
      <c r="A774" s="93">
        <v>10.5</v>
      </c>
      <c r="B774" s="156" t="s">
        <v>914</v>
      </c>
      <c r="C774" s="93"/>
      <c r="D774" s="172"/>
      <c r="E774" s="173"/>
      <c r="F774" s="173">
        <f t="shared" ref="F774:F1015" si="27">ROUND($D774*E774,0)</f>
        <v>0</v>
      </c>
      <c r="G774" s="173"/>
      <c r="H774" s="173">
        <f t="shared" ref="H774:H1015" si="28">ROUND($D774*G774,0)</f>
        <v>0</v>
      </c>
      <c r="I774" s="82" t="str">
        <f t="shared" ref="I774:I1015" si="29">+IF(G774&lt;=$E774,"OK","NO OK")</f>
        <v>OK</v>
      </c>
      <c r="J774" s="173"/>
      <c r="K774" s="173">
        <f t="shared" ref="K774:K1015" si="30">ROUND($D774*J774,0)</f>
        <v>0</v>
      </c>
      <c r="L774" s="82" t="str">
        <f t="shared" ref="L774:L1015" si="31">+IF(J774&lt;=$E774,"OK","NO OK")</f>
        <v>OK</v>
      </c>
      <c r="M774" s="173"/>
      <c r="N774" s="173">
        <f t="shared" ref="N774:N1015" si="32">ROUND($D774*M774,0)</f>
        <v>0</v>
      </c>
      <c r="O774" s="82" t="str">
        <f t="shared" ref="O774:O1015" si="33">+IF(M774&lt;=$E774,"OK","NO OK")</f>
        <v>OK</v>
      </c>
      <c r="P774" s="173">
        <v>0</v>
      </c>
      <c r="Q774" s="173">
        <f t="shared" ref="Q774:Q1015" si="34">ROUND($D774*P774,0)</f>
        <v>0</v>
      </c>
      <c r="R774" s="82" t="str">
        <f t="shared" ref="R774:R1015" si="35">+IF(P774&lt;=$E774,"OK","NO OK")</f>
        <v>OK</v>
      </c>
      <c r="S774" s="75"/>
      <c r="T774" s="75"/>
      <c r="U774" s="75"/>
      <c r="V774" s="75"/>
      <c r="W774" s="75"/>
    </row>
    <row r="775" spans="1:23" ht="12.75" customHeight="1">
      <c r="A775" s="93" t="s">
        <v>1252</v>
      </c>
      <c r="B775" s="156" t="s">
        <v>1253</v>
      </c>
      <c r="C775" s="93" t="s">
        <v>225</v>
      </c>
      <c r="D775" s="172">
        <v>3</v>
      </c>
      <c r="E775" s="173">
        <v>2205000</v>
      </c>
      <c r="F775" s="173">
        <f t="shared" si="27"/>
        <v>6615000</v>
      </c>
      <c r="G775" s="173">
        <v>2193975</v>
      </c>
      <c r="H775" s="173">
        <f t="shared" si="28"/>
        <v>6581925</v>
      </c>
      <c r="I775" s="82" t="str">
        <f t="shared" si="29"/>
        <v>OK</v>
      </c>
      <c r="J775" s="173">
        <v>2205000</v>
      </c>
      <c r="K775" s="173">
        <f t="shared" si="30"/>
        <v>6615000</v>
      </c>
      <c r="L775" s="82" t="str">
        <f t="shared" si="31"/>
        <v>OK</v>
      </c>
      <c r="M775" s="173">
        <v>2192078</v>
      </c>
      <c r="N775" s="173">
        <f t="shared" si="32"/>
        <v>6576234</v>
      </c>
      <c r="O775" s="82" t="str">
        <f t="shared" si="33"/>
        <v>OK</v>
      </c>
      <c r="P775" s="173">
        <v>2192696</v>
      </c>
      <c r="Q775" s="173">
        <f t="shared" si="34"/>
        <v>6578088</v>
      </c>
      <c r="R775" s="82" t="str">
        <f t="shared" si="35"/>
        <v>OK</v>
      </c>
      <c r="S775" s="75"/>
      <c r="T775" s="75"/>
      <c r="U775" s="75"/>
      <c r="V775" s="75"/>
      <c r="W775" s="75"/>
    </row>
    <row r="776" spans="1:23" ht="12.75" customHeight="1">
      <c r="A776" s="93" t="s">
        <v>1254</v>
      </c>
      <c r="B776" s="156" t="s">
        <v>1255</v>
      </c>
      <c r="C776" s="93" t="s">
        <v>225</v>
      </c>
      <c r="D776" s="172">
        <v>3</v>
      </c>
      <c r="E776" s="173">
        <v>330000</v>
      </c>
      <c r="F776" s="173">
        <f t="shared" si="27"/>
        <v>990000</v>
      </c>
      <c r="G776" s="173">
        <v>328350</v>
      </c>
      <c r="H776" s="173">
        <f t="shared" si="28"/>
        <v>985050</v>
      </c>
      <c r="I776" s="82" t="str">
        <f t="shared" si="29"/>
        <v>OK</v>
      </c>
      <c r="J776" s="173">
        <v>330000</v>
      </c>
      <c r="K776" s="173">
        <f t="shared" si="30"/>
        <v>990000</v>
      </c>
      <c r="L776" s="82" t="str">
        <f t="shared" si="31"/>
        <v>OK</v>
      </c>
      <c r="M776" s="173">
        <v>328066</v>
      </c>
      <c r="N776" s="173">
        <f t="shared" si="32"/>
        <v>984198</v>
      </c>
      <c r="O776" s="82" t="str">
        <f t="shared" si="33"/>
        <v>OK</v>
      </c>
      <c r="P776" s="173">
        <v>328159</v>
      </c>
      <c r="Q776" s="173">
        <f t="shared" si="34"/>
        <v>984477</v>
      </c>
      <c r="R776" s="82" t="str">
        <f t="shared" si="35"/>
        <v>OK</v>
      </c>
      <c r="S776" s="75"/>
      <c r="T776" s="75"/>
      <c r="U776" s="75"/>
      <c r="V776" s="75"/>
      <c r="W776" s="75"/>
    </row>
    <row r="777" spans="1:23" ht="12.75" customHeight="1">
      <c r="A777" s="93" t="s">
        <v>1256</v>
      </c>
      <c r="B777" s="156" t="s">
        <v>1257</v>
      </c>
      <c r="C777" s="93" t="s">
        <v>225</v>
      </c>
      <c r="D777" s="172">
        <v>7</v>
      </c>
      <c r="E777" s="173">
        <v>1470000</v>
      </c>
      <c r="F777" s="173">
        <f t="shared" si="27"/>
        <v>10290000</v>
      </c>
      <c r="G777" s="173">
        <v>1462650</v>
      </c>
      <c r="H777" s="173">
        <f t="shared" si="28"/>
        <v>10238550</v>
      </c>
      <c r="I777" s="82" t="str">
        <f t="shared" si="29"/>
        <v>OK</v>
      </c>
      <c r="J777" s="173">
        <v>1470000</v>
      </c>
      <c r="K777" s="173">
        <f t="shared" si="30"/>
        <v>10290000</v>
      </c>
      <c r="L777" s="82" t="str">
        <f t="shared" si="31"/>
        <v>OK</v>
      </c>
      <c r="M777" s="173">
        <v>1461385</v>
      </c>
      <c r="N777" s="173">
        <f t="shared" si="32"/>
        <v>10229695</v>
      </c>
      <c r="O777" s="82" t="str">
        <f t="shared" si="33"/>
        <v>OK</v>
      </c>
      <c r="P777" s="173">
        <v>1461797</v>
      </c>
      <c r="Q777" s="173">
        <f t="shared" si="34"/>
        <v>10232579</v>
      </c>
      <c r="R777" s="82" t="str">
        <f t="shared" si="35"/>
        <v>OK</v>
      </c>
      <c r="S777" s="75"/>
      <c r="T777" s="75"/>
      <c r="U777" s="75"/>
      <c r="V777" s="75"/>
      <c r="W777" s="75"/>
    </row>
    <row r="778" spans="1:23" ht="12.75" customHeight="1">
      <c r="A778" s="93">
        <v>10.6</v>
      </c>
      <c r="B778" s="156" t="s">
        <v>757</v>
      </c>
      <c r="C778" s="93"/>
      <c r="D778" s="172"/>
      <c r="E778" s="173"/>
      <c r="F778" s="173">
        <f t="shared" si="27"/>
        <v>0</v>
      </c>
      <c r="G778" s="173"/>
      <c r="H778" s="173">
        <f t="shared" si="28"/>
        <v>0</v>
      </c>
      <c r="I778" s="82" t="str">
        <f t="shared" si="29"/>
        <v>OK</v>
      </c>
      <c r="J778" s="173"/>
      <c r="K778" s="173">
        <f t="shared" si="30"/>
        <v>0</v>
      </c>
      <c r="L778" s="82" t="str">
        <f t="shared" si="31"/>
        <v>OK</v>
      </c>
      <c r="M778" s="173"/>
      <c r="N778" s="173">
        <f t="shared" si="32"/>
        <v>0</v>
      </c>
      <c r="O778" s="82" t="str">
        <f t="shared" si="33"/>
        <v>OK</v>
      </c>
      <c r="P778" s="173">
        <v>0</v>
      </c>
      <c r="Q778" s="173">
        <f t="shared" si="34"/>
        <v>0</v>
      </c>
      <c r="R778" s="82" t="str">
        <f t="shared" si="35"/>
        <v>OK</v>
      </c>
      <c r="S778" s="75"/>
      <c r="T778" s="75"/>
      <c r="U778" s="75"/>
      <c r="V778" s="75"/>
      <c r="W778" s="75"/>
    </row>
    <row r="779" spans="1:23" ht="12.75" customHeight="1">
      <c r="A779" s="93" t="s">
        <v>1258</v>
      </c>
      <c r="B779" s="156" t="s">
        <v>1259</v>
      </c>
      <c r="C779" s="93" t="s">
        <v>220</v>
      </c>
      <c r="D779" s="172">
        <v>8</v>
      </c>
      <c r="E779" s="173">
        <v>63366</v>
      </c>
      <c r="F779" s="173">
        <f t="shared" si="27"/>
        <v>506928</v>
      </c>
      <c r="G779" s="173">
        <v>63049</v>
      </c>
      <c r="H779" s="173">
        <f t="shared" si="28"/>
        <v>504392</v>
      </c>
      <c r="I779" s="82" t="str">
        <f t="shared" si="29"/>
        <v>OK</v>
      </c>
      <c r="J779" s="173">
        <v>63366</v>
      </c>
      <c r="K779" s="173">
        <f t="shared" si="30"/>
        <v>506928</v>
      </c>
      <c r="L779" s="82" t="str">
        <f t="shared" si="31"/>
        <v>OK</v>
      </c>
      <c r="M779" s="173">
        <v>62995</v>
      </c>
      <c r="N779" s="173">
        <f t="shared" si="32"/>
        <v>503960</v>
      </c>
      <c r="O779" s="82" t="str">
        <f t="shared" si="33"/>
        <v>OK</v>
      </c>
      <c r="P779" s="173">
        <v>63012</v>
      </c>
      <c r="Q779" s="173">
        <f t="shared" si="34"/>
        <v>504096</v>
      </c>
      <c r="R779" s="82" t="str">
        <f t="shared" si="35"/>
        <v>OK</v>
      </c>
      <c r="S779" s="75"/>
      <c r="T779" s="75"/>
      <c r="U779" s="75"/>
      <c r="V779" s="75"/>
      <c r="W779" s="75"/>
    </row>
    <row r="780" spans="1:23" ht="12.75" customHeight="1">
      <c r="A780" s="93" t="s">
        <v>1260</v>
      </c>
      <c r="B780" s="156" t="s">
        <v>279</v>
      </c>
      <c r="C780" s="93" t="s">
        <v>220</v>
      </c>
      <c r="D780" s="172">
        <v>3</v>
      </c>
      <c r="E780" s="173">
        <v>34334</v>
      </c>
      <c r="F780" s="173">
        <f t="shared" si="27"/>
        <v>103002</v>
      </c>
      <c r="G780" s="173">
        <v>34162</v>
      </c>
      <c r="H780" s="173">
        <f t="shared" si="28"/>
        <v>102486</v>
      </c>
      <c r="I780" s="82" t="str">
        <f t="shared" si="29"/>
        <v>OK</v>
      </c>
      <c r="J780" s="173">
        <v>34334</v>
      </c>
      <c r="K780" s="173">
        <f t="shared" si="30"/>
        <v>103002</v>
      </c>
      <c r="L780" s="82" t="str">
        <f t="shared" si="31"/>
        <v>OK</v>
      </c>
      <c r="M780" s="173">
        <v>34133</v>
      </c>
      <c r="N780" s="173">
        <f t="shared" si="32"/>
        <v>102399</v>
      </c>
      <c r="O780" s="82" t="str">
        <f t="shared" si="33"/>
        <v>OK</v>
      </c>
      <c r="P780" s="173">
        <v>34142</v>
      </c>
      <c r="Q780" s="173">
        <f t="shared" si="34"/>
        <v>102426</v>
      </c>
      <c r="R780" s="82" t="str">
        <f t="shared" si="35"/>
        <v>OK</v>
      </c>
      <c r="S780" s="75"/>
      <c r="T780" s="75"/>
      <c r="U780" s="75"/>
      <c r="V780" s="75"/>
      <c r="W780" s="75"/>
    </row>
    <row r="781" spans="1:23" ht="12.75" customHeight="1">
      <c r="A781" s="93" t="s">
        <v>1261</v>
      </c>
      <c r="B781" s="156" t="s">
        <v>1262</v>
      </c>
      <c r="C781" s="93" t="s">
        <v>220</v>
      </c>
      <c r="D781" s="172">
        <v>7</v>
      </c>
      <c r="E781" s="173">
        <v>73812</v>
      </c>
      <c r="F781" s="173">
        <f t="shared" si="27"/>
        <v>516684</v>
      </c>
      <c r="G781" s="173">
        <v>73443</v>
      </c>
      <c r="H781" s="173">
        <f t="shared" si="28"/>
        <v>514101</v>
      </c>
      <c r="I781" s="82" t="str">
        <f t="shared" si="29"/>
        <v>OK</v>
      </c>
      <c r="J781" s="173">
        <v>73812</v>
      </c>
      <c r="K781" s="173">
        <f t="shared" si="30"/>
        <v>516684</v>
      </c>
      <c r="L781" s="82" t="str">
        <f t="shared" si="31"/>
        <v>OK</v>
      </c>
      <c r="M781" s="173">
        <v>73379</v>
      </c>
      <c r="N781" s="173">
        <f t="shared" si="32"/>
        <v>513653</v>
      </c>
      <c r="O781" s="82" t="str">
        <f t="shared" si="33"/>
        <v>OK</v>
      </c>
      <c r="P781" s="173">
        <v>73400</v>
      </c>
      <c r="Q781" s="173">
        <f t="shared" si="34"/>
        <v>513800</v>
      </c>
      <c r="R781" s="82" t="str">
        <f t="shared" si="35"/>
        <v>OK</v>
      </c>
      <c r="S781" s="75"/>
      <c r="T781" s="75"/>
      <c r="U781" s="75"/>
      <c r="V781" s="75"/>
      <c r="W781" s="75"/>
    </row>
    <row r="782" spans="1:23" ht="12.75" customHeight="1">
      <c r="A782" s="93"/>
      <c r="B782" s="156" t="s">
        <v>364</v>
      </c>
      <c r="C782" s="93"/>
      <c r="D782" s="172"/>
      <c r="E782" s="173"/>
      <c r="F782" s="173">
        <f t="shared" si="27"/>
        <v>0</v>
      </c>
      <c r="G782" s="173"/>
      <c r="H782" s="173">
        <f t="shared" si="28"/>
        <v>0</v>
      </c>
      <c r="I782" s="82" t="str">
        <f t="shared" si="29"/>
        <v>OK</v>
      </c>
      <c r="J782" s="173"/>
      <c r="K782" s="173">
        <f t="shared" si="30"/>
        <v>0</v>
      </c>
      <c r="L782" s="82" t="str">
        <f t="shared" si="31"/>
        <v>OK</v>
      </c>
      <c r="M782" s="173"/>
      <c r="N782" s="173">
        <f t="shared" si="32"/>
        <v>0</v>
      </c>
      <c r="O782" s="82" t="str">
        <f t="shared" si="33"/>
        <v>OK</v>
      </c>
      <c r="P782" s="173">
        <v>0</v>
      </c>
      <c r="Q782" s="173">
        <f t="shared" si="34"/>
        <v>0</v>
      </c>
      <c r="R782" s="82" t="str">
        <f t="shared" si="35"/>
        <v>OK</v>
      </c>
      <c r="S782" s="75"/>
      <c r="T782" s="75"/>
      <c r="U782" s="75"/>
      <c r="V782" s="75"/>
      <c r="W782" s="75"/>
    </row>
    <row r="783" spans="1:23" ht="12.75" customHeight="1">
      <c r="A783" s="93">
        <v>11</v>
      </c>
      <c r="B783" s="156" t="s">
        <v>1263</v>
      </c>
      <c r="C783" s="93"/>
      <c r="D783" s="172"/>
      <c r="E783" s="173"/>
      <c r="F783" s="173">
        <f t="shared" si="27"/>
        <v>0</v>
      </c>
      <c r="G783" s="173"/>
      <c r="H783" s="173">
        <f t="shared" si="28"/>
        <v>0</v>
      </c>
      <c r="I783" s="82" t="str">
        <f t="shared" si="29"/>
        <v>OK</v>
      </c>
      <c r="J783" s="173"/>
      <c r="K783" s="173">
        <f t="shared" si="30"/>
        <v>0</v>
      </c>
      <c r="L783" s="82" t="str">
        <f t="shared" si="31"/>
        <v>OK</v>
      </c>
      <c r="M783" s="173"/>
      <c r="N783" s="173">
        <f t="shared" si="32"/>
        <v>0</v>
      </c>
      <c r="O783" s="82" t="str">
        <f t="shared" si="33"/>
        <v>OK</v>
      </c>
      <c r="P783" s="173">
        <v>0</v>
      </c>
      <c r="Q783" s="173">
        <f t="shared" si="34"/>
        <v>0</v>
      </c>
      <c r="R783" s="82" t="str">
        <f t="shared" si="35"/>
        <v>OK</v>
      </c>
      <c r="S783" s="75"/>
      <c r="T783" s="75"/>
      <c r="U783" s="75"/>
      <c r="V783" s="75"/>
      <c r="W783" s="75"/>
    </row>
    <row r="784" spans="1:23" ht="12.75" customHeight="1">
      <c r="A784" s="93">
        <v>11.1</v>
      </c>
      <c r="B784" s="156" t="s">
        <v>1264</v>
      </c>
      <c r="C784" s="93"/>
      <c r="D784" s="172"/>
      <c r="E784" s="173"/>
      <c r="F784" s="173">
        <f t="shared" si="27"/>
        <v>0</v>
      </c>
      <c r="G784" s="173"/>
      <c r="H784" s="173">
        <f t="shared" si="28"/>
        <v>0</v>
      </c>
      <c r="I784" s="82" t="str">
        <f t="shared" si="29"/>
        <v>OK</v>
      </c>
      <c r="J784" s="173"/>
      <c r="K784" s="173">
        <f t="shared" si="30"/>
        <v>0</v>
      </c>
      <c r="L784" s="82" t="str">
        <f t="shared" si="31"/>
        <v>OK</v>
      </c>
      <c r="M784" s="173"/>
      <c r="N784" s="173">
        <f t="shared" si="32"/>
        <v>0</v>
      </c>
      <c r="O784" s="82" t="str">
        <f t="shared" si="33"/>
        <v>OK</v>
      </c>
      <c r="P784" s="173">
        <v>0</v>
      </c>
      <c r="Q784" s="173">
        <f t="shared" si="34"/>
        <v>0</v>
      </c>
      <c r="R784" s="82" t="str">
        <f t="shared" si="35"/>
        <v>OK</v>
      </c>
      <c r="S784" s="75"/>
      <c r="T784" s="75"/>
      <c r="U784" s="75"/>
      <c r="V784" s="75"/>
      <c r="W784" s="75"/>
    </row>
    <row r="785" spans="1:23" ht="12.75" customHeight="1">
      <c r="A785" s="93" t="s">
        <v>1265</v>
      </c>
      <c r="B785" s="156" t="s">
        <v>1266</v>
      </c>
      <c r="C785" s="93" t="s">
        <v>217</v>
      </c>
      <c r="D785" s="172">
        <v>523.9</v>
      </c>
      <c r="E785" s="173">
        <v>10435</v>
      </c>
      <c r="F785" s="173">
        <f t="shared" si="27"/>
        <v>5466897</v>
      </c>
      <c r="G785" s="173">
        <v>10383</v>
      </c>
      <c r="H785" s="173">
        <f t="shared" si="28"/>
        <v>5439654</v>
      </c>
      <c r="I785" s="82" t="str">
        <f t="shared" si="29"/>
        <v>OK</v>
      </c>
      <c r="J785" s="173">
        <v>10435</v>
      </c>
      <c r="K785" s="173">
        <f t="shared" si="30"/>
        <v>5466897</v>
      </c>
      <c r="L785" s="82" t="str">
        <f t="shared" si="31"/>
        <v>OK</v>
      </c>
      <c r="M785" s="173">
        <v>10374</v>
      </c>
      <c r="N785" s="173">
        <f t="shared" si="32"/>
        <v>5434939</v>
      </c>
      <c r="O785" s="82" t="str">
        <f t="shared" si="33"/>
        <v>OK</v>
      </c>
      <c r="P785" s="173">
        <v>10377</v>
      </c>
      <c r="Q785" s="173">
        <f t="shared" si="34"/>
        <v>5436510</v>
      </c>
      <c r="R785" s="82" t="str">
        <f t="shared" si="35"/>
        <v>OK</v>
      </c>
      <c r="S785" s="75"/>
      <c r="T785" s="75"/>
      <c r="U785" s="75"/>
      <c r="V785" s="75"/>
      <c r="W785" s="75"/>
    </row>
    <row r="786" spans="1:23" ht="12.75" customHeight="1">
      <c r="A786" s="93" t="s">
        <v>1267</v>
      </c>
      <c r="B786" s="156" t="s">
        <v>1268</v>
      </c>
      <c r="C786" s="93" t="s">
        <v>220</v>
      </c>
      <c r="D786" s="172">
        <v>38.36</v>
      </c>
      <c r="E786" s="173">
        <v>10825</v>
      </c>
      <c r="F786" s="173">
        <f t="shared" si="27"/>
        <v>415247</v>
      </c>
      <c r="G786" s="173">
        <v>10771</v>
      </c>
      <c r="H786" s="173">
        <f t="shared" si="28"/>
        <v>413176</v>
      </c>
      <c r="I786" s="82" t="str">
        <f t="shared" si="29"/>
        <v>OK</v>
      </c>
      <c r="J786" s="173">
        <v>10825</v>
      </c>
      <c r="K786" s="173">
        <f t="shared" si="30"/>
        <v>415247</v>
      </c>
      <c r="L786" s="82" t="str">
        <f t="shared" si="31"/>
        <v>OK</v>
      </c>
      <c r="M786" s="173">
        <v>10762</v>
      </c>
      <c r="N786" s="173">
        <f t="shared" si="32"/>
        <v>412830</v>
      </c>
      <c r="O786" s="82" t="str">
        <f t="shared" si="33"/>
        <v>OK</v>
      </c>
      <c r="P786" s="173">
        <v>10765</v>
      </c>
      <c r="Q786" s="173">
        <f t="shared" si="34"/>
        <v>412945</v>
      </c>
      <c r="R786" s="82" t="str">
        <f t="shared" si="35"/>
        <v>OK</v>
      </c>
      <c r="S786" s="75"/>
      <c r="T786" s="75"/>
      <c r="U786" s="75"/>
      <c r="V786" s="75"/>
      <c r="W786" s="75"/>
    </row>
    <row r="787" spans="1:23" ht="12.75" customHeight="1">
      <c r="A787" s="93" t="s">
        <v>1269</v>
      </c>
      <c r="B787" s="156" t="s">
        <v>1270</v>
      </c>
      <c r="C787" s="93" t="s">
        <v>217</v>
      </c>
      <c r="D787" s="172">
        <v>171.01999999999998</v>
      </c>
      <c r="E787" s="173">
        <v>13206</v>
      </c>
      <c r="F787" s="173">
        <f t="shared" si="27"/>
        <v>2258490</v>
      </c>
      <c r="G787" s="173">
        <v>13140</v>
      </c>
      <c r="H787" s="173">
        <f t="shared" si="28"/>
        <v>2247203</v>
      </c>
      <c r="I787" s="82" t="str">
        <f t="shared" si="29"/>
        <v>OK</v>
      </c>
      <c r="J787" s="173">
        <v>13206</v>
      </c>
      <c r="K787" s="173">
        <f t="shared" si="30"/>
        <v>2258490</v>
      </c>
      <c r="L787" s="82" t="str">
        <f t="shared" si="31"/>
        <v>OK</v>
      </c>
      <c r="M787" s="173">
        <v>13129</v>
      </c>
      <c r="N787" s="173">
        <f t="shared" si="32"/>
        <v>2245322</v>
      </c>
      <c r="O787" s="82" t="str">
        <f t="shared" si="33"/>
        <v>OK</v>
      </c>
      <c r="P787" s="173">
        <v>13132</v>
      </c>
      <c r="Q787" s="173">
        <f t="shared" si="34"/>
        <v>2245835</v>
      </c>
      <c r="R787" s="82" t="str">
        <f t="shared" si="35"/>
        <v>OK</v>
      </c>
      <c r="S787" s="75"/>
      <c r="T787" s="75"/>
      <c r="U787" s="75"/>
      <c r="V787" s="75"/>
      <c r="W787" s="75"/>
    </row>
    <row r="788" spans="1:23" ht="12.75" customHeight="1">
      <c r="A788" s="93" t="s">
        <v>1271</v>
      </c>
      <c r="B788" s="156" t="s">
        <v>1272</v>
      </c>
      <c r="C788" s="93" t="s">
        <v>220</v>
      </c>
      <c r="D788" s="172">
        <v>69.16</v>
      </c>
      <c r="E788" s="173">
        <v>7901</v>
      </c>
      <c r="F788" s="173">
        <f t="shared" si="27"/>
        <v>546433</v>
      </c>
      <c r="G788" s="173">
        <v>7861</v>
      </c>
      <c r="H788" s="173">
        <f t="shared" si="28"/>
        <v>543667</v>
      </c>
      <c r="I788" s="82" t="str">
        <f t="shared" si="29"/>
        <v>OK</v>
      </c>
      <c r="J788" s="173">
        <v>7901</v>
      </c>
      <c r="K788" s="173">
        <f t="shared" si="30"/>
        <v>546433</v>
      </c>
      <c r="L788" s="82" t="str">
        <f t="shared" si="31"/>
        <v>OK</v>
      </c>
      <c r="M788" s="173">
        <v>7855</v>
      </c>
      <c r="N788" s="173">
        <f t="shared" si="32"/>
        <v>543252</v>
      </c>
      <c r="O788" s="82" t="str">
        <f t="shared" si="33"/>
        <v>OK</v>
      </c>
      <c r="P788" s="173">
        <v>7857</v>
      </c>
      <c r="Q788" s="173">
        <f t="shared" si="34"/>
        <v>543390</v>
      </c>
      <c r="R788" s="82" t="str">
        <f t="shared" si="35"/>
        <v>OK</v>
      </c>
      <c r="S788" s="75"/>
      <c r="T788" s="75"/>
      <c r="U788" s="75"/>
      <c r="V788" s="75"/>
      <c r="W788" s="75"/>
    </row>
    <row r="789" spans="1:23" ht="12.75" customHeight="1">
      <c r="A789" s="93" t="s">
        <v>1273</v>
      </c>
      <c r="B789" s="156" t="s">
        <v>1219</v>
      </c>
      <c r="C789" s="93" t="s">
        <v>220</v>
      </c>
      <c r="D789" s="172">
        <v>110.32</v>
      </c>
      <c r="E789" s="173">
        <v>2479</v>
      </c>
      <c r="F789" s="173">
        <f t="shared" si="27"/>
        <v>273483</v>
      </c>
      <c r="G789" s="173">
        <v>2467</v>
      </c>
      <c r="H789" s="173">
        <f t="shared" si="28"/>
        <v>272159</v>
      </c>
      <c r="I789" s="82" t="str">
        <f t="shared" si="29"/>
        <v>OK</v>
      </c>
      <c r="J789" s="173">
        <v>2479</v>
      </c>
      <c r="K789" s="173">
        <f t="shared" si="30"/>
        <v>273483</v>
      </c>
      <c r="L789" s="82" t="str">
        <f t="shared" si="31"/>
        <v>OK</v>
      </c>
      <c r="M789" s="173">
        <v>2464</v>
      </c>
      <c r="N789" s="173">
        <f t="shared" si="32"/>
        <v>271828</v>
      </c>
      <c r="O789" s="82" t="str">
        <f t="shared" si="33"/>
        <v>OK</v>
      </c>
      <c r="P789" s="173">
        <v>2465</v>
      </c>
      <c r="Q789" s="173">
        <f t="shared" si="34"/>
        <v>271939</v>
      </c>
      <c r="R789" s="82" t="str">
        <f t="shared" si="35"/>
        <v>OK</v>
      </c>
      <c r="S789" s="75"/>
      <c r="T789" s="75"/>
      <c r="U789" s="75"/>
      <c r="V789" s="75"/>
      <c r="W789" s="75"/>
    </row>
    <row r="790" spans="1:23" ht="12.75" customHeight="1">
      <c r="A790" s="93" t="s">
        <v>1274</v>
      </c>
      <c r="B790" s="156" t="s">
        <v>1275</v>
      </c>
      <c r="C790" s="93" t="s">
        <v>217</v>
      </c>
      <c r="D790" s="172">
        <v>175.19</v>
      </c>
      <c r="E790" s="173">
        <v>27167</v>
      </c>
      <c r="F790" s="173">
        <f t="shared" si="27"/>
        <v>4759387</v>
      </c>
      <c r="G790" s="173">
        <v>27031</v>
      </c>
      <c r="H790" s="173">
        <f t="shared" si="28"/>
        <v>4735561</v>
      </c>
      <c r="I790" s="82" t="str">
        <f t="shared" si="29"/>
        <v>OK</v>
      </c>
      <c r="J790" s="173">
        <v>27167</v>
      </c>
      <c r="K790" s="173">
        <f t="shared" si="30"/>
        <v>4759387</v>
      </c>
      <c r="L790" s="82" t="str">
        <f t="shared" si="31"/>
        <v>OK</v>
      </c>
      <c r="M790" s="173">
        <v>27008</v>
      </c>
      <c r="N790" s="173">
        <f t="shared" si="32"/>
        <v>4731532</v>
      </c>
      <c r="O790" s="82" t="str">
        <f t="shared" si="33"/>
        <v>OK</v>
      </c>
      <c r="P790" s="173">
        <v>27015</v>
      </c>
      <c r="Q790" s="173">
        <f t="shared" si="34"/>
        <v>4732758</v>
      </c>
      <c r="R790" s="82" t="str">
        <f t="shared" si="35"/>
        <v>OK</v>
      </c>
      <c r="S790" s="75"/>
      <c r="T790" s="75"/>
      <c r="U790" s="75"/>
      <c r="V790" s="75"/>
      <c r="W790" s="75"/>
    </row>
    <row r="791" spans="1:23" ht="12.75" customHeight="1">
      <c r="A791" s="93" t="s">
        <v>1276</v>
      </c>
      <c r="B791" s="156" t="s">
        <v>1277</v>
      </c>
      <c r="C791" s="93" t="s">
        <v>217</v>
      </c>
      <c r="D791" s="172">
        <v>175.19</v>
      </c>
      <c r="E791" s="173">
        <v>71900</v>
      </c>
      <c r="F791" s="173">
        <f t="shared" si="27"/>
        <v>12596161</v>
      </c>
      <c r="G791" s="173">
        <v>71541</v>
      </c>
      <c r="H791" s="173">
        <f t="shared" si="28"/>
        <v>12533268</v>
      </c>
      <c r="I791" s="82" t="str">
        <f t="shared" si="29"/>
        <v>OK</v>
      </c>
      <c r="J791" s="173">
        <v>69000</v>
      </c>
      <c r="K791" s="173">
        <f t="shared" si="30"/>
        <v>12088110</v>
      </c>
      <c r="L791" s="82" t="str">
        <f t="shared" si="31"/>
        <v>OK</v>
      </c>
      <c r="M791" s="173">
        <v>71479</v>
      </c>
      <c r="N791" s="173">
        <f t="shared" si="32"/>
        <v>12522406</v>
      </c>
      <c r="O791" s="82" t="str">
        <f t="shared" si="33"/>
        <v>OK</v>
      </c>
      <c r="P791" s="173">
        <v>71499</v>
      </c>
      <c r="Q791" s="173">
        <f t="shared" si="34"/>
        <v>12525910</v>
      </c>
      <c r="R791" s="82" t="str">
        <f t="shared" si="35"/>
        <v>OK</v>
      </c>
      <c r="S791" s="75"/>
      <c r="T791" s="75"/>
      <c r="U791" s="75"/>
      <c r="V791" s="75"/>
      <c r="W791" s="75"/>
    </row>
    <row r="792" spans="1:23" ht="12.75" customHeight="1">
      <c r="A792" s="93" t="s">
        <v>1278</v>
      </c>
      <c r="B792" s="156" t="s">
        <v>1279</v>
      </c>
      <c r="C792" s="93" t="s">
        <v>220</v>
      </c>
      <c r="D792" s="172">
        <v>98.72999999999999</v>
      </c>
      <c r="E792" s="173">
        <v>4495</v>
      </c>
      <c r="F792" s="173">
        <f t="shared" si="27"/>
        <v>443791</v>
      </c>
      <c r="G792" s="173">
        <v>4473</v>
      </c>
      <c r="H792" s="173">
        <f t="shared" si="28"/>
        <v>441619</v>
      </c>
      <c r="I792" s="82" t="str">
        <f t="shared" si="29"/>
        <v>OK</v>
      </c>
      <c r="J792" s="173">
        <v>4495</v>
      </c>
      <c r="K792" s="173">
        <f t="shared" si="30"/>
        <v>443791</v>
      </c>
      <c r="L792" s="82" t="str">
        <f t="shared" si="31"/>
        <v>OK</v>
      </c>
      <c r="M792" s="173">
        <v>4469</v>
      </c>
      <c r="N792" s="173">
        <f t="shared" si="32"/>
        <v>441224</v>
      </c>
      <c r="O792" s="82" t="str">
        <f t="shared" si="33"/>
        <v>OK</v>
      </c>
      <c r="P792" s="173">
        <v>4470</v>
      </c>
      <c r="Q792" s="173">
        <f t="shared" si="34"/>
        <v>441323</v>
      </c>
      <c r="R792" s="82" t="str">
        <f t="shared" si="35"/>
        <v>OK</v>
      </c>
      <c r="S792" s="75"/>
      <c r="T792" s="75"/>
      <c r="U792" s="75"/>
      <c r="V792" s="75"/>
      <c r="W792" s="75"/>
    </row>
    <row r="793" spans="1:23" ht="12.75" customHeight="1">
      <c r="A793" s="93" t="s">
        <v>1280</v>
      </c>
      <c r="B793" s="156" t="s">
        <v>1281</v>
      </c>
      <c r="C793" s="93" t="s">
        <v>217</v>
      </c>
      <c r="D793" s="172">
        <v>2.82</v>
      </c>
      <c r="E793" s="173">
        <v>15310</v>
      </c>
      <c r="F793" s="173">
        <f t="shared" si="27"/>
        <v>43174</v>
      </c>
      <c r="G793" s="173">
        <v>15233</v>
      </c>
      <c r="H793" s="173">
        <f t="shared" si="28"/>
        <v>42957</v>
      </c>
      <c r="I793" s="82" t="str">
        <f t="shared" si="29"/>
        <v>OK</v>
      </c>
      <c r="J793" s="173">
        <v>15310</v>
      </c>
      <c r="K793" s="173">
        <f t="shared" si="30"/>
        <v>43174</v>
      </c>
      <c r="L793" s="82" t="str">
        <f t="shared" si="31"/>
        <v>OK</v>
      </c>
      <c r="M793" s="173">
        <v>15220</v>
      </c>
      <c r="N793" s="173">
        <f t="shared" si="32"/>
        <v>42920</v>
      </c>
      <c r="O793" s="82" t="str">
        <f t="shared" si="33"/>
        <v>OK</v>
      </c>
      <c r="P793" s="173">
        <v>15225</v>
      </c>
      <c r="Q793" s="173">
        <f t="shared" si="34"/>
        <v>42935</v>
      </c>
      <c r="R793" s="82" t="str">
        <f t="shared" si="35"/>
        <v>OK</v>
      </c>
      <c r="S793" s="75"/>
      <c r="T793" s="75"/>
      <c r="U793" s="75"/>
      <c r="V793" s="75"/>
      <c r="W793" s="75"/>
    </row>
    <row r="794" spans="1:23" ht="12.75" customHeight="1">
      <c r="A794" s="93">
        <v>11.2</v>
      </c>
      <c r="B794" s="156" t="s">
        <v>1282</v>
      </c>
      <c r="C794" s="93"/>
      <c r="D794" s="172"/>
      <c r="E794" s="173"/>
      <c r="F794" s="173">
        <f t="shared" si="27"/>
        <v>0</v>
      </c>
      <c r="G794" s="173"/>
      <c r="H794" s="173">
        <f t="shared" si="28"/>
        <v>0</v>
      </c>
      <c r="I794" s="82" t="str">
        <f t="shared" si="29"/>
        <v>OK</v>
      </c>
      <c r="J794" s="173"/>
      <c r="K794" s="173">
        <f t="shared" si="30"/>
        <v>0</v>
      </c>
      <c r="L794" s="82" t="str">
        <f t="shared" si="31"/>
        <v>OK</v>
      </c>
      <c r="M794" s="173"/>
      <c r="N794" s="173">
        <f t="shared" si="32"/>
        <v>0</v>
      </c>
      <c r="O794" s="82" t="str">
        <f t="shared" si="33"/>
        <v>OK</v>
      </c>
      <c r="P794" s="173">
        <v>0</v>
      </c>
      <c r="Q794" s="173">
        <f t="shared" si="34"/>
        <v>0</v>
      </c>
      <c r="R794" s="82" t="str">
        <f t="shared" si="35"/>
        <v>OK</v>
      </c>
      <c r="S794" s="75"/>
      <c r="T794" s="75"/>
      <c r="U794" s="75"/>
      <c r="V794" s="75"/>
      <c r="W794" s="75"/>
    </row>
    <row r="795" spans="1:23" ht="12.75" customHeight="1">
      <c r="A795" s="93" t="s">
        <v>1283</v>
      </c>
      <c r="B795" s="156" t="s">
        <v>1266</v>
      </c>
      <c r="C795" s="93" t="s">
        <v>217</v>
      </c>
      <c r="D795" s="172">
        <v>381.59</v>
      </c>
      <c r="E795" s="173">
        <v>10435</v>
      </c>
      <c r="F795" s="173">
        <f t="shared" si="27"/>
        <v>3981892</v>
      </c>
      <c r="G795" s="173">
        <v>10383</v>
      </c>
      <c r="H795" s="173">
        <f t="shared" si="28"/>
        <v>3962049</v>
      </c>
      <c r="I795" s="82" t="str">
        <f t="shared" si="29"/>
        <v>OK</v>
      </c>
      <c r="J795" s="173">
        <v>10435</v>
      </c>
      <c r="K795" s="173">
        <f t="shared" si="30"/>
        <v>3981892</v>
      </c>
      <c r="L795" s="82" t="str">
        <f t="shared" si="31"/>
        <v>OK</v>
      </c>
      <c r="M795" s="173">
        <v>10374</v>
      </c>
      <c r="N795" s="173">
        <f t="shared" si="32"/>
        <v>3958615</v>
      </c>
      <c r="O795" s="82" t="str">
        <f t="shared" si="33"/>
        <v>OK</v>
      </c>
      <c r="P795" s="173">
        <v>10377</v>
      </c>
      <c r="Q795" s="173">
        <f t="shared" si="34"/>
        <v>3959759</v>
      </c>
      <c r="R795" s="82" t="str">
        <f t="shared" si="35"/>
        <v>OK</v>
      </c>
      <c r="S795" s="75"/>
      <c r="T795" s="75"/>
      <c r="U795" s="75"/>
      <c r="V795" s="75"/>
      <c r="W795" s="75"/>
    </row>
    <row r="796" spans="1:23" ht="12.75" customHeight="1">
      <c r="A796" s="93" t="s">
        <v>1284</v>
      </c>
      <c r="B796" s="156" t="s">
        <v>1270</v>
      </c>
      <c r="C796" s="93" t="s">
        <v>217</v>
      </c>
      <c r="D796" s="172">
        <v>72.73</v>
      </c>
      <c r="E796" s="173">
        <v>13206</v>
      </c>
      <c r="F796" s="173">
        <f t="shared" si="27"/>
        <v>960472</v>
      </c>
      <c r="G796" s="173">
        <v>13140</v>
      </c>
      <c r="H796" s="173">
        <f t="shared" si="28"/>
        <v>955672</v>
      </c>
      <c r="I796" s="82" t="str">
        <f t="shared" si="29"/>
        <v>OK</v>
      </c>
      <c r="J796" s="173">
        <v>13206</v>
      </c>
      <c r="K796" s="173">
        <f t="shared" si="30"/>
        <v>960472</v>
      </c>
      <c r="L796" s="82" t="str">
        <f t="shared" si="31"/>
        <v>OK</v>
      </c>
      <c r="M796" s="173">
        <v>13129</v>
      </c>
      <c r="N796" s="173">
        <f t="shared" si="32"/>
        <v>954872</v>
      </c>
      <c r="O796" s="82" t="str">
        <f t="shared" si="33"/>
        <v>OK</v>
      </c>
      <c r="P796" s="173">
        <v>13132</v>
      </c>
      <c r="Q796" s="173">
        <f t="shared" si="34"/>
        <v>955090</v>
      </c>
      <c r="R796" s="82" t="str">
        <f t="shared" si="35"/>
        <v>OK</v>
      </c>
      <c r="S796" s="75"/>
      <c r="T796" s="75"/>
      <c r="U796" s="75"/>
      <c r="V796" s="75"/>
      <c r="W796" s="75"/>
    </row>
    <row r="797" spans="1:23" ht="12.75" customHeight="1">
      <c r="A797" s="93" t="s">
        <v>1285</v>
      </c>
      <c r="B797" s="156" t="s">
        <v>1219</v>
      </c>
      <c r="C797" s="93" t="s">
        <v>220</v>
      </c>
      <c r="D797" s="172">
        <v>56.24</v>
      </c>
      <c r="E797" s="173">
        <v>2479</v>
      </c>
      <c r="F797" s="173">
        <f t="shared" si="27"/>
        <v>139419</v>
      </c>
      <c r="G797" s="173">
        <v>2467</v>
      </c>
      <c r="H797" s="173">
        <f t="shared" si="28"/>
        <v>138744</v>
      </c>
      <c r="I797" s="82" t="str">
        <f t="shared" si="29"/>
        <v>OK</v>
      </c>
      <c r="J797" s="173">
        <v>2479</v>
      </c>
      <c r="K797" s="173">
        <f t="shared" si="30"/>
        <v>139419</v>
      </c>
      <c r="L797" s="82" t="str">
        <f t="shared" si="31"/>
        <v>OK</v>
      </c>
      <c r="M797" s="173">
        <v>2464</v>
      </c>
      <c r="N797" s="173">
        <f t="shared" si="32"/>
        <v>138575</v>
      </c>
      <c r="O797" s="82" t="str">
        <f t="shared" si="33"/>
        <v>OK</v>
      </c>
      <c r="P797" s="173">
        <v>2465</v>
      </c>
      <c r="Q797" s="173">
        <f t="shared" si="34"/>
        <v>138632</v>
      </c>
      <c r="R797" s="82" t="str">
        <f t="shared" si="35"/>
        <v>OK</v>
      </c>
      <c r="S797" s="75"/>
      <c r="T797" s="75"/>
      <c r="U797" s="75"/>
      <c r="V797" s="75"/>
      <c r="W797" s="75"/>
    </row>
    <row r="798" spans="1:23" ht="12.75" customHeight="1">
      <c r="A798" s="93" t="s">
        <v>1286</v>
      </c>
      <c r="B798" s="156" t="s">
        <v>1275</v>
      </c>
      <c r="C798" s="93" t="s">
        <v>217</v>
      </c>
      <c r="D798" s="172">
        <v>123.16</v>
      </c>
      <c r="E798" s="173">
        <v>27167</v>
      </c>
      <c r="F798" s="173">
        <f t="shared" si="27"/>
        <v>3345888</v>
      </c>
      <c r="G798" s="173">
        <v>27031</v>
      </c>
      <c r="H798" s="173">
        <f t="shared" si="28"/>
        <v>3329138</v>
      </c>
      <c r="I798" s="82" t="str">
        <f t="shared" si="29"/>
        <v>OK</v>
      </c>
      <c r="J798" s="173">
        <v>27167</v>
      </c>
      <c r="K798" s="173">
        <f t="shared" si="30"/>
        <v>3345888</v>
      </c>
      <c r="L798" s="82" t="str">
        <f t="shared" si="31"/>
        <v>OK</v>
      </c>
      <c r="M798" s="173">
        <v>27008</v>
      </c>
      <c r="N798" s="173">
        <f t="shared" si="32"/>
        <v>3326305</v>
      </c>
      <c r="O798" s="82" t="str">
        <f t="shared" si="33"/>
        <v>OK</v>
      </c>
      <c r="P798" s="173">
        <v>27015</v>
      </c>
      <c r="Q798" s="173">
        <f t="shared" si="34"/>
        <v>3327167</v>
      </c>
      <c r="R798" s="82" t="str">
        <f t="shared" si="35"/>
        <v>OK</v>
      </c>
      <c r="S798" s="75"/>
      <c r="T798" s="75"/>
      <c r="U798" s="75"/>
      <c r="V798" s="75"/>
      <c r="W798" s="75"/>
    </row>
    <row r="799" spans="1:23" ht="12.75" customHeight="1">
      <c r="A799" s="93" t="s">
        <v>1287</v>
      </c>
      <c r="B799" s="156" t="s">
        <v>1288</v>
      </c>
      <c r="C799" s="93" t="s">
        <v>217</v>
      </c>
      <c r="D799" s="172">
        <v>123.16</v>
      </c>
      <c r="E799" s="173">
        <v>71900</v>
      </c>
      <c r="F799" s="173">
        <f t="shared" si="27"/>
        <v>8855204</v>
      </c>
      <c r="G799" s="173">
        <v>71541</v>
      </c>
      <c r="H799" s="173">
        <f t="shared" si="28"/>
        <v>8810990</v>
      </c>
      <c r="I799" s="82" t="str">
        <f t="shared" si="29"/>
        <v>OK</v>
      </c>
      <c r="J799" s="173">
        <v>69000</v>
      </c>
      <c r="K799" s="173">
        <f t="shared" si="30"/>
        <v>8498040</v>
      </c>
      <c r="L799" s="82" t="str">
        <f t="shared" si="31"/>
        <v>OK</v>
      </c>
      <c r="M799" s="173">
        <v>71479</v>
      </c>
      <c r="N799" s="173">
        <f t="shared" si="32"/>
        <v>8803354</v>
      </c>
      <c r="O799" s="82" t="str">
        <f t="shared" si="33"/>
        <v>OK</v>
      </c>
      <c r="P799" s="173">
        <v>71499</v>
      </c>
      <c r="Q799" s="173">
        <f t="shared" si="34"/>
        <v>8805817</v>
      </c>
      <c r="R799" s="82" t="str">
        <f t="shared" si="35"/>
        <v>OK</v>
      </c>
      <c r="S799" s="75"/>
      <c r="T799" s="75"/>
      <c r="U799" s="75"/>
      <c r="V799" s="75"/>
      <c r="W799" s="75"/>
    </row>
    <row r="800" spans="1:23" ht="12.75" customHeight="1">
      <c r="A800" s="93" t="s">
        <v>1289</v>
      </c>
      <c r="B800" s="156" t="s">
        <v>1279</v>
      </c>
      <c r="C800" s="93" t="s">
        <v>220</v>
      </c>
      <c r="D800" s="172">
        <v>101.17999999999999</v>
      </c>
      <c r="E800" s="173">
        <v>4495</v>
      </c>
      <c r="F800" s="173">
        <f t="shared" si="27"/>
        <v>454804</v>
      </c>
      <c r="G800" s="173">
        <v>4473</v>
      </c>
      <c r="H800" s="173">
        <f t="shared" si="28"/>
        <v>452578</v>
      </c>
      <c r="I800" s="82" t="str">
        <f t="shared" si="29"/>
        <v>OK</v>
      </c>
      <c r="J800" s="173">
        <v>4495</v>
      </c>
      <c r="K800" s="173">
        <f t="shared" si="30"/>
        <v>454804</v>
      </c>
      <c r="L800" s="82" t="str">
        <f t="shared" si="31"/>
        <v>OK</v>
      </c>
      <c r="M800" s="173">
        <v>4469</v>
      </c>
      <c r="N800" s="173">
        <f t="shared" si="32"/>
        <v>452173</v>
      </c>
      <c r="O800" s="82" t="str">
        <f t="shared" si="33"/>
        <v>OK</v>
      </c>
      <c r="P800" s="173">
        <v>4470</v>
      </c>
      <c r="Q800" s="173">
        <f t="shared" si="34"/>
        <v>452275</v>
      </c>
      <c r="R800" s="82" t="str">
        <f t="shared" si="35"/>
        <v>OK</v>
      </c>
      <c r="S800" s="75"/>
      <c r="T800" s="75"/>
      <c r="U800" s="75"/>
      <c r="V800" s="75"/>
      <c r="W800" s="75"/>
    </row>
    <row r="801" spans="1:23" ht="12.75" customHeight="1">
      <c r="A801" s="93" t="s">
        <v>1290</v>
      </c>
      <c r="B801" s="156" t="s">
        <v>1281</v>
      </c>
      <c r="C801" s="93" t="s">
        <v>217</v>
      </c>
      <c r="D801" s="172">
        <v>13.67</v>
      </c>
      <c r="E801" s="173">
        <v>15310</v>
      </c>
      <c r="F801" s="173">
        <f t="shared" si="27"/>
        <v>209288</v>
      </c>
      <c r="G801" s="173">
        <v>15233</v>
      </c>
      <c r="H801" s="173">
        <f t="shared" si="28"/>
        <v>208235</v>
      </c>
      <c r="I801" s="82" t="str">
        <f t="shared" si="29"/>
        <v>OK</v>
      </c>
      <c r="J801" s="173">
        <v>15310</v>
      </c>
      <c r="K801" s="173">
        <f t="shared" si="30"/>
        <v>209288</v>
      </c>
      <c r="L801" s="82" t="str">
        <f t="shared" si="31"/>
        <v>OK</v>
      </c>
      <c r="M801" s="173">
        <v>15220</v>
      </c>
      <c r="N801" s="173">
        <f t="shared" si="32"/>
        <v>208057</v>
      </c>
      <c r="O801" s="82" t="str">
        <f t="shared" si="33"/>
        <v>OK</v>
      </c>
      <c r="P801" s="173">
        <v>15225</v>
      </c>
      <c r="Q801" s="173">
        <f t="shared" si="34"/>
        <v>208126</v>
      </c>
      <c r="R801" s="82" t="str">
        <f t="shared" si="35"/>
        <v>OK</v>
      </c>
      <c r="S801" s="75"/>
      <c r="T801" s="75"/>
      <c r="U801" s="75"/>
      <c r="V801" s="75"/>
      <c r="W801" s="75"/>
    </row>
    <row r="802" spans="1:23" ht="12.75" customHeight="1">
      <c r="A802" s="93">
        <v>11.3</v>
      </c>
      <c r="B802" s="156" t="s">
        <v>1291</v>
      </c>
      <c r="C802" s="93"/>
      <c r="D802" s="172"/>
      <c r="E802" s="173"/>
      <c r="F802" s="173">
        <f t="shared" si="27"/>
        <v>0</v>
      </c>
      <c r="G802" s="173"/>
      <c r="H802" s="173">
        <f t="shared" si="28"/>
        <v>0</v>
      </c>
      <c r="I802" s="82" t="str">
        <f t="shared" si="29"/>
        <v>OK</v>
      </c>
      <c r="J802" s="173"/>
      <c r="K802" s="173">
        <f t="shared" si="30"/>
        <v>0</v>
      </c>
      <c r="L802" s="82" t="str">
        <f t="shared" si="31"/>
        <v>OK</v>
      </c>
      <c r="M802" s="173"/>
      <c r="N802" s="173">
        <f t="shared" si="32"/>
        <v>0</v>
      </c>
      <c r="O802" s="82" t="str">
        <f t="shared" si="33"/>
        <v>OK</v>
      </c>
      <c r="P802" s="173">
        <v>0</v>
      </c>
      <c r="Q802" s="173">
        <f t="shared" si="34"/>
        <v>0</v>
      </c>
      <c r="R802" s="82" t="str">
        <f t="shared" si="35"/>
        <v>OK</v>
      </c>
      <c r="S802" s="75"/>
      <c r="T802" s="75"/>
      <c r="U802" s="75"/>
      <c r="V802" s="75"/>
      <c r="W802" s="75"/>
    </row>
    <row r="803" spans="1:23" ht="12.75" customHeight="1">
      <c r="A803" s="93" t="s">
        <v>1292</v>
      </c>
      <c r="B803" s="156" t="s">
        <v>1293</v>
      </c>
      <c r="C803" s="93" t="s">
        <v>217</v>
      </c>
      <c r="D803" s="172">
        <v>121.4</v>
      </c>
      <c r="E803" s="173">
        <v>10435</v>
      </c>
      <c r="F803" s="173">
        <f t="shared" si="27"/>
        <v>1266809</v>
      </c>
      <c r="G803" s="173">
        <v>10383</v>
      </c>
      <c r="H803" s="173">
        <f t="shared" si="28"/>
        <v>1260496</v>
      </c>
      <c r="I803" s="82" t="str">
        <f t="shared" si="29"/>
        <v>OK</v>
      </c>
      <c r="J803" s="173">
        <v>10435</v>
      </c>
      <c r="K803" s="173">
        <f t="shared" si="30"/>
        <v>1266809</v>
      </c>
      <c r="L803" s="82" t="str">
        <f t="shared" si="31"/>
        <v>OK</v>
      </c>
      <c r="M803" s="173">
        <v>10374</v>
      </c>
      <c r="N803" s="173">
        <f t="shared" si="32"/>
        <v>1259404</v>
      </c>
      <c r="O803" s="82" t="str">
        <f t="shared" si="33"/>
        <v>OK</v>
      </c>
      <c r="P803" s="173">
        <v>10377</v>
      </c>
      <c r="Q803" s="173">
        <f t="shared" si="34"/>
        <v>1259768</v>
      </c>
      <c r="R803" s="82" t="str">
        <f t="shared" si="35"/>
        <v>OK</v>
      </c>
      <c r="S803" s="75"/>
      <c r="T803" s="75"/>
      <c r="U803" s="75"/>
      <c r="V803" s="75"/>
      <c r="W803" s="75"/>
    </row>
    <row r="804" spans="1:23" ht="12.75" customHeight="1">
      <c r="A804" s="93">
        <v>11.4</v>
      </c>
      <c r="B804" s="156" t="s">
        <v>1050</v>
      </c>
      <c r="C804" s="93"/>
      <c r="D804" s="172"/>
      <c r="E804" s="173"/>
      <c r="F804" s="173">
        <f t="shared" si="27"/>
        <v>0</v>
      </c>
      <c r="G804" s="173"/>
      <c r="H804" s="173">
        <f t="shared" si="28"/>
        <v>0</v>
      </c>
      <c r="I804" s="82" t="str">
        <f t="shared" si="29"/>
        <v>OK</v>
      </c>
      <c r="J804" s="173"/>
      <c r="K804" s="173">
        <f t="shared" si="30"/>
        <v>0</v>
      </c>
      <c r="L804" s="82" t="str">
        <f t="shared" si="31"/>
        <v>OK</v>
      </c>
      <c r="M804" s="173"/>
      <c r="N804" s="173">
        <f t="shared" si="32"/>
        <v>0</v>
      </c>
      <c r="O804" s="82" t="str">
        <f t="shared" si="33"/>
        <v>OK</v>
      </c>
      <c r="P804" s="173">
        <v>0</v>
      </c>
      <c r="Q804" s="173">
        <f t="shared" si="34"/>
        <v>0</v>
      </c>
      <c r="R804" s="82" t="str">
        <f t="shared" si="35"/>
        <v>OK</v>
      </c>
      <c r="S804" s="75"/>
      <c r="T804" s="75"/>
      <c r="U804" s="75"/>
      <c r="V804" s="75"/>
      <c r="W804" s="75"/>
    </row>
    <row r="805" spans="1:23" ht="12.75" customHeight="1">
      <c r="A805" s="93" t="s">
        <v>1294</v>
      </c>
      <c r="B805" s="156" t="s">
        <v>1266</v>
      </c>
      <c r="C805" s="93" t="s">
        <v>217</v>
      </c>
      <c r="D805" s="172">
        <v>1365.07</v>
      </c>
      <c r="E805" s="173">
        <v>10435</v>
      </c>
      <c r="F805" s="173">
        <f t="shared" si="27"/>
        <v>14244505</v>
      </c>
      <c r="G805" s="173">
        <v>10383</v>
      </c>
      <c r="H805" s="173">
        <f t="shared" si="28"/>
        <v>14173522</v>
      </c>
      <c r="I805" s="82" t="str">
        <f t="shared" si="29"/>
        <v>OK</v>
      </c>
      <c r="J805" s="173">
        <v>10435</v>
      </c>
      <c r="K805" s="173">
        <f t="shared" si="30"/>
        <v>14244505</v>
      </c>
      <c r="L805" s="82" t="str">
        <f t="shared" si="31"/>
        <v>OK</v>
      </c>
      <c r="M805" s="173">
        <v>10374</v>
      </c>
      <c r="N805" s="173">
        <f t="shared" si="32"/>
        <v>14161236</v>
      </c>
      <c r="O805" s="82" t="str">
        <f t="shared" si="33"/>
        <v>OK</v>
      </c>
      <c r="P805" s="173">
        <v>10377</v>
      </c>
      <c r="Q805" s="173">
        <f t="shared" si="34"/>
        <v>14165331</v>
      </c>
      <c r="R805" s="82" t="str">
        <f t="shared" si="35"/>
        <v>OK</v>
      </c>
      <c r="S805" s="75"/>
      <c r="T805" s="75"/>
      <c r="U805" s="75"/>
      <c r="V805" s="75"/>
      <c r="W805" s="75"/>
    </row>
    <row r="806" spans="1:23" ht="12.75" customHeight="1">
      <c r="A806" s="93" t="s">
        <v>1295</v>
      </c>
      <c r="B806" s="156" t="s">
        <v>1219</v>
      </c>
      <c r="C806" s="93" t="s">
        <v>220</v>
      </c>
      <c r="D806" s="172">
        <v>228.95</v>
      </c>
      <c r="E806" s="173">
        <v>2479</v>
      </c>
      <c r="F806" s="173">
        <f t="shared" si="27"/>
        <v>567567</v>
      </c>
      <c r="G806" s="173">
        <v>2467</v>
      </c>
      <c r="H806" s="173">
        <f t="shared" si="28"/>
        <v>564820</v>
      </c>
      <c r="I806" s="82" t="str">
        <f t="shared" si="29"/>
        <v>OK</v>
      </c>
      <c r="J806" s="173">
        <v>2479</v>
      </c>
      <c r="K806" s="173">
        <f t="shared" si="30"/>
        <v>567567</v>
      </c>
      <c r="L806" s="82" t="str">
        <f t="shared" si="31"/>
        <v>OK</v>
      </c>
      <c r="M806" s="173">
        <v>2464</v>
      </c>
      <c r="N806" s="173">
        <f t="shared" si="32"/>
        <v>564133</v>
      </c>
      <c r="O806" s="82" t="str">
        <f t="shared" si="33"/>
        <v>OK</v>
      </c>
      <c r="P806" s="173">
        <v>2465</v>
      </c>
      <c r="Q806" s="173">
        <f t="shared" si="34"/>
        <v>564362</v>
      </c>
      <c r="R806" s="82" t="str">
        <f t="shared" si="35"/>
        <v>OK</v>
      </c>
      <c r="S806" s="75"/>
      <c r="T806" s="75"/>
      <c r="U806" s="75"/>
      <c r="V806" s="75"/>
      <c r="W806" s="75"/>
    </row>
    <row r="807" spans="1:23" ht="12.75" customHeight="1">
      <c r="A807" s="93" t="s">
        <v>1296</v>
      </c>
      <c r="B807" s="156" t="s">
        <v>1275</v>
      </c>
      <c r="C807" s="93" t="s">
        <v>217</v>
      </c>
      <c r="D807" s="172">
        <v>226.28</v>
      </c>
      <c r="E807" s="173">
        <v>27167</v>
      </c>
      <c r="F807" s="173">
        <f t="shared" si="27"/>
        <v>6147349</v>
      </c>
      <c r="G807" s="173">
        <v>27031</v>
      </c>
      <c r="H807" s="173">
        <f t="shared" si="28"/>
        <v>6116575</v>
      </c>
      <c r="I807" s="82" t="str">
        <f t="shared" si="29"/>
        <v>OK</v>
      </c>
      <c r="J807" s="173">
        <v>27167</v>
      </c>
      <c r="K807" s="173">
        <f t="shared" si="30"/>
        <v>6147349</v>
      </c>
      <c r="L807" s="82" t="str">
        <f t="shared" si="31"/>
        <v>OK</v>
      </c>
      <c r="M807" s="173">
        <v>27008</v>
      </c>
      <c r="N807" s="173">
        <f t="shared" si="32"/>
        <v>6111370</v>
      </c>
      <c r="O807" s="82" t="str">
        <f t="shared" si="33"/>
        <v>OK</v>
      </c>
      <c r="P807" s="173">
        <v>27015</v>
      </c>
      <c r="Q807" s="173">
        <f t="shared" si="34"/>
        <v>6112954</v>
      </c>
      <c r="R807" s="82" t="str">
        <f t="shared" si="35"/>
        <v>OK</v>
      </c>
      <c r="S807" s="75"/>
      <c r="T807" s="75"/>
      <c r="U807" s="75"/>
      <c r="V807" s="75"/>
      <c r="W807" s="75"/>
    </row>
    <row r="808" spans="1:23" ht="12.75" customHeight="1">
      <c r="A808" s="93" t="s">
        <v>1297</v>
      </c>
      <c r="B808" s="156" t="s">
        <v>1288</v>
      </c>
      <c r="C808" s="93" t="s">
        <v>217</v>
      </c>
      <c r="D808" s="172">
        <v>226.28</v>
      </c>
      <c r="E808" s="173">
        <v>71900</v>
      </c>
      <c r="F808" s="173">
        <f t="shared" si="27"/>
        <v>16269532</v>
      </c>
      <c r="G808" s="173">
        <v>71541</v>
      </c>
      <c r="H808" s="173">
        <f t="shared" si="28"/>
        <v>16188297</v>
      </c>
      <c r="I808" s="82" t="str">
        <f t="shared" si="29"/>
        <v>OK</v>
      </c>
      <c r="J808" s="173">
        <v>69000</v>
      </c>
      <c r="K808" s="173">
        <f t="shared" si="30"/>
        <v>15613320</v>
      </c>
      <c r="L808" s="82" t="str">
        <f t="shared" si="31"/>
        <v>OK</v>
      </c>
      <c r="M808" s="173">
        <v>71479</v>
      </c>
      <c r="N808" s="173">
        <f t="shared" si="32"/>
        <v>16174268</v>
      </c>
      <c r="O808" s="82" t="str">
        <f t="shared" si="33"/>
        <v>OK</v>
      </c>
      <c r="P808" s="173">
        <v>71499</v>
      </c>
      <c r="Q808" s="173">
        <f t="shared" si="34"/>
        <v>16178794</v>
      </c>
      <c r="R808" s="82" t="str">
        <f t="shared" si="35"/>
        <v>OK</v>
      </c>
      <c r="S808" s="75"/>
      <c r="T808" s="75"/>
      <c r="U808" s="75"/>
      <c r="V808" s="75"/>
      <c r="W808" s="75"/>
    </row>
    <row r="809" spans="1:23" ht="12.75" customHeight="1">
      <c r="A809" s="93" t="s">
        <v>1298</v>
      </c>
      <c r="B809" s="156" t="s">
        <v>1281</v>
      </c>
      <c r="C809" s="93" t="s">
        <v>217</v>
      </c>
      <c r="D809" s="172">
        <v>6.48</v>
      </c>
      <c r="E809" s="173">
        <v>15310</v>
      </c>
      <c r="F809" s="173">
        <f t="shared" si="27"/>
        <v>99209</v>
      </c>
      <c r="G809" s="173">
        <v>15233</v>
      </c>
      <c r="H809" s="173">
        <f t="shared" si="28"/>
        <v>98710</v>
      </c>
      <c r="I809" s="82" t="str">
        <f t="shared" si="29"/>
        <v>OK</v>
      </c>
      <c r="J809" s="173">
        <v>15310</v>
      </c>
      <c r="K809" s="173">
        <f t="shared" si="30"/>
        <v>99209</v>
      </c>
      <c r="L809" s="82" t="str">
        <f t="shared" si="31"/>
        <v>OK</v>
      </c>
      <c r="M809" s="173">
        <v>15220</v>
      </c>
      <c r="N809" s="173">
        <f t="shared" si="32"/>
        <v>98626</v>
      </c>
      <c r="O809" s="82" t="str">
        <f t="shared" si="33"/>
        <v>OK</v>
      </c>
      <c r="P809" s="173">
        <v>15225</v>
      </c>
      <c r="Q809" s="173">
        <f t="shared" si="34"/>
        <v>98658</v>
      </c>
      <c r="R809" s="82" t="str">
        <f t="shared" si="35"/>
        <v>OK</v>
      </c>
      <c r="S809" s="75"/>
      <c r="T809" s="75"/>
      <c r="U809" s="75"/>
      <c r="V809" s="75"/>
      <c r="W809" s="75"/>
    </row>
    <row r="810" spans="1:23" ht="12.75" customHeight="1">
      <c r="A810" s="93">
        <v>11.5</v>
      </c>
      <c r="B810" s="156" t="s">
        <v>1058</v>
      </c>
      <c r="C810" s="93"/>
      <c r="D810" s="172"/>
      <c r="E810" s="173"/>
      <c r="F810" s="173">
        <f t="shared" si="27"/>
        <v>0</v>
      </c>
      <c r="G810" s="173"/>
      <c r="H810" s="173">
        <f t="shared" si="28"/>
        <v>0</v>
      </c>
      <c r="I810" s="82" t="str">
        <f t="shared" si="29"/>
        <v>OK</v>
      </c>
      <c r="J810" s="173"/>
      <c r="K810" s="173">
        <f t="shared" si="30"/>
        <v>0</v>
      </c>
      <c r="L810" s="82" t="str">
        <f t="shared" si="31"/>
        <v>OK</v>
      </c>
      <c r="M810" s="173"/>
      <c r="N810" s="173">
        <f t="shared" si="32"/>
        <v>0</v>
      </c>
      <c r="O810" s="82" t="str">
        <f t="shared" si="33"/>
        <v>OK</v>
      </c>
      <c r="P810" s="173">
        <v>0</v>
      </c>
      <c r="Q810" s="173">
        <f t="shared" si="34"/>
        <v>0</v>
      </c>
      <c r="R810" s="82" t="str">
        <f t="shared" si="35"/>
        <v>OK</v>
      </c>
      <c r="S810" s="75"/>
      <c r="T810" s="75"/>
      <c r="U810" s="75"/>
      <c r="V810" s="75"/>
      <c r="W810" s="75"/>
    </row>
    <row r="811" spans="1:23" ht="12.75" customHeight="1">
      <c r="A811" s="93" t="s">
        <v>1299</v>
      </c>
      <c r="B811" s="156" t="s">
        <v>1266</v>
      </c>
      <c r="C811" s="93" t="s">
        <v>217</v>
      </c>
      <c r="D811" s="172">
        <v>1005.77</v>
      </c>
      <c r="E811" s="173">
        <v>10435</v>
      </c>
      <c r="F811" s="173">
        <f t="shared" si="27"/>
        <v>10495210</v>
      </c>
      <c r="G811" s="173">
        <v>10383</v>
      </c>
      <c r="H811" s="173">
        <f t="shared" si="28"/>
        <v>10442910</v>
      </c>
      <c r="I811" s="82" t="str">
        <f t="shared" si="29"/>
        <v>OK</v>
      </c>
      <c r="J811" s="173">
        <v>10435</v>
      </c>
      <c r="K811" s="173">
        <f t="shared" si="30"/>
        <v>10495210</v>
      </c>
      <c r="L811" s="82" t="str">
        <f t="shared" si="31"/>
        <v>OK</v>
      </c>
      <c r="M811" s="173">
        <v>10374</v>
      </c>
      <c r="N811" s="173">
        <f t="shared" si="32"/>
        <v>10433858</v>
      </c>
      <c r="O811" s="82" t="str">
        <f t="shared" si="33"/>
        <v>OK</v>
      </c>
      <c r="P811" s="173">
        <v>10377</v>
      </c>
      <c r="Q811" s="173">
        <f t="shared" si="34"/>
        <v>10436875</v>
      </c>
      <c r="R811" s="82" t="str">
        <f t="shared" si="35"/>
        <v>OK</v>
      </c>
      <c r="S811" s="75"/>
      <c r="T811" s="75"/>
      <c r="U811" s="75"/>
      <c r="V811" s="75"/>
      <c r="W811" s="75"/>
    </row>
    <row r="812" spans="1:23" ht="12.75" customHeight="1">
      <c r="A812" s="93" t="s">
        <v>1300</v>
      </c>
      <c r="B812" s="156" t="s">
        <v>1301</v>
      </c>
      <c r="C812" s="93" t="s">
        <v>217</v>
      </c>
      <c r="D812" s="172">
        <v>42</v>
      </c>
      <c r="E812" s="173">
        <v>14019</v>
      </c>
      <c r="F812" s="173">
        <f t="shared" si="27"/>
        <v>588798</v>
      </c>
      <c r="G812" s="173">
        <v>13949</v>
      </c>
      <c r="H812" s="173">
        <f t="shared" si="28"/>
        <v>585858</v>
      </c>
      <c r="I812" s="82" t="str">
        <f t="shared" si="29"/>
        <v>OK</v>
      </c>
      <c r="J812" s="173">
        <v>14019</v>
      </c>
      <c r="K812" s="173">
        <f t="shared" si="30"/>
        <v>588798</v>
      </c>
      <c r="L812" s="82" t="str">
        <f t="shared" si="31"/>
        <v>OK</v>
      </c>
      <c r="M812" s="173">
        <v>13937</v>
      </c>
      <c r="N812" s="173">
        <f t="shared" si="32"/>
        <v>585354</v>
      </c>
      <c r="O812" s="82" t="str">
        <f t="shared" si="33"/>
        <v>OK</v>
      </c>
      <c r="P812" s="173">
        <v>13941</v>
      </c>
      <c r="Q812" s="173">
        <f t="shared" si="34"/>
        <v>585522</v>
      </c>
      <c r="R812" s="82" t="str">
        <f t="shared" si="35"/>
        <v>OK</v>
      </c>
      <c r="S812" s="75"/>
      <c r="T812" s="75"/>
      <c r="U812" s="75"/>
      <c r="V812" s="75"/>
      <c r="W812" s="75"/>
    </row>
    <row r="813" spans="1:23" ht="12.75" customHeight="1">
      <c r="A813" s="93" t="s">
        <v>1302</v>
      </c>
      <c r="B813" s="156" t="s">
        <v>451</v>
      </c>
      <c r="C813" s="93" t="s">
        <v>217</v>
      </c>
      <c r="D813" s="172">
        <v>42</v>
      </c>
      <c r="E813" s="173">
        <v>24082</v>
      </c>
      <c r="F813" s="173">
        <f t="shared" si="27"/>
        <v>1011444</v>
      </c>
      <c r="G813" s="173">
        <v>23962</v>
      </c>
      <c r="H813" s="173">
        <f t="shared" si="28"/>
        <v>1006404</v>
      </c>
      <c r="I813" s="82" t="str">
        <f t="shared" si="29"/>
        <v>OK</v>
      </c>
      <c r="J813" s="173">
        <v>24082</v>
      </c>
      <c r="K813" s="173">
        <f t="shared" si="30"/>
        <v>1011444</v>
      </c>
      <c r="L813" s="82" t="str">
        <f t="shared" si="31"/>
        <v>OK</v>
      </c>
      <c r="M813" s="173">
        <v>23941</v>
      </c>
      <c r="N813" s="173">
        <f t="shared" si="32"/>
        <v>1005522</v>
      </c>
      <c r="O813" s="82" t="str">
        <f t="shared" si="33"/>
        <v>OK</v>
      </c>
      <c r="P813" s="173">
        <v>23948</v>
      </c>
      <c r="Q813" s="173">
        <f t="shared" si="34"/>
        <v>1005816</v>
      </c>
      <c r="R813" s="82" t="str">
        <f t="shared" si="35"/>
        <v>OK</v>
      </c>
      <c r="S813" s="75"/>
      <c r="T813" s="75"/>
      <c r="U813" s="75"/>
      <c r="V813" s="75"/>
      <c r="W813" s="75"/>
    </row>
    <row r="814" spans="1:23" ht="12.75" customHeight="1">
      <c r="A814" s="93" t="s">
        <v>1303</v>
      </c>
      <c r="B814" s="156" t="s">
        <v>373</v>
      </c>
      <c r="C814" s="93" t="s">
        <v>217</v>
      </c>
      <c r="D814" s="172">
        <v>42</v>
      </c>
      <c r="E814" s="173">
        <v>48819</v>
      </c>
      <c r="F814" s="173">
        <f t="shared" si="27"/>
        <v>2050398</v>
      </c>
      <c r="G814" s="173">
        <v>48575</v>
      </c>
      <c r="H814" s="173">
        <f t="shared" si="28"/>
        <v>2040150</v>
      </c>
      <c r="I814" s="82" t="str">
        <f t="shared" si="29"/>
        <v>OK</v>
      </c>
      <c r="J814" s="173">
        <v>48819</v>
      </c>
      <c r="K814" s="173">
        <f t="shared" si="30"/>
        <v>2050398</v>
      </c>
      <c r="L814" s="82" t="str">
        <f t="shared" si="31"/>
        <v>OK</v>
      </c>
      <c r="M814" s="173">
        <v>48533</v>
      </c>
      <c r="N814" s="173">
        <f t="shared" si="32"/>
        <v>2038386</v>
      </c>
      <c r="O814" s="82" t="str">
        <f t="shared" si="33"/>
        <v>OK</v>
      </c>
      <c r="P814" s="173">
        <v>48547</v>
      </c>
      <c r="Q814" s="173">
        <f t="shared" si="34"/>
        <v>2038974</v>
      </c>
      <c r="R814" s="82" t="str">
        <f t="shared" si="35"/>
        <v>OK</v>
      </c>
      <c r="S814" s="75"/>
      <c r="T814" s="75"/>
      <c r="U814" s="75"/>
      <c r="V814" s="75"/>
      <c r="W814" s="75"/>
    </row>
    <row r="815" spans="1:23" ht="12.75" customHeight="1">
      <c r="A815" s="93" t="s">
        <v>1304</v>
      </c>
      <c r="B815" s="156" t="s">
        <v>375</v>
      </c>
      <c r="C815" s="93" t="s">
        <v>220</v>
      </c>
      <c r="D815" s="172">
        <v>44.44</v>
      </c>
      <c r="E815" s="173">
        <v>7835</v>
      </c>
      <c r="F815" s="173">
        <f t="shared" si="27"/>
        <v>348187</v>
      </c>
      <c r="G815" s="173">
        <v>7796</v>
      </c>
      <c r="H815" s="173">
        <f t="shared" si="28"/>
        <v>346454</v>
      </c>
      <c r="I815" s="82" t="str">
        <f t="shared" si="29"/>
        <v>OK</v>
      </c>
      <c r="J815" s="173">
        <v>7835</v>
      </c>
      <c r="K815" s="173">
        <f t="shared" si="30"/>
        <v>348187</v>
      </c>
      <c r="L815" s="82" t="str">
        <f t="shared" si="31"/>
        <v>OK</v>
      </c>
      <c r="M815" s="173">
        <v>7789</v>
      </c>
      <c r="N815" s="173">
        <f t="shared" si="32"/>
        <v>346143</v>
      </c>
      <c r="O815" s="82" t="str">
        <f t="shared" si="33"/>
        <v>OK</v>
      </c>
      <c r="P815" s="173">
        <v>7791</v>
      </c>
      <c r="Q815" s="173">
        <f t="shared" si="34"/>
        <v>346232</v>
      </c>
      <c r="R815" s="82" t="str">
        <f t="shared" si="35"/>
        <v>OK</v>
      </c>
      <c r="S815" s="75"/>
      <c r="T815" s="75"/>
      <c r="U815" s="75"/>
      <c r="V815" s="75"/>
      <c r="W815" s="75"/>
    </row>
    <row r="816" spans="1:23" ht="12.75" customHeight="1">
      <c r="A816" s="93" t="s">
        <v>1305</v>
      </c>
      <c r="B816" s="156" t="s">
        <v>1219</v>
      </c>
      <c r="C816" s="93" t="s">
        <v>220</v>
      </c>
      <c r="D816" s="172">
        <v>155</v>
      </c>
      <c r="E816" s="173">
        <v>2479</v>
      </c>
      <c r="F816" s="173">
        <f t="shared" si="27"/>
        <v>384245</v>
      </c>
      <c r="G816" s="173">
        <v>2467</v>
      </c>
      <c r="H816" s="173">
        <f t="shared" si="28"/>
        <v>382385</v>
      </c>
      <c r="I816" s="82" t="str">
        <f t="shared" si="29"/>
        <v>OK</v>
      </c>
      <c r="J816" s="173">
        <v>2479</v>
      </c>
      <c r="K816" s="173">
        <f t="shared" si="30"/>
        <v>384245</v>
      </c>
      <c r="L816" s="82" t="str">
        <f t="shared" si="31"/>
        <v>OK</v>
      </c>
      <c r="M816" s="173">
        <v>2464</v>
      </c>
      <c r="N816" s="173">
        <f t="shared" si="32"/>
        <v>381920</v>
      </c>
      <c r="O816" s="82" t="str">
        <f t="shared" si="33"/>
        <v>OK</v>
      </c>
      <c r="P816" s="173">
        <v>2465</v>
      </c>
      <c r="Q816" s="173">
        <f t="shared" si="34"/>
        <v>382075</v>
      </c>
      <c r="R816" s="82" t="str">
        <f t="shared" si="35"/>
        <v>OK</v>
      </c>
      <c r="S816" s="75"/>
      <c r="T816" s="75"/>
      <c r="U816" s="75"/>
      <c r="V816" s="75"/>
      <c r="W816" s="75"/>
    </row>
    <row r="817" spans="1:23" ht="12.75" customHeight="1">
      <c r="A817" s="93" t="s">
        <v>1306</v>
      </c>
      <c r="B817" s="156" t="s">
        <v>1275</v>
      </c>
      <c r="C817" s="93" t="s">
        <v>217</v>
      </c>
      <c r="D817" s="172">
        <v>285.58</v>
      </c>
      <c r="E817" s="173">
        <v>27167</v>
      </c>
      <c r="F817" s="173">
        <f t="shared" si="27"/>
        <v>7758352</v>
      </c>
      <c r="G817" s="173">
        <v>27031</v>
      </c>
      <c r="H817" s="173">
        <f t="shared" si="28"/>
        <v>7719513</v>
      </c>
      <c r="I817" s="82" t="str">
        <f t="shared" si="29"/>
        <v>OK</v>
      </c>
      <c r="J817" s="173">
        <v>27167</v>
      </c>
      <c r="K817" s="173">
        <f t="shared" si="30"/>
        <v>7758352</v>
      </c>
      <c r="L817" s="82" t="str">
        <f t="shared" si="31"/>
        <v>OK</v>
      </c>
      <c r="M817" s="173">
        <v>27008</v>
      </c>
      <c r="N817" s="173">
        <f t="shared" si="32"/>
        <v>7712945</v>
      </c>
      <c r="O817" s="82" t="str">
        <f t="shared" si="33"/>
        <v>OK</v>
      </c>
      <c r="P817" s="173">
        <v>27015</v>
      </c>
      <c r="Q817" s="173">
        <f t="shared" si="34"/>
        <v>7714944</v>
      </c>
      <c r="R817" s="82" t="str">
        <f t="shared" si="35"/>
        <v>OK</v>
      </c>
      <c r="S817" s="75"/>
      <c r="T817" s="75"/>
      <c r="U817" s="75"/>
      <c r="V817" s="75"/>
      <c r="W817" s="75"/>
    </row>
    <row r="818" spans="1:23" ht="12.75" customHeight="1">
      <c r="A818" s="93" t="s">
        <v>1307</v>
      </c>
      <c r="B818" s="156" t="s">
        <v>1288</v>
      </c>
      <c r="C818" s="93" t="s">
        <v>217</v>
      </c>
      <c r="D818" s="172">
        <v>285.58</v>
      </c>
      <c r="E818" s="173">
        <v>71900</v>
      </c>
      <c r="F818" s="173">
        <f t="shared" si="27"/>
        <v>20533202</v>
      </c>
      <c r="G818" s="173">
        <v>71541</v>
      </c>
      <c r="H818" s="173">
        <f t="shared" si="28"/>
        <v>20430679</v>
      </c>
      <c r="I818" s="82" t="str">
        <f t="shared" si="29"/>
        <v>OK</v>
      </c>
      <c r="J818" s="173">
        <v>69000</v>
      </c>
      <c r="K818" s="173">
        <f t="shared" si="30"/>
        <v>19705020</v>
      </c>
      <c r="L818" s="82" t="str">
        <f t="shared" si="31"/>
        <v>OK</v>
      </c>
      <c r="M818" s="173">
        <v>71479</v>
      </c>
      <c r="N818" s="173">
        <f t="shared" si="32"/>
        <v>20412973</v>
      </c>
      <c r="O818" s="82" t="str">
        <f t="shared" si="33"/>
        <v>OK</v>
      </c>
      <c r="P818" s="173">
        <v>71499</v>
      </c>
      <c r="Q818" s="173">
        <f t="shared" si="34"/>
        <v>20418684</v>
      </c>
      <c r="R818" s="82" t="str">
        <f t="shared" si="35"/>
        <v>OK</v>
      </c>
      <c r="S818" s="75"/>
      <c r="T818" s="75"/>
      <c r="U818" s="75"/>
      <c r="V818" s="75"/>
      <c r="W818" s="75"/>
    </row>
    <row r="819" spans="1:23" ht="12.75" customHeight="1">
      <c r="A819" s="93" t="s">
        <v>1308</v>
      </c>
      <c r="B819" s="156" t="s">
        <v>1281</v>
      </c>
      <c r="C819" s="93" t="s">
        <v>217</v>
      </c>
      <c r="D819" s="172">
        <v>19.62</v>
      </c>
      <c r="E819" s="173">
        <v>15310</v>
      </c>
      <c r="F819" s="173">
        <f t="shared" si="27"/>
        <v>300382</v>
      </c>
      <c r="G819" s="173">
        <v>15233</v>
      </c>
      <c r="H819" s="173">
        <f t="shared" si="28"/>
        <v>298871</v>
      </c>
      <c r="I819" s="82" t="str">
        <f t="shared" si="29"/>
        <v>OK</v>
      </c>
      <c r="J819" s="173">
        <v>15310</v>
      </c>
      <c r="K819" s="173">
        <f t="shared" si="30"/>
        <v>300382</v>
      </c>
      <c r="L819" s="82" t="str">
        <f t="shared" si="31"/>
        <v>OK</v>
      </c>
      <c r="M819" s="173">
        <v>15220</v>
      </c>
      <c r="N819" s="173">
        <f t="shared" si="32"/>
        <v>298616</v>
      </c>
      <c r="O819" s="82" t="str">
        <f t="shared" si="33"/>
        <v>OK</v>
      </c>
      <c r="P819" s="173">
        <v>15225</v>
      </c>
      <c r="Q819" s="173">
        <f t="shared" si="34"/>
        <v>298715</v>
      </c>
      <c r="R819" s="82" t="str">
        <f t="shared" si="35"/>
        <v>OK</v>
      </c>
      <c r="S819" s="75"/>
      <c r="T819" s="75"/>
      <c r="U819" s="75"/>
      <c r="V819" s="75"/>
      <c r="W819" s="75"/>
    </row>
    <row r="820" spans="1:23" ht="12.75" customHeight="1">
      <c r="A820" s="93">
        <v>11.6</v>
      </c>
      <c r="B820" s="156" t="s">
        <v>1309</v>
      </c>
      <c r="C820" s="93"/>
      <c r="D820" s="172"/>
      <c r="E820" s="173"/>
      <c r="F820" s="173">
        <f t="shared" si="27"/>
        <v>0</v>
      </c>
      <c r="G820" s="173"/>
      <c r="H820" s="173">
        <f t="shared" si="28"/>
        <v>0</v>
      </c>
      <c r="I820" s="82" t="str">
        <f t="shared" si="29"/>
        <v>OK</v>
      </c>
      <c r="J820" s="173"/>
      <c r="K820" s="173">
        <f t="shared" si="30"/>
        <v>0</v>
      </c>
      <c r="L820" s="82" t="str">
        <f t="shared" si="31"/>
        <v>OK</v>
      </c>
      <c r="M820" s="173"/>
      <c r="N820" s="173">
        <f t="shared" si="32"/>
        <v>0</v>
      </c>
      <c r="O820" s="82" t="str">
        <f t="shared" si="33"/>
        <v>OK</v>
      </c>
      <c r="P820" s="173">
        <v>0</v>
      </c>
      <c r="Q820" s="173">
        <f t="shared" si="34"/>
        <v>0</v>
      </c>
      <c r="R820" s="82" t="str">
        <f t="shared" si="35"/>
        <v>OK</v>
      </c>
      <c r="S820" s="75"/>
      <c r="T820" s="75"/>
      <c r="U820" s="75"/>
      <c r="V820" s="75"/>
      <c r="W820" s="75"/>
    </row>
    <row r="821" spans="1:23" ht="12.75" customHeight="1">
      <c r="A821" s="93" t="s">
        <v>1310</v>
      </c>
      <c r="B821" s="156" t="s">
        <v>1266</v>
      </c>
      <c r="C821" s="93" t="s">
        <v>217</v>
      </c>
      <c r="D821" s="172">
        <v>656</v>
      </c>
      <c r="E821" s="173">
        <v>10435</v>
      </c>
      <c r="F821" s="173">
        <f t="shared" si="27"/>
        <v>6845360</v>
      </c>
      <c r="G821" s="173">
        <v>10383</v>
      </c>
      <c r="H821" s="173">
        <f t="shared" si="28"/>
        <v>6811248</v>
      </c>
      <c r="I821" s="82" t="str">
        <f t="shared" si="29"/>
        <v>OK</v>
      </c>
      <c r="J821" s="173">
        <v>10435</v>
      </c>
      <c r="K821" s="173">
        <f t="shared" si="30"/>
        <v>6845360</v>
      </c>
      <c r="L821" s="82" t="str">
        <f t="shared" si="31"/>
        <v>OK</v>
      </c>
      <c r="M821" s="173">
        <v>10374</v>
      </c>
      <c r="N821" s="173">
        <f t="shared" si="32"/>
        <v>6805344</v>
      </c>
      <c r="O821" s="82" t="str">
        <f t="shared" si="33"/>
        <v>OK</v>
      </c>
      <c r="P821" s="173">
        <v>10377</v>
      </c>
      <c r="Q821" s="173">
        <f t="shared" si="34"/>
        <v>6807312</v>
      </c>
      <c r="R821" s="82" t="str">
        <f t="shared" si="35"/>
        <v>OK</v>
      </c>
      <c r="S821" s="75"/>
      <c r="T821" s="75"/>
      <c r="U821" s="75"/>
      <c r="V821" s="75"/>
      <c r="W821" s="75"/>
    </row>
    <row r="822" spans="1:23" ht="12.75" customHeight="1">
      <c r="A822" s="93" t="s">
        <v>1311</v>
      </c>
      <c r="B822" s="156" t="s">
        <v>1219</v>
      </c>
      <c r="C822" s="93" t="s">
        <v>220</v>
      </c>
      <c r="D822" s="172">
        <v>185.46</v>
      </c>
      <c r="E822" s="173">
        <v>2479</v>
      </c>
      <c r="F822" s="173">
        <f t="shared" si="27"/>
        <v>459755</v>
      </c>
      <c r="G822" s="173">
        <v>2467</v>
      </c>
      <c r="H822" s="173">
        <f t="shared" si="28"/>
        <v>457530</v>
      </c>
      <c r="I822" s="82" t="str">
        <f t="shared" si="29"/>
        <v>OK</v>
      </c>
      <c r="J822" s="173">
        <v>2479</v>
      </c>
      <c r="K822" s="173">
        <f t="shared" si="30"/>
        <v>459755</v>
      </c>
      <c r="L822" s="82" t="str">
        <f t="shared" si="31"/>
        <v>OK</v>
      </c>
      <c r="M822" s="173">
        <v>2464</v>
      </c>
      <c r="N822" s="173">
        <f t="shared" si="32"/>
        <v>456973</v>
      </c>
      <c r="O822" s="82" t="str">
        <f t="shared" si="33"/>
        <v>OK</v>
      </c>
      <c r="P822" s="173">
        <v>2465</v>
      </c>
      <c r="Q822" s="173">
        <f t="shared" si="34"/>
        <v>457159</v>
      </c>
      <c r="R822" s="82" t="str">
        <f t="shared" si="35"/>
        <v>OK</v>
      </c>
      <c r="S822" s="75"/>
      <c r="T822" s="75"/>
      <c r="U822" s="75"/>
      <c r="V822" s="75"/>
      <c r="W822" s="75"/>
    </row>
    <row r="823" spans="1:23" ht="12.75" customHeight="1">
      <c r="A823" s="93" t="s">
        <v>1312</v>
      </c>
      <c r="B823" s="156" t="s">
        <v>1313</v>
      </c>
      <c r="C823" s="93" t="s">
        <v>217</v>
      </c>
      <c r="D823" s="172">
        <v>127.32</v>
      </c>
      <c r="E823" s="173">
        <v>20265</v>
      </c>
      <c r="F823" s="173">
        <f t="shared" si="27"/>
        <v>2580140</v>
      </c>
      <c r="G823" s="173">
        <v>20164</v>
      </c>
      <c r="H823" s="173">
        <f t="shared" si="28"/>
        <v>2567280</v>
      </c>
      <c r="I823" s="82" t="str">
        <f t="shared" si="29"/>
        <v>OK</v>
      </c>
      <c r="J823" s="173">
        <v>20265</v>
      </c>
      <c r="K823" s="173">
        <f t="shared" si="30"/>
        <v>2580140</v>
      </c>
      <c r="L823" s="82" t="str">
        <f t="shared" si="31"/>
        <v>OK</v>
      </c>
      <c r="M823" s="173">
        <v>20146</v>
      </c>
      <c r="N823" s="173">
        <f t="shared" si="32"/>
        <v>2564989</v>
      </c>
      <c r="O823" s="82" t="str">
        <f t="shared" si="33"/>
        <v>OK</v>
      </c>
      <c r="P823" s="173">
        <v>20152</v>
      </c>
      <c r="Q823" s="173">
        <f t="shared" si="34"/>
        <v>2565753</v>
      </c>
      <c r="R823" s="82" t="str">
        <f t="shared" si="35"/>
        <v>OK</v>
      </c>
      <c r="S823" s="75"/>
      <c r="T823" s="75"/>
      <c r="U823" s="75"/>
      <c r="V823" s="75"/>
      <c r="W823" s="75"/>
    </row>
    <row r="824" spans="1:23" ht="12.75" customHeight="1">
      <c r="A824" s="93" t="s">
        <v>1314</v>
      </c>
      <c r="B824" s="156" t="s">
        <v>1288</v>
      </c>
      <c r="C824" s="93" t="s">
        <v>217</v>
      </c>
      <c r="D824" s="172">
        <v>127.32</v>
      </c>
      <c r="E824" s="173">
        <v>71900</v>
      </c>
      <c r="F824" s="173">
        <f t="shared" si="27"/>
        <v>9154308</v>
      </c>
      <c r="G824" s="173">
        <v>71541</v>
      </c>
      <c r="H824" s="173">
        <f t="shared" si="28"/>
        <v>9108600</v>
      </c>
      <c r="I824" s="82" t="str">
        <f t="shared" si="29"/>
        <v>OK</v>
      </c>
      <c r="J824" s="173">
        <v>69000</v>
      </c>
      <c r="K824" s="173">
        <f t="shared" si="30"/>
        <v>8785080</v>
      </c>
      <c r="L824" s="82" t="str">
        <f t="shared" si="31"/>
        <v>OK</v>
      </c>
      <c r="M824" s="173">
        <v>71479</v>
      </c>
      <c r="N824" s="173">
        <f t="shared" si="32"/>
        <v>9100706</v>
      </c>
      <c r="O824" s="82" t="str">
        <f t="shared" si="33"/>
        <v>OK</v>
      </c>
      <c r="P824" s="173">
        <v>71499</v>
      </c>
      <c r="Q824" s="173">
        <f t="shared" si="34"/>
        <v>9103253</v>
      </c>
      <c r="R824" s="82" t="str">
        <f t="shared" si="35"/>
        <v>OK</v>
      </c>
      <c r="S824" s="75"/>
      <c r="T824" s="75"/>
      <c r="U824" s="75"/>
      <c r="V824" s="75"/>
      <c r="W824" s="75"/>
    </row>
    <row r="825" spans="1:23" ht="12.75" customHeight="1">
      <c r="A825" s="93">
        <v>11.7</v>
      </c>
      <c r="B825" s="156" t="s">
        <v>1315</v>
      </c>
      <c r="C825" s="93"/>
      <c r="D825" s="172"/>
      <c r="E825" s="173"/>
      <c r="F825" s="173">
        <f t="shared" si="27"/>
        <v>0</v>
      </c>
      <c r="G825" s="173"/>
      <c r="H825" s="173">
        <f t="shared" si="28"/>
        <v>0</v>
      </c>
      <c r="I825" s="82" t="str">
        <f t="shared" si="29"/>
        <v>OK</v>
      </c>
      <c r="J825" s="173"/>
      <c r="K825" s="173">
        <f t="shared" si="30"/>
        <v>0</v>
      </c>
      <c r="L825" s="82" t="str">
        <f t="shared" si="31"/>
        <v>OK</v>
      </c>
      <c r="M825" s="173"/>
      <c r="N825" s="173">
        <f t="shared" si="32"/>
        <v>0</v>
      </c>
      <c r="O825" s="82" t="str">
        <f t="shared" si="33"/>
        <v>OK</v>
      </c>
      <c r="P825" s="173">
        <v>0</v>
      </c>
      <c r="Q825" s="173">
        <f t="shared" si="34"/>
        <v>0</v>
      </c>
      <c r="R825" s="82" t="str">
        <f t="shared" si="35"/>
        <v>OK</v>
      </c>
      <c r="S825" s="75"/>
      <c r="T825" s="75"/>
      <c r="U825" s="75"/>
      <c r="V825" s="75"/>
      <c r="W825" s="75"/>
    </row>
    <row r="826" spans="1:23" ht="12.75" customHeight="1">
      <c r="A826" s="93" t="s">
        <v>1316</v>
      </c>
      <c r="B826" s="156" t="s">
        <v>1266</v>
      </c>
      <c r="C826" s="93" t="s">
        <v>217</v>
      </c>
      <c r="D826" s="172">
        <v>310.24</v>
      </c>
      <c r="E826" s="173">
        <v>10435</v>
      </c>
      <c r="F826" s="173">
        <f t="shared" si="27"/>
        <v>3237354</v>
      </c>
      <c r="G826" s="173">
        <v>10383</v>
      </c>
      <c r="H826" s="173">
        <f t="shared" si="28"/>
        <v>3221222</v>
      </c>
      <c r="I826" s="82" t="str">
        <f t="shared" si="29"/>
        <v>OK</v>
      </c>
      <c r="J826" s="173">
        <v>10435</v>
      </c>
      <c r="K826" s="173">
        <f t="shared" si="30"/>
        <v>3237354</v>
      </c>
      <c r="L826" s="82" t="str">
        <f t="shared" si="31"/>
        <v>OK</v>
      </c>
      <c r="M826" s="173">
        <v>10374</v>
      </c>
      <c r="N826" s="173">
        <f t="shared" si="32"/>
        <v>3218430</v>
      </c>
      <c r="O826" s="82" t="str">
        <f t="shared" si="33"/>
        <v>OK</v>
      </c>
      <c r="P826" s="173">
        <v>10377</v>
      </c>
      <c r="Q826" s="173">
        <f t="shared" si="34"/>
        <v>3219360</v>
      </c>
      <c r="R826" s="82" t="str">
        <f t="shared" si="35"/>
        <v>OK</v>
      </c>
      <c r="S826" s="75"/>
      <c r="T826" s="75"/>
      <c r="U826" s="75"/>
      <c r="V826" s="75"/>
      <c r="W826" s="75"/>
    </row>
    <row r="827" spans="1:23" ht="12.75" customHeight="1">
      <c r="A827" s="93" t="s">
        <v>1317</v>
      </c>
      <c r="B827" s="156" t="s">
        <v>1219</v>
      </c>
      <c r="C827" s="93" t="s">
        <v>220</v>
      </c>
      <c r="D827" s="172">
        <v>67.540000000000006</v>
      </c>
      <c r="E827" s="173">
        <v>2479</v>
      </c>
      <c r="F827" s="173">
        <f t="shared" si="27"/>
        <v>167432</v>
      </c>
      <c r="G827" s="173">
        <v>2467</v>
      </c>
      <c r="H827" s="173">
        <f t="shared" si="28"/>
        <v>166621</v>
      </c>
      <c r="I827" s="82" t="str">
        <f t="shared" si="29"/>
        <v>OK</v>
      </c>
      <c r="J827" s="173">
        <v>2479</v>
      </c>
      <c r="K827" s="173">
        <f t="shared" si="30"/>
        <v>167432</v>
      </c>
      <c r="L827" s="82" t="str">
        <f t="shared" si="31"/>
        <v>OK</v>
      </c>
      <c r="M827" s="173">
        <v>2464</v>
      </c>
      <c r="N827" s="173">
        <f t="shared" si="32"/>
        <v>166419</v>
      </c>
      <c r="O827" s="82" t="str">
        <f t="shared" si="33"/>
        <v>OK</v>
      </c>
      <c r="P827" s="173">
        <v>2465</v>
      </c>
      <c r="Q827" s="173">
        <f t="shared" si="34"/>
        <v>166486</v>
      </c>
      <c r="R827" s="82" t="str">
        <f t="shared" si="35"/>
        <v>OK</v>
      </c>
      <c r="S827" s="75"/>
      <c r="T827" s="75"/>
      <c r="U827" s="75"/>
      <c r="V827" s="75"/>
      <c r="W827" s="75"/>
    </row>
    <row r="828" spans="1:23" ht="12.75" customHeight="1">
      <c r="A828" s="93" t="s">
        <v>1318</v>
      </c>
      <c r="B828" s="156" t="s">
        <v>1275</v>
      </c>
      <c r="C828" s="93" t="s">
        <v>217</v>
      </c>
      <c r="D828" s="172">
        <v>71.23</v>
      </c>
      <c r="E828" s="173">
        <v>27167</v>
      </c>
      <c r="F828" s="173">
        <f t="shared" si="27"/>
        <v>1935105</v>
      </c>
      <c r="G828" s="173">
        <v>27031</v>
      </c>
      <c r="H828" s="173">
        <f t="shared" si="28"/>
        <v>1925418</v>
      </c>
      <c r="I828" s="82" t="str">
        <f t="shared" si="29"/>
        <v>OK</v>
      </c>
      <c r="J828" s="173">
        <v>27167</v>
      </c>
      <c r="K828" s="173">
        <f t="shared" si="30"/>
        <v>1935105</v>
      </c>
      <c r="L828" s="82" t="str">
        <f t="shared" si="31"/>
        <v>OK</v>
      </c>
      <c r="M828" s="173">
        <v>27008</v>
      </c>
      <c r="N828" s="173">
        <f t="shared" si="32"/>
        <v>1923780</v>
      </c>
      <c r="O828" s="82" t="str">
        <f t="shared" si="33"/>
        <v>OK</v>
      </c>
      <c r="P828" s="173">
        <v>27015</v>
      </c>
      <c r="Q828" s="173">
        <f t="shared" si="34"/>
        <v>1924278</v>
      </c>
      <c r="R828" s="82" t="str">
        <f t="shared" si="35"/>
        <v>OK</v>
      </c>
      <c r="S828" s="75"/>
      <c r="T828" s="75"/>
      <c r="U828" s="75"/>
      <c r="V828" s="75"/>
      <c r="W828" s="75"/>
    </row>
    <row r="829" spans="1:23" ht="12.75" customHeight="1">
      <c r="A829" s="93" t="s">
        <v>1319</v>
      </c>
      <c r="B829" s="156" t="s">
        <v>1288</v>
      </c>
      <c r="C829" s="93" t="s">
        <v>217</v>
      </c>
      <c r="D829" s="172">
        <v>71.23</v>
      </c>
      <c r="E829" s="173">
        <v>71900</v>
      </c>
      <c r="F829" s="173">
        <f t="shared" si="27"/>
        <v>5121437</v>
      </c>
      <c r="G829" s="173">
        <v>71541</v>
      </c>
      <c r="H829" s="173">
        <f t="shared" si="28"/>
        <v>5095865</v>
      </c>
      <c r="I829" s="82" t="str">
        <f t="shared" si="29"/>
        <v>OK</v>
      </c>
      <c r="J829" s="173">
        <v>69000</v>
      </c>
      <c r="K829" s="173">
        <f t="shared" si="30"/>
        <v>4914870</v>
      </c>
      <c r="L829" s="82" t="str">
        <f t="shared" si="31"/>
        <v>OK</v>
      </c>
      <c r="M829" s="173">
        <v>71479</v>
      </c>
      <c r="N829" s="173">
        <f t="shared" si="32"/>
        <v>5091449</v>
      </c>
      <c r="O829" s="82" t="str">
        <f t="shared" si="33"/>
        <v>OK</v>
      </c>
      <c r="P829" s="173">
        <v>71499</v>
      </c>
      <c r="Q829" s="173">
        <f t="shared" si="34"/>
        <v>5092874</v>
      </c>
      <c r="R829" s="82" t="str">
        <f t="shared" si="35"/>
        <v>OK</v>
      </c>
      <c r="S829" s="75"/>
      <c r="T829" s="75"/>
      <c r="U829" s="75"/>
      <c r="V829" s="75"/>
      <c r="W829" s="75"/>
    </row>
    <row r="830" spans="1:23" ht="12.75" customHeight="1">
      <c r="A830" s="93">
        <v>11.8</v>
      </c>
      <c r="B830" s="156" t="s">
        <v>1320</v>
      </c>
      <c r="C830" s="93"/>
      <c r="D830" s="172"/>
      <c r="E830" s="173"/>
      <c r="F830" s="173">
        <f t="shared" si="27"/>
        <v>0</v>
      </c>
      <c r="G830" s="173"/>
      <c r="H830" s="173">
        <f t="shared" si="28"/>
        <v>0</v>
      </c>
      <c r="I830" s="82" t="str">
        <f t="shared" si="29"/>
        <v>OK</v>
      </c>
      <c r="J830" s="173"/>
      <c r="K830" s="173">
        <f t="shared" si="30"/>
        <v>0</v>
      </c>
      <c r="L830" s="82" t="str">
        <f t="shared" si="31"/>
        <v>OK</v>
      </c>
      <c r="M830" s="173"/>
      <c r="N830" s="173">
        <f t="shared" si="32"/>
        <v>0</v>
      </c>
      <c r="O830" s="82" t="str">
        <f t="shared" si="33"/>
        <v>OK</v>
      </c>
      <c r="P830" s="173">
        <v>0</v>
      </c>
      <c r="Q830" s="173">
        <f t="shared" si="34"/>
        <v>0</v>
      </c>
      <c r="R830" s="82" t="str">
        <f t="shared" si="35"/>
        <v>OK</v>
      </c>
      <c r="S830" s="75"/>
      <c r="T830" s="75"/>
      <c r="U830" s="75"/>
      <c r="V830" s="75"/>
      <c r="W830" s="75"/>
    </row>
    <row r="831" spans="1:23" ht="12.75" customHeight="1">
      <c r="A831" s="93" t="s">
        <v>1321</v>
      </c>
      <c r="B831" s="156" t="s">
        <v>829</v>
      </c>
      <c r="C831" s="93" t="s">
        <v>217</v>
      </c>
      <c r="D831" s="172">
        <v>40.58</v>
      </c>
      <c r="E831" s="173">
        <v>7826</v>
      </c>
      <c r="F831" s="173">
        <f t="shared" si="27"/>
        <v>317579</v>
      </c>
      <c r="G831" s="173">
        <v>7787</v>
      </c>
      <c r="H831" s="173">
        <f t="shared" si="28"/>
        <v>315996</v>
      </c>
      <c r="I831" s="82" t="str">
        <f t="shared" si="29"/>
        <v>OK</v>
      </c>
      <c r="J831" s="173">
        <v>7826</v>
      </c>
      <c r="K831" s="173">
        <f t="shared" si="30"/>
        <v>317579</v>
      </c>
      <c r="L831" s="82" t="str">
        <f t="shared" si="31"/>
        <v>OK</v>
      </c>
      <c r="M831" s="173">
        <v>7780</v>
      </c>
      <c r="N831" s="173">
        <f t="shared" si="32"/>
        <v>315712</v>
      </c>
      <c r="O831" s="82" t="str">
        <f t="shared" si="33"/>
        <v>OK</v>
      </c>
      <c r="P831" s="173">
        <v>7782</v>
      </c>
      <c r="Q831" s="173">
        <f t="shared" si="34"/>
        <v>315794</v>
      </c>
      <c r="R831" s="82" t="str">
        <f t="shared" si="35"/>
        <v>OK</v>
      </c>
      <c r="S831" s="75"/>
      <c r="T831" s="75"/>
      <c r="U831" s="75"/>
      <c r="V831" s="75"/>
      <c r="W831" s="75"/>
    </row>
    <row r="832" spans="1:23" ht="12.75" customHeight="1">
      <c r="A832" s="93" t="s">
        <v>1322</v>
      </c>
      <c r="B832" s="156" t="s">
        <v>407</v>
      </c>
      <c r="C832" s="93" t="s">
        <v>225</v>
      </c>
      <c r="D832" s="172">
        <v>5</v>
      </c>
      <c r="E832" s="173">
        <v>21908</v>
      </c>
      <c r="F832" s="173">
        <f t="shared" si="27"/>
        <v>109540</v>
      </c>
      <c r="G832" s="173">
        <v>21798</v>
      </c>
      <c r="H832" s="173">
        <f t="shared" si="28"/>
        <v>108990</v>
      </c>
      <c r="I832" s="82" t="str">
        <f t="shared" si="29"/>
        <v>OK</v>
      </c>
      <c r="J832" s="173">
        <v>21908</v>
      </c>
      <c r="K832" s="173">
        <f t="shared" si="30"/>
        <v>109540</v>
      </c>
      <c r="L832" s="82" t="str">
        <f t="shared" si="31"/>
        <v>OK</v>
      </c>
      <c r="M832" s="173">
        <v>21780</v>
      </c>
      <c r="N832" s="173">
        <f t="shared" si="32"/>
        <v>108900</v>
      </c>
      <c r="O832" s="82" t="str">
        <f t="shared" si="33"/>
        <v>OK</v>
      </c>
      <c r="P832" s="173">
        <v>21786</v>
      </c>
      <c r="Q832" s="173">
        <f t="shared" si="34"/>
        <v>108930</v>
      </c>
      <c r="R832" s="82" t="str">
        <f t="shared" si="35"/>
        <v>OK</v>
      </c>
      <c r="S832" s="75"/>
      <c r="T832" s="75"/>
      <c r="U832" s="75"/>
      <c r="V832" s="75"/>
      <c r="W832" s="75"/>
    </row>
    <row r="833" spans="1:23" ht="12.75" customHeight="1">
      <c r="A833" s="93" t="s">
        <v>1323</v>
      </c>
      <c r="B833" s="156" t="s">
        <v>834</v>
      </c>
      <c r="C833" s="93" t="s">
        <v>220</v>
      </c>
      <c r="D833" s="172">
        <v>39.58</v>
      </c>
      <c r="E833" s="173">
        <v>3833</v>
      </c>
      <c r="F833" s="173">
        <f t="shared" si="27"/>
        <v>151710</v>
      </c>
      <c r="G833" s="173">
        <v>3814</v>
      </c>
      <c r="H833" s="173">
        <f t="shared" si="28"/>
        <v>150958</v>
      </c>
      <c r="I833" s="82" t="str">
        <f t="shared" si="29"/>
        <v>OK</v>
      </c>
      <c r="J833" s="173">
        <v>3833</v>
      </c>
      <c r="K833" s="173">
        <f t="shared" si="30"/>
        <v>151710</v>
      </c>
      <c r="L833" s="82" t="str">
        <f t="shared" si="31"/>
        <v>OK</v>
      </c>
      <c r="M833" s="173">
        <v>3811</v>
      </c>
      <c r="N833" s="173">
        <f t="shared" si="32"/>
        <v>150839</v>
      </c>
      <c r="O833" s="82" t="str">
        <f t="shared" si="33"/>
        <v>OK</v>
      </c>
      <c r="P833" s="173">
        <v>3812</v>
      </c>
      <c r="Q833" s="173">
        <f t="shared" si="34"/>
        <v>150879</v>
      </c>
      <c r="R833" s="82" t="str">
        <f t="shared" si="35"/>
        <v>OK</v>
      </c>
      <c r="S833" s="75"/>
      <c r="T833" s="75"/>
      <c r="U833" s="75"/>
      <c r="V833" s="75"/>
      <c r="W833" s="75"/>
    </row>
    <row r="834" spans="1:23" ht="12.75" customHeight="1">
      <c r="A834" s="93" t="s">
        <v>1324</v>
      </c>
      <c r="B834" s="156" t="s">
        <v>929</v>
      </c>
      <c r="C834" s="93" t="s">
        <v>220</v>
      </c>
      <c r="D834" s="172">
        <v>39.58</v>
      </c>
      <c r="E834" s="173">
        <v>7246</v>
      </c>
      <c r="F834" s="173">
        <f t="shared" si="27"/>
        <v>286797</v>
      </c>
      <c r="G834" s="173">
        <v>7210</v>
      </c>
      <c r="H834" s="173">
        <f t="shared" si="28"/>
        <v>285372</v>
      </c>
      <c r="I834" s="82" t="str">
        <f t="shared" si="29"/>
        <v>OK</v>
      </c>
      <c r="J834" s="173">
        <v>7246</v>
      </c>
      <c r="K834" s="173">
        <f t="shared" si="30"/>
        <v>286797</v>
      </c>
      <c r="L834" s="82" t="str">
        <f t="shared" si="31"/>
        <v>OK</v>
      </c>
      <c r="M834" s="173">
        <v>7204</v>
      </c>
      <c r="N834" s="173">
        <f t="shared" si="32"/>
        <v>285134</v>
      </c>
      <c r="O834" s="82" t="str">
        <f t="shared" si="33"/>
        <v>OK</v>
      </c>
      <c r="P834" s="173">
        <v>7206</v>
      </c>
      <c r="Q834" s="173">
        <f t="shared" si="34"/>
        <v>285213</v>
      </c>
      <c r="R834" s="82" t="str">
        <f t="shared" si="35"/>
        <v>OK</v>
      </c>
      <c r="S834" s="75"/>
      <c r="T834" s="75"/>
      <c r="U834" s="75"/>
      <c r="V834" s="75"/>
      <c r="W834" s="75"/>
    </row>
    <row r="835" spans="1:23" ht="12.75" customHeight="1">
      <c r="A835" s="93" t="s">
        <v>1325</v>
      </c>
      <c r="B835" s="156" t="s">
        <v>420</v>
      </c>
      <c r="C835" s="93" t="s">
        <v>220</v>
      </c>
      <c r="D835" s="172">
        <v>5.68</v>
      </c>
      <c r="E835" s="173">
        <v>30270</v>
      </c>
      <c r="F835" s="173">
        <f t="shared" si="27"/>
        <v>171934</v>
      </c>
      <c r="G835" s="173">
        <v>30119</v>
      </c>
      <c r="H835" s="173">
        <f t="shared" si="28"/>
        <v>171076</v>
      </c>
      <c r="I835" s="82" t="str">
        <f t="shared" si="29"/>
        <v>OK</v>
      </c>
      <c r="J835" s="173">
        <v>30270</v>
      </c>
      <c r="K835" s="173">
        <f t="shared" si="30"/>
        <v>171934</v>
      </c>
      <c r="L835" s="82" t="str">
        <f t="shared" si="31"/>
        <v>OK</v>
      </c>
      <c r="M835" s="173">
        <v>30093</v>
      </c>
      <c r="N835" s="173">
        <f t="shared" si="32"/>
        <v>170928</v>
      </c>
      <c r="O835" s="82" t="str">
        <f t="shared" si="33"/>
        <v>OK</v>
      </c>
      <c r="P835" s="173">
        <v>30101</v>
      </c>
      <c r="Q835" s="173">
        <f t="shared" si="34"/>
        <v>170974</v>
      </c>
      <c r="R835" s="82" t="str">
        <f t="shared" si="35"/>
        <v>OK</v>
      </c>
      <c r="S835" s="75"/>
      <c r="T835" s="75"/>
      <c r="U835" s="75"/>
      <c r="V835" s="75"/>
      <c r="W835" s="75"/>
    </row>
    <row r="836" spans="1:23" ht="12.75" customHeight="1">
      <c r="A836" s="93" t="s">
        <v>1326</v>
      </c>
      <c r="B836" s="156" t="s">
        <v>422</v>
      </c>
      <c r="C836" s="93" t="s">
        <v>220</v>
      </c>
      <c r="D836" s="172">
        <v>6.56</v>
      </c>
      <c r="E836" s="173">
        <v>19521</v>
      </c>
      <c r="F836" s="173">
        <f t="shared" si="27"/>
        <v>128058</v>
      </c>
      <c r="G836" s="173">
        <v>19423</v>
      </c>
      <c r="H836" s="173">
        <f t="shared" si="28"/>
        <v>127415</v>
      </c>
      <c r="I836" s="82" t="str">
        <f t="shared" si="29"/>
        <v>OK</v>
      </c>
      <c r="J836" s="173">
        <v>19521</v>
      </c>
      <c r="K836" s="173">
        <f t="shared" si="30"/>
        <v>128058</v>
      </c>
      <c r="L836" s="82" t="str">
        <f t="shared" si="31"/>
        <v>OK</v>
      </c>
      <c r="M836" s="173">
        <v>19407</v>
      </c>
      <c r="N836" s="173">
        <f t="shared" si="32"/>
        <v>127310</v>
      </c>
      <c r="O836" s="82" t="str">
        <f t="shared" si="33"/>
        <v>OK</v>
      </c>
      <c r="P836" s="173">
        <v>19412</v>
      </c>
      <c r="Q836" s="173">
        <f t="shared" si="34"/>
        <v>127343</v>
      </c>
      <c r="R836" s="82" t="str">
        <f t="shared" si="35"/>
        <v>OK</v>
      </c>
      <c r="S836" s="75"/>
      <c r="T836" s="75"/>
      <c r="U836" s="75"/>
      <c r="V836" s="75"/>
      <c r="W836" s="75"/>
    </row>
    <row r="837" spans="1:23" ht="12.75" customHeight="1">
      <c r="A837" s="93" t="s">
        <v>1327</v>
      </c>
      <c r="B837" s="156" t="s">
        <v>424</v>
      </c>
      <c r="C837" s="93" t="s">
        <v>220</v>
      </c>
      <c r="D837" s="172">
        <v>11</v>
      </c>
      <c r="E837" s="173">
        <v>17791</v>
      </c>
      <c r="F837" s="173">
        <f t="shared" si="27"/>
        <v>195701</v>
      </c>
      <c r="G837" s="173">
        <v>17702</v>
      </c>
      <c r="H837" s="173">
        <f t="shared" si="28"/>
        <v>194722</v>
      </c>
      <c r="I837" s="82" t="str">
        <f t="shared" si="29"/>
        <v>OK</v>
      </c>
      <c r="J837" s="173">
        <v>17791</v>
      </c>
      <c r="K837" s="173">
        <f t="shared" si="30"/>
        <v>195701</v>
      </c>
      <c r="L837" s="82" t="str">
        <f t="shared" si="31"/>
        <v>OK</v>
      </c>
      <c r="M837" s="173">
        <v>17687</v>
      </c>
      <c r="N837" s="173">
        <f t="shared" si="32"/>
        <v>194557</v>
      </c>
      <c r="O837" s="82" t="str">
        <f t="shared" si="33"/>
        <v>OK</v>
      </c>
      <c r="P837" s="173">
        <v>17692</v>
      </c>
      <c r="Q837" s="173">
        <f t="shared" si="34"/>
        <v>194612</v>
      </c>
      <c r="R837" s="82" t="str">
        <f t="shared" si="35"/>
        <v>OK</v>
      </c>
      <c r="S837" s="75"/>
      <c r="T837" s="75"/>
      <c r="U837" s="75"/>
      <c r="V837" s="75"/>
      <c r="W837" s="75"/>
    </row>
    <row r="838" spans="1:23" ht="12.75" customHeight="1">
      <c r="A838" s="93" t="s">
        <v>1328</v>
      </c>
      <c r="B838" s="156" t="s">
        <v>340</v>
      </c>
      <c r="C838" s="93" t="s">
        <v>225</v>
      </c>
      <c r="D838" s="172">
        <v>3</v>
      </c>
      <c r="E838" s="173">
        <v>65335</v>
      </c>
      <c r="F838" s="173">
        <f t="shared" si="27"/>
        <v>196005</v>
      </c>
      <c r="G838" s="173">
        <v>65008</v>
      </c>
      <c r="H838" s="173">
        <f t="shared" si="28"/>
        <v>195024</v>
      </c>
      <c r="I838" s="82" t="str">
        <f t="shared" si="29"/>
        <v>OK</v>
      </c>
      <c r="J838" s="173">
        <v>65335</v>
      </c>
      <c r="K838" s="173">
        <f t="shared" si="30"/>
        <v>196005</v>
      </c>
      <c r="L838" s="82" t="str">
        <f t="shared" si="31"/>
        <v>OK</v>
      </c>
      <c r="M838" s="173">
        <v>64952</v>
      </c>
      <c r="N838" s="173">
        <f t="shared" si="32"/>
        <v>194856</v>
      </c>
      <c r="O838" s="82" t="str">
        <f t="shared" si="33"/>
        <v>OK</v>
      </c>
      <c r="P838" s="173">
        <v>64970</v>
      </c>
      <c r="Q838" s="173">
        <f t="shared" si="34"/>
        <v>194910</v>
      </c>
      <c r="R838" s="82" t="str">
        <f t="shared" si="35"/>
        <v>OK</v>
      </c>
      <c r="S838" s="75"/>
      <c r="T838" s="75"/>
      <c r="U838" s="75"/>
      <c r="V838" s="75"/>
      <c r="W838" s="75"/>
    </row>
    <row r="839" spans="1:23" ht="12.75" customHeight="1">
      <c r="A839" s="93" t="s">
        <v>1329</v>
      </c>
      <c r="B839" s="156" t="s">
        <v>338</v>
      </c>
      <c r="C839" s="93" t="s">
        <v>225</v>
      </c>
      <c r="D839" s="172">
        <v>3</v>
      </c>
      <c r="E839" s="173">
        <v>71876</v>
      </c>
      <c r="F839" s="173">
        <f t="shared" si="27"/>
        <v>215628</v>
      </c>
      <c r="G839" s="173">
        <v>71517</v>
      </c>
      <c r="H839" s="173">
        <f t="shared" si="28"/>
        <v>214551</v>
      </c>
      <c r="I839" s="82" t="str">
        <f t="shared" si="29"/>
        <v>OK</v>
      </c>
      <c r="J839" s="173">
        <v>71876</v>
      </c>
      <c r="K839" s="173">
        <f t="shared" si="30"/>
        <v>215628</v>
      </c>
      <c r="L839" s="82" t="str">
        <f t="shared" si="31"/>
        <v>OK</v>
      </c>
      <c r="M839" s="173">
        <v>71455</v>
      </c>
      <c r="N839" s="173">
        <f t="shared" si="32"/>
        <v>214365</v>
      </c>
      <c r="O839" s="82" t="str">
        <f t="shared" si="33"/>
        <v>OK</v>
      </c>
      <c r="P839" s="173">
        <v>71475</v>
      </c>
      <c r="Q839" s="173">
        <f t="shared" si="34"/>
        <v>214425</v>
      </c>
      <c r="R839" s="82" t="str">
        <f t="shared" si="35"/>
        <v>OK</v>
      </c>
      <c r="S839" s="75"/>
      <c r="T839" s="75"/>
      <c r="U839" s="75"/>
      <c r="V839" s="75"/>
      <c r="W839" s="75"/>
    </row>
    <row r="840" spans="1:23" ht="12.75" customHeight="1">
      <c r="A840" s="93" t="s">
        <v>1330</v>
      </c>
      <c r="B840" s="156" t="s">
        <v>336</v>
      </c>
      <c r="C840" s="93" t="s">
        <v>225</v>
      </c>
      <c r="D840" s="172">
        <v>2</v>
      </c>
      <c r="E840" s="173">
        <v>78673</v>
      </c>
      <c r="F840" s="173">
        <f t="shared" si="27"/>
        <v>157346</v>
      </c>
      <c r="G840" s="173">
        <v>78280</v>
      </c>
      <c r="H840" s="173">
        <f t="shared" si="28"/>
        <v>156560</v>
      </c>
      <c r="I840" s="82" t="str">
        <f t="shared" si="29"/>
        <v>OK</v>
      </c>
      <c r="J840" s="173">
        <v>78673</v>
      </c>
      <c r="K840" s="173">
        <f t="shared" si="30"/>
        <v>157346</v>
      </c>
      <c r="L840" s="82" t="str">
        <f t="shared" si="31"/>
        <v>OK</v>
      </c>
      <c r="M840" s="173">
        <v>78212</v>
      </c>
      <c r="N840" s="173">
        <f t="shared" si="32"/>
        <v>156424</v>
      </c>
      <c r="O840" s="82" t="str">
        <f t="shared" si="33"/>
        <v>OK</v>
      </c>
      <c r="P840" s="173">
        <v>78234</v>
      </c>
      <c r="Q840" s="173">
        <f t="shared" si="34"/>
        <v>156468</v>
      </c>
      <c r="R840" s="82" t="str">
        <f t="shared" si="35"/>
        <v>OK</v>
      </c>
      <c r="S840" s="75"/>
      <c r="T840" s="75"/>
      <c r="U840" s="75"/>
      <c r="V840" s="75"/>
      <c r="W840" s="75"/>
    </row>
    <row r="841" spans="1:23" ht="12.75" customHeight="1">
      <c r="A841" s="93" t="s">
        <v>1331</v>
      </c>
      <c r="B841" s="156" t="s">
        <v>433</v>
      </c>
      <c r="C841" s="93" t="s">
        <v>225</v>
      </c>
      <c r="D841" s="172">
        <v>1</v>
      </c>
      <c r="E841" s="173">
        <v>10132</v>
      </c>
      <c r="F841" s="173">
        <f t="shared" si="27"/>
        <v>10132</v>
      </c>
      <c r="G841" s="173">
        <v>10081</v>
      </c>
      <c r="H841" s="173">
        <f t="shared" si="28"/>
        <v>10081</v>
      </c>
      <c r="I841" s="82" t="str">
        <f t="shared" si="29"/>
        <v>OK</v>
      </c>
      <c r="J841" s="173">
        <v>10132</v>
      </c>
      <c r="K841" s="173">
        <f t="shared" si="30"/>
        <v>10132</v>
      </c>
      <c r="L841" s="82" t="str">
        <f t="shared" si="31"/>
        <v>OK</v>
      </c>
      <c r="M841" s="173">
        <v>10073</v>
      </c>
      <c r="N841" s="173">
        <f t="shared" si="32"/>
        <v>10073</v>
      </c>
      <c r="O841" s="82" t="str">
        <f t="shared" si="33"/>
        <v>OK</v>
      </c>
      <c r="P841" s="173">
        <v>10075</v>
      </c>
      <c r="Q841" s="173">
        <f t="shared" si="34"/>
        <v>10075</v>
      </c>
      <c r="R841" s="82" t="str">
        <f t="shared" si="35"/>
        <v>OK</v>
      </c>
      <c r="S841" s="75"/>
      <c r="T841" s="75"/>
      <c r="U841" s="75"/>
      <c r="V841" s="75"/>
      <c r="W841" s="75"/>
    </row>
    <row r="842" spans="1:23" ht="12.75" customHeight="1">
      <c r="A842" s="93" t="s">
        <v>1332</v>
      </c>
      <c r="B842" s="156" t="s">
        <v>847</v>
      </c>
      <c r="C842" s="93" t="s">
        <v>220</v>
      </c>
      <c r="D842" s="172">
        <v>16.34</v>
      </c>
      <c r="E842" s="173">
        <v>5462</v>
      </c>
      <c r="F842" s="173">
        <f t="shared" si="27"/>
        <v>89249</v>
      </c>
      <c r="G842" s="173">
        <v>5435</v>
      </c>
      <c r="H842" s="173">
        <f t="shared" si="28"/>
        <v>88808</v>
      </c>
      <c r="I842" s="82" t="str">
        <f t="shared" si="29"/>
        <v>OK</v>
      </c>
      <c r="J842" s="173">
        <v>5462</v>
      </c>
      <c r="K842" s="173">
        <f t="shared" si="30"/>
        <v>89249</v>
      </c>
      <c r="L842" s="82" t="str">
        <f t="shared" si="31"/>
        <v>OK</v>
      </c>
      <c r="M842" s="173">
        <v>5430</v>
      </c>
      <c r="N842" s="173">
        <f t="shared" si="32"/>
        <v>88726</v>
      </c>
      <c r="O842" s="82" t="str">
        <f t="shared" si="33"/>
        <v>OK</v>
      </c>
      <c r="P842" s="173">
        <v>5432</v>
      </c>
      <c r="Q842" s="173">
        <f t="shared" si="34"/>
        <v>88759</v>
      </c>
      <c r="R842" s="82" t="str">
        <f t="shared" si="35"/>
        <v>OK</v>
      </c>
      <c r="S842" s="75"/>
      <c r="T842" s="75"/>
      <c r="U842" s="75"/>
      <c r="V842" s="75"/>
      <c r="W842" s="75"/>
    </row>
    <row r="843" spans="1:23" ht="12.75" customHeight="1">
      <c r="A843" s="93" t="s">
        <v>1333</v>
      </c>
      <c r="B843" s="156" t="s">
        <v>344</v>
      </c>
      <c r="C843" s="93" t="s">
        <v>225</v>
      </c>
      <c r="D843" s="172">
        <v>5</v>
      </c>
      <c r="E843" s="173">
        <v>46871</v>
      </c>
      <c r="F843" s="173">
        <f t="shared" si="27"/>
        <v>234355</v>
      </c>
      <c r="G843" s="173">
        <v>46637</v>
      </c>
      <c r="H843" s="173">
        <f t="shared" si="28"/>
        <v>233185</v>
      </c>
      <c r="I843" s="82" t="str">
        <f t="shared" si="29"/>
        <v>OK</v>
      </c>
      <c r="J843" s="173">
        <v>46871</v>
      </c>
      <c r="K843" s="173">
        <f t="shared" si="30"/>
        <v>234355</v>
      </c>
      <c r="L843" s="82" t="str">
        <f t="shared" si="31"/>
        <v>OK</v>
      </c>
      <c r="M843" s="173">
        <v>46596</v>
      </c>
      <c r="N843" s="173">
        <f t="shared" si="32"/>
        <v>232980</v>
      </c>
      <c r="O843" s="82" t="str">
        <f t="shared" si="33"/>
        <v>OK</v>
      </c>
      <c r="P843" s="173">
        <v>46609</v>
      </c>
      <c r="Q843" s="173">
        <f t="shared" si="34"/>
        <v>233045</v>
      </c>
      <c r="R843" s="82" t="str">
        <f t="shared" si="35"/>
        <v>OK</v>
      </c>
      <c r="S843" s="75"/>
      <c r="T843" s="75"/>
      <c r="U843" s="75"/>
      <c r="V843" s="75"/>
      <c r="W843" s="75"/>
    </row>
    <row r="844" spans="1:23" ht="12.75" customHeight="1">
      <c r="A844" s="93" t="s">
        <v>1334</v>
      </c>
      <c r="B844" s="156" t="s">
        <v>850</v>
      </c>
      <c r="C844" s="93" t="s">
        <v>225</v>
      </c>
      <c r="D844" s="172">
        <v>3</v>
      </c>
      <c r="E844" s="173">
        <v>60112</v>
      </c>
      <c r="F844" s="173">
        <f t="shared" si="27"/>
        <v>180336</v>
      </c>
      <c r="G844" s="173">
        <v>59811</v>
      </c>
      <c r="H844" s="173">
        <f t="shared" si="28"/>
        <v>179433</v>
      </c>
      <c r="I844" s="82" t="str">
        <f t="shared" si="29"/>
        <v>OK</v>
      </c>
      <c r="J844" s="173">
        <v>60112</v>
      </c>
      <c r="K844" s="173">
        <f t="shared" si="30"/>
        <v>180336</v>
      </c>
      <c r="L844" s="82" t="str">
        <f t="shared" si="31"/>
        <v>OK</v>
      </c>
      <c r="M844" s="173">
        <v>59760</v>
      </c>
      <c r="N844" s="173">
        <f t="shared" si="32"/>
        <v>179280</v>
      </c>
      <c r="O844" s="82" t="str">
        <f t="shared" si="33"/>
        <v>OK</v>
      </c>
      <c r="P844" s="173">
        <v>59777</v>
      </c>
      <c r="Q844" s="173">
        <f t="shared" si="34"/>
        <v>179331</v>
      </c>
      <c r="R844" s="82" t="str">
        <f t="shared" si="35"/>
        <v>OK</v>
      </c>
      <c r="S844" s="75"/>
      <c r="T844" s="75"/>
      <c r="U844" s="75"/>
      <c r="V844" s="75"/>
      <c r="W844" s="75"/>
    </row>
    <row r="845" spans="1:23" ht="12.75" customHeight="1">
      <c r="A845" s="93" t="s">
        <v>1335</v>
      </c>
      <c r="B845" s="156" t="s">
        <v>413</v>
      </c>
      <c r="C845" s="93" t="s">
        <v>225</v>
      </c>
      <c r="D845" s="172">
        <v>1</v>
      </c>
      <c r="E845" s="173">
        <v>1739</v>
      </c>
      <c r="F845" s="173">
        <f t="shared" si="27"/>
        <v>1739</v>
      </c>
      <c r="G845" s="173">
        <v>1730</v>
      </c>
      <c r="H845" s="173">
        <f t="shared" si="28"/>
        <v>1730</v>
      </c>
      <c r="I845" s="82" t="str">
        <f t="shared" si="29"/>
        <v>OK</v>
      </c>
      <c r="J845" s="173">
        <v>1739</v>
      </c>
      <c r="K845" s="173">
        <f t="shared" si="30"/>
        <v>1739</v>
      </c>
      <c r="L845" s="82" t="str">
        <f t="shared" si="31"/>
        <v>OK</v>
      </c>
      <c r="M845" s="173">
        <v>1729</v>
      </c>
      <c r="N845" s="173">
        <f t="shared" si="32"/>
        <v>1729</v>
      </c>
      <c r="O845" s="82" t="str">
        <f t="shared" si="33"/>
        <v>OK</v>
      </c>
      <c r="P845" s="173">
        <v>1729</v>
      </c>
      <c r="Q845" s="173">
        <f t="shared" si="34"/>
        <v>1729</v>
      </c>
      <c r="R845" s="82" t="str">
        <f t="shared" si="35"/>
        <v>OK</v>
      </c>
      <c r="S845" s="75"/>
      <c r="T845" s="75"/>
      <c r="U845" s="75"/>
      <c r="V845" s="75"/>
      <c r="W845" s="75"/>
    </row>
    <row r="846" spans="1:23" ht="12.75" customHeight="1">
      <c r="A846" s="93" t="s">
        <v>1336</v>
      </c>
      <c r="B846" s="156" t="s">
        <v>350</v>
      </c>
      <c r="C846" s="93" t="s">
        <v>225</v>
      </c>
      <c r="D846" s="172">
        <v>2</v>
      </c>
      <c r="E846" s="173">
        <v>3261</v>
      </c>
      <c r="F846" s="173">
        <f t="shared" si="27"/>
        <v>6522</v>
      </c>
      <c r="G846" s="173">
        <v>3245</v>
      </c>
      <c r="H846" s="173">
        <f t="shared" si="28"/>
        <v>6490</v>
      </c>
      <c r="I846" s="82" t="str">
        <f t="shared" si="29"/>
        <v>OK</v>
      </c>
      <c r="J846" s="173">
        <v>3261</v>
      </c>
      <c r="K846" s="173">
        <f t="shared" si="30"/>
        <v>6522</v>
      </c>
      <c r="L846" s="82" t="str">
        <f t="shared" si="31"/>
        <v>OK</v>
      </c>
      <c r="M846" s="173">
        <v>3242</v>
      </c>
      <c r="N846" s="173">
        <f t="shared" si="32"/>
        <v>6484</v>
      </c>
      <c r="O846" s="82" t="str">
        <f t="shared" si="33"/>
        <v>OK</v>
      </c>
      <c r="P846" s="173">
        <v>3243</v>
      </c>
      <c r="Q846" s="173">
        <f t="shared" si="34"/>
        <v>6486</v>
      </c>
      <c r="R846" s="82" t="str">
        <f t="shared" si="35"/>
        <v>OK</v>
      </c>
      <c r="S846" s="75"/>
      <c r="T846" s="75"/>
      <c r="U846" s="75"/>
      <c r="V846" s="75"/>
      <c r="W846" s="75"/>
    </row>
    <row r="847" spans="1:23" ht="12.75" customHeight="1">
      <c r="A847" s="93" t="s">
        <v>1337</v>
      </c>
      <c r="B847" s="156" t="s">
        <v>415</v>
      </c>
      <c r="C847" s="93" t="s">
        <v>220</v>
      </c>
      <c r="D847" s="172">
        <v>6.67</v>
      </c>
      <c r="E847" s="173">
        <v>314</v>
      </c>
      <c r="F847" s="173">
        <f t="shared" si="27"/>
        <v>2094</v>
      </c>
      <c r="G847" s="173">
        <v>312</v>
      </c>
      <c r="H847" s="173">
        <f t="shared" si="28"/>
        <v>2081</v>
      </c>
      <c r="I847" s="82" t="str">
        <f t="shared" si="29"/>
        <v>OK</v>
      </c>
      <c r="J847" s="173">
        <v>314</v>
      </c>
      <c r="K847" s="173">
        <f t="shared" si="30"/>
        <v>2094</v>
      </c>
      <c r="L847" s="82" t="str">
        <f t="shared" si="31"/>
        <v>OK</v>
      </c>
      <c r="M847" s="173">
        <v>312</v>
      </c>
      <c r="N847" s="173">
        <f t="shared" si="32"/>
        <v>2081</v>
      </c>
      <c r="O847" s="82" t="str">
        <f t="shared" si="33"/>
        <v>OK</v>
      </c>
      <c r="P847" s="173">
        <v>312</v>
      </c>
      <c r="Q847" s="173">
        <f t="shared" si="34"/>
        <v>2081</v>
      </c>
      <c r="R847" s="82" t="str">
        <f t="shared" si="35"/>
        <v>OK</v>
      </c>
      <c r="S847" s="75"/>
      <c r="T847" s="75"/>
      <c r="U847" s="75"/>
      <c r="V847" s="75"/>
      <c r="W847" s="75"/>
    </row>
    <row r="848" spans="1:23" ht="12.75" customHeight="1">
      <c r="A848" s="93" t="s">
        <v>1338</v>
      </c>
      <c r="B848" s="156" t="s">
        <v>855</v>
      </c>
      <c r="C848" s="93" t="s">
        <v>220</v>
      </c>
      <c r="D848" s="172">
        <v>6.67</v>
      </c>
      <c r="E848" s="173">
        <v>1763</v>
      </c>
      <c r="F848" s="173">
        <f t="shared" si="27"/>
        <v>11759</v>
      </c>
      <c r="G848" s="173">
        <v>1754</v>
      </c>
      <c r="H848" s="173">
        <f t="shared" si="28"/>
        <v>11699</v>
      </c>
      <c r="I848" s="82" t="str">
        <f t="shared" si="29"/>
        <v>OK</v>
      </c>
      <c r="J848" s="173">
        <v>1763</v>
      </c>
      <c r="K848" s="173">
        <f t="shared" si="30"/>
        <v>11759</v>
      </c>
      <c r="L848" s="82" t="str">
        <f t="shared" si="31"/>
        <v>OK</v>
      </c>
      <c r="M848" s="173">
        <v>1753</v>
      </c>
      <c r="N848" s="173">
        <f t="shared" si="32"/>
        <v>11693</v>
      </c>
      <c r="O848" s="82" t="str">
        <f t="shared" si="33"/>
        <v>OK</v>
      </c>
      <c r="P848" s="173">
        <v>1753</v>
      </c>
      <c r="Q848" s="173">
        <f t="shared" si="34"/>
        <v>11693</v>
      </c>
      <c r="R848" s="82" t="str">
        <f t="shared" si="35"/>
        <v>OK</v>
      </c>
      <c r="S848" s="75"/>
      <c r="T848" s="75"/>
      <c r="U848" s="75"/>
      <c r="V848" s="75"/>
      <c r="W848" s="75"/>
    </row>
    <row r="849" spans="1:23" ht="12.75" customHeight="1">
      <c r="A849" s="93" t="s">
        <v>1339</v>
      </c>
      <c r="B849" s="156" t="s">
        <v>443</v>
      </c>
      <c r="C849" s="93" t="s">
        <v>225</v>
      </c>
      <c r="D849" s="172">
        <v>1</v>
      </c>
      <c r="E849" s="173">
        <v>76413</v>
      </c>
      <c r="F849" s="173">
        <f t="shared" si="27"/>
        <v>76413</v>
      </c>
      <c r="G849" s="173">
        <v>76031</v>
      </c>
      <c r="H849" s="173">
        <f t="shared" si="28"/>
        <v>76031</v>
      </c>
      <c r="I849" s="82" t="str">
        <f t="shared" si="29"/>
        <v>OK</v>
      </c>
      <c r="J849" s="173">
        <v>76413</v>
      </c>
      <c r="K849" s="173">
        <f t="shared" si="30"/>
        <v>76413</v>
      </c>
      <c r="L849" s="82" t="str">
        <f t="shared" si="31"/>
        <v>OK</v>
      </c>
      <c r="M849" s="173">
        <v>75965</v>
      </c>
      <c r="N849" s="173">
        <f t="shared" si="32"/>
        <v>75965</v>
      </c>
      <c r="O849" s="82" t="str">
        <f t="shared" si="33"/>
        <v>OK</v>
      </c>
      <c r="P849" s="173">
        <v>75987</v>
      </c>
      <c r="Q849" s="173">
        <f t="shared" si="34"/>
        <v>75987</v>
      </c>
      <c r="R849" s="82" t="str">
        <f t="shared" si="35"/>
        <v>OK</v>
      </c>
      <c r="S849" s="75"/>
      <c r="T849" s="75"/>
      <c r="U849" s="75"/>
      <c r="V849" s="75"/>
      <c r="W849" s="75"/>
    </row>
    <row r="850" spans="1:23" ht="12.75" customHeight="1">
      <c r="A850" s="93" t="s">
        <v>1340</v>
      </c>
      <c r="B850" s="156" t="s">
        <v>445</v>
      </c>
      <c r="C850" s="93" t="s">
        <v>225</v>
      </c>
      <c r="D850" s="172">
        <v>2</v>
      </c>
      <c r="E850" s="173">
        <v>85655</v>
      </c>
      <c r="F850" s="173">
        <f t="shared" si="27"/>
        <v>171310</v>
      </c>
      <c r="G850" s="173">
        <v>85227</v>
      </c>
      <c r="H850" s="173">
        <f t="shared" si="28"/>
        <v>170454</v>
      </c>
      <c r="I850" s="82" t="str">
        <f t="shared" si="29"/>
        <v>OK</v>
      </c>
      <c r="J850" s="173">
        <v>85655</v>
      </c>
      <c r="K850" s="173">
        <f t="shared" si="30"/>
        <v>171310</v>
      </c>
      <c r="L850" s="82" t="str">
        <f t="shared" si="31"/>
        <v>OK</v>
      </c>
      <c r="M850" s="173">
        <v>85153</v>
      </c>
      <c r="N850" s="173">
        <f t="shared" si="32"/>
        <v>170306</v>
      </c>
      <c r="O850" s="82" t="str">
        <f t="shared" si="33"/>
        <v>OK</v>
      </c>
      <c r="P850" s="173">
        <v>85177</v>
      </c>
      <c r="Q850" s="173">
        <f t="shared" si="34"/>
        <v>170354</v>
      </c>
      <c r="R850" s="82" t="str">
        <f t="shared" si="35"/>
        <v>OK</v>
      </c>
      <c r="S850" s="75"/>
      <c r="T850" s="75"/>
      <c r="U850" s="75"/>
      <c r="V850" s="75"/>
      <c r="W850" s="75"/>
    </row>
    <row r="851" spans="1:23" ht="12.75" customHeight="1">
      <c r="A851" s="93" t="s">
        <v>1341</v>
      </c>
      <c r="B851" s="156" t="s">
        <v>447</v>
      </c>
      <c r="C851" s="93" t="s">
        <v>225</v>
      </c>
      <c r="D851" s="172">
        <v>2</v>
      </c>
      <c r="E851" s="173">
        <v>160724</v>
      </c>
      <c r="F851" s="173">
        <f t="shared" si="27"/>
        <v>321448</v>
      </c>
      <c r="G851" s="173">
        <v>159920</v>
      </c>
      <c r="H851" s="173">
        <f t="shared" si="28"/>
        <v>319840</v>
      </c>
      <c r="I851" s="82" t="str">
        <f t="shared" si="29"/>
        <v>OK</v>
      </c>
      <c r="J851" s="173">
        <v>160724</v>
      </c>
      <c r="K851" s="173">
        <f t="shared" si="30"/>
        <v>321448</v>
      </c>
      <c r="L851" s="82" t="str">
        <f t="shared" si="31"/>
        <v>OK</v>
      </c>
      <c r="M851" s="173">
        <v>159782</v>
      </c>
      <c r="N851" s="173">
        <f t="shared" si="32"/>
        <v>319564</v>
      </c>
      <c r="O851" s="82" t="str">
        <f t="shared" si="33"/>
        <v>OK</v>
      </c>
      <c r="P851" s="173">
        <v>159827</v>
      </c>
      <c r="Q851" s="173">
        <f t="shared" si="34"/>
        <v>319654</v>
      </c>
      <c r="R851" s="82" t="str">
        <f t="shared" si="35"/>
        <v>OK</v>
      </c>
      <c r="S851" s="75"/>
      <c r="T851" s="75"/>
      <c r="U851" s="75"/>
      <c r="V851" s="75"/>
      <c r="W851" s="75"/>
    </row>
    <row r="852" spans="1:23" ht="12.75" customHeight="1">
      <c r="A852" s="93" t="s">
        <v>1342</v>
      </c>
      <c r="B852" s="156" t="s">
        <v>441</v>
      </c>
      <c r="C852" s="93" t="s">
        <v>225</v>
      </c>
      <c r="D852" s="172">
        <v>1</v>
      </c>
      <c r="E852" s="173">
        <v>174353</v>
      </c>
      <c r="F852" s="173">
        <f t="shared" si="27"/>
        <v>174353</v>
      </c>
      <c r="G852" s="173">
        <v>173481</v>
      </c>
      <c r="H852" s="173">
        <f t="shared" si="28"/>
        <v>173481</v>
      </c>
      <c r="I852" s="82" t="str">
        <f t="shared" si="29"/>
        <v>OK</v>
      </c>
      <c r="J852" s="173">
        <v>174353</v>
      </c>
      <c r="K852" s="173">
        <f t="shared" si="30"/>
        <v>174353</v>
      </c>
      <c r="L852" s="82" t="str">
        <f t="shared" si="31"/>
        <v>OK</v>
      </c>
      <c r="M852" s="173">
        <v>173331</v>
      </c>
      <c r="N852" s="173">
        <f t="shared" si="32"/>
        <v>173331</v>
      </c>
      <c r="O852" s="82" t="str">
        <f t="shared" si="33"/>
        <v>OK</v>
      </c>
      <c r="P852" s="173">
        <v>173380</v>
      </c>
      <c r="Q852" s="173">
        <f t="shared" si="34"/>
        <v>173380</v>
      </c>
      <c r="R852" s="82" t="str">
        <f t="shared" si="35"/>
        <v>OK</v>
      </c>
      <c r="S852" s="75"/>
      <c r="T852" s="75"/>
      <c r="U852" s="75"/>
      <c r="V852" s="75"/>
      <c r="W852" s="75"/>
    </row>
    <row r="853" spans="1:23" ht="12.75" customHeight="1">
      <c r="A853" s="93" t="s">
        <v>1343</v>
      </c>
      <c r="B853" s="156" t="s">
        <v>437</v>
      </c>
      <c r="C853" s="93" t="s">
        <v>225</v>
      </c>
      <c r="D853" s="172">
        <v>2</v>
      </c>
      <c r="E853" s="173">
        <v>142916</v>
      </c>
      <c r="F853" s="173">
        <f t="shared" si="27"/>
        <v>285832</v>
      </c>
      <c r="G853" s="173">
        <v>142201</v>
      </c>
      <c r="H853" s="173">
        <f t="shared" si="28"/>
        <v>284402</v>
      </c>
      <c r="I853" s="82" t="str">
        <f t="shared" si="29"/>
        <v>OK</v>
      </c>
      <c r="J853" s="173">
        <v>142916</v>
      </c>
      <c r="K853" s="173">
        <f t="shared" si="30"/>
        <v>285832</v>
      </c>
      <c r="L853" s="82" t="str">
        <f t="shared" si="31"/>
        <v>OK</v>
      </c>
      <c r="M853" s="173">
        <v>142078</v>
      </c>
      <c r="N853" s="173">
        <f t="shared" si="32"/>
        <v>284156</v>
      </c>
      <c r="O853" s="82" t="str">
        <f t="shared" si="33"/>
        <v>OK</v>
      </c>
      <c r="P853" s="173">
        <v>142119</v>
      </c>
      <c r="Q853" s="173">
        <f t="shared" si="34"/>
        <v>284238</v>
      </c>
      <c r="R853" s="82" t="str">
        <f t="shared" si="35"/>
        <v>OK</v>
      </c>
      <c r="S853" s="75"/>
      <c r="T853" s="75"/>
      <c r="U853" s="75"/>
      <c r="V853" s="75"/>
      <c r="W853" s="75"/>
    </row>
    <row r="854" spans="1:23" ht="12.75" customHeight="1">
      <c r="A854" s="93" t="s">
        <v>1344</v>
      </c>
      <c r="B854" s="156" t="s">
        <v>435</v>
      </c>
      <c r="C854" s="93" t="s">
        <v>225</v>
      </c>
      <c r="D854" s="172">
        <v>2</v>
      </c>
      <c r="E854" s="173">
        <v>281870</v>
      </c>
      <c r="F854" s="173">
        <f t="shared" si="27"/>
        <v>563740</v>
      </c>
      <c r="G854" s="173">
        <v>280461</v>
      </c>
      <c r="H854" s="173">
        <f t="shared" si="28"/>
        <v>560922</v>
      </c>
      <c r="I854" s="82" t="str">
        <f t="shared" si="29"/>
        <v>OK</v>
      </c>
      <c r="J854" s="173">
        <v>281870</v>
      </c>
      <c r="K854" s="173">
        <f t="shared" si="30"/>
        <v>563740</v>
      </c>
      <c r="L854" s="82" t="str">
        <f t="shared" si="31"/>
        <v>OK</v>
      </c>
      <c r="M854" s="173">
        <v>280218</v>
      </c>
      <c r="N854" s="173">
        <f t="shared" si="32"/>
        <v>560436</v>
      </c>
      <c r="O854" s="82" t="str">
        <f t="shared" si="33"/>
        <v>OK</v>
      </c>
      <c r="P854" s="173">
        <v>280297</v>
      </c>
      <c r="Q854" s="173">
        <f t="shared" si="34"/>
        <v>560594</v>
      </c>
      <c r="R854" s="82" t="str">
        <f t="shared" si="35"/>
        <v>OK</v>
      </c>
      <c r="S854" s="75"/>
      <c r="T854" s="75"/>
      <c r="U854" s="75"/>
      <c r="V854" s="75"/>
      <c r="W854" s="75"/>
    </row>
    <row r="855" spans="1:23" ht="12.75" customHeight="1">
      <c r="A855" s="93" t="s">
        <v>1345</v>
      </c>
      <c r="B855" s="156" t="s">
        <v>864</v>
      </c>
      <c r="C855" s="93" t="s">
        <v>217</v>
      </c>
      <c r="D855" s="172">
        <v>40.58</v>
      </c>
      <c r="E855" s="173">
        <v>56708</v>
      </c>
      <c r="F855" s="173">
        <f t="shared" si="27"/>
        <v>2301211</v>
      </c>
      <c r="G855" s="173">
        <v>56424</v>
      </c>
      <c r="H855" s="173">
        <f t="shared" si="28"/>
        <v>2289686</v>
      </c>
      <c r="I855" s="82" t="str">
        <f t="shared" si="29"/>
        <v>OK</v>
      </c>
      <c r="J855" s="173">
        <v>56708</v>
      </c>
      <c r="K855" s="173">
        <f t="shared" si="30"/>
        <v>2301211</v>
      </c>
      <c r="L855" s="82" t="str">
        <f t="shared" si="31"/>
        <v>OK</v>
      </c>
      <c r="M855" s="173">
        <v>56376</v>
      </c>
      <c r="N855" s="173">
        <f t="shared" si="32"/>
        <v>2287738</v>
      </c>
      <c r="O855" s="82" t="str">
        <f t="shared" si="33"/>
        <v>OK</v>
      </c>
      <c r="P855" s="173">
        <v>56392</v>
      </c>
      <c r="Q855" s="173">
        <f t="shared" si="34"/>
        <v>2288387</v>
      </c>
      <c r="R855" s="82" t="str">
        <f t="shared" si="35"/>
        <v>OK</v>
      </c>
      <c r="S855" s="75"/>
      <c r="T855" s="75"/>
      <c r="U855" s="75"/>
      <c r="V855" s="75"/>
      <c r="W855" s="75"/>
    </row>
    <row r="856" spans="1:23" ht="12.75" customHeight="1">
      <c r="A856" s="93" t="s">
        <v>1346</v>
      </c>
      <c r="B856" s="156" t="s">
        <v>451</v>
      </c>
      <c r="C856" s="93" t="s">
        <v>217</v>
      </c>
      <c r="D856" s="172">
        <v>8.17</v>
      </c>
      <c r="E856" s="173">
        <v>24082</v>
      </c>
      <c r="F856" s="173">
        <f t="shared" si="27"/>
        <v>196750</v>
      </c>
      <c r="G856" s="173">
        <v>23962</v>
      </c>
      <c r="H856" s="173">
        <f t="shared" si="28"/>
        <v>195770</v>
      </c>
      <c r="I856" s="82" t="str">
        <f t="shared" si="29"/>
        <v>OK</v>
      </c>
      <c r="J856" s="173">
        <v>24082</v>
      </c>
      <c r="K856" s="173">
        <f t="shared" si="30"/>
        <v>196750</v>
      </c>
      <c r="L856" s="82" t="str">
        <f t="shared" si="31"/>
        <v>OK</v>
      </c>
      <c r="M856" s="173">
        <v>23941</v>
      </c>
      <c r="N856" s="173">
        <f t="shared" si="32"/>
        <v>195598</v>
      </c>
      <c r="O856" s="82" t="str">
        <f t="shared" si="33"/>
        <v>OK</v>
      </c>
      <c r="P856" s="173">
        <v>23948</v>
      </c>
      <c r="Q856" s="173">
        <f t="shared" si="34"/>
        <v>195655</v>
      </c>
      <c r="R856" s="82" t="str">
        <f t="shared" si="35"/>
        <v>OK</v>
      </c>
      <c r="S856" s="75"/>
      <c r="T856" s="75"/>
      <c r="U856" s="75"/>
      <c r="V856" s="75"/>
      <c r="W856" s="75"/>
    </row>
    <row r="857" spans="1:23" ht="12.75" customHeight="1">
      <c r="A857" s="93" t="s">
        <v>1347</v>
      </c>
      <c r="B857" s="156" t="s">
        <v>1275</v>
      </c>
      <c r="C857" s="93" t="s">
        <v>217</v>
      </c>
      <c r="D857" s="172">
        <v>8.17</v>
      </c>
      <c r="E857" s="173">
        <v>27167</v>
      </c>
      <c r="F857" s="173">
        <f t="shared" si="27"/>
        <v>221954</v>
      </c>
      <c r="G857" s="173">
        <v>27031</v>
      </c>
      <c r="H857" s="173">
        <f t="shared" si="28"/>
        <v>220843</v>
      </c>
      <c r="I857" s="82" t="str">
        <f t="shared" si="29"/>
        <v>OK</v>
      </c>
      <c r="J857" s="173">
        <v>27167</v>
      </c>
      <c r="K857" s="173">
        <f t="shared" si="30"/>
        <v>221954</v>
      </c>
      <c r="L857" s="82" t="str">
        <f t="shared" si="31"/>
        <v>OK</v>
      </c>
      <c r="M857" s="173">
        <v>27008</v>
      </c>
      <c r="N857" s="173">
        <f t="shared" si="32"/>
        <v>220655</v>
      </c>
      <c r="O857" s="82" t="str">
        <f t="shared" si="33"/>
        <v>OK</v>
      </c>
      <c r="P857" s="173">
        <v>27015</v>
      </c>
      <c r="Q857" s="173">
        <f t="shared" si="34"/>
        <v>220713</v>
      </c>
      <c r="R857" s="82" t="str">
        <f t="shared" si="35"/>
        <v>OK</v>
      </c>
      <c r="S857" s="75"/>
      <c r="T857" s="75"/>
      <c r="U857" s="75"/>
      <c r="V857" s="75"/>
      <c r="W857" s="75"/>
    </row>
    <row r="858" spans="1:23" ht="12.75" customHeight="1">
      <c r="A858" s="93" t="s">
        <v>1348</v>
      </c>
      <c r="B858" s="156" t="s">
        <v>449</v>
      </c>
      <c r="C858" s="93" t="s">
        <v>217</v>
      </c>
      <c r="D858" s="172">
        <v>8.17</v>
      </c>
      <c r="E858" s="173">
        <v>45500</v>
      </c>
      <c r="F858" s="173">
        <f t="shared" si="27"/>
        <v>371735</v>
      </c>
      <c r="G858" s="173">
        <v>45273</v>
      </c>
      <c r="H858" s="173">
        <f t="shared" si="28"/>
        <v>369880</v>
      </c>
      <c r="I858" s="82" t="str">
        <f t="shared" si="29"/>
        <v>OK</v>
      </c>
      <c r="J858" s="173">
        <v>45500</v>
      </c>
      <c r="K858" s="173">
        <f t="shared" si="30"/>
        <v>371735</v>
      </c>
      <c r="L858" s="82" t="str">
        <f t="shared" si="31"/>
        <v>OK</v>
      </c>
      <c r="M858" s="173">
        <v>45233</v>
      </c>
      <c r="N858" s="173">
        <f t="shared" si="32"/>
        <v>369554</v>
      </c>
      <c r="O858" s="82" t="str">
        <f t="shared" si="33"/>
        <v>OK</v>
      </c>
      <c r="P858" s="173">
        <v>45246</v>
      </c>
      <c r="Q858" s="173">
        <f t="shared" si="34"/>
        <v>369660</v>
      </c>
      <c r="R858" s="82" t="str">
        <f t="shared" si="35"/>
        <v>OK</v>
      </c>
      <c r="S858" s="75"/>
      <c r="T858" s="75"/>
      <c r="U858" s="75"/>
      <c r="V858" s="75"/>
      <c r="W858" s="75"/>
    </row>
    <row r="859" spans="1:23" ht="12.75" customHeight="1">
      <c r="A859" s="93" t="s">
        <v>1349</v>
      </c>
      <c r="B859" s="156" t="s">
        <v>1106</v>
      </c>
      <c r="C859" s="93" t="s">
        <v>217</v>
      </c>
      <c r="D859" s="172">
        <v>23.72</v>
      </c>
      <c r="E859" s="173">
        <v>10435</v>
      </c>
      <c r="F859" s="173">
        <f t="shared" si="27"/>
        <v>247518</v>
      </c>
      <c r="G859" s="173">
        <v>10383</v>
      </c>
      <c r="H859" s="173">
        <f t="shared" si="28"/>
        <v>246285</v>
      </c>
      <c r="I859" s="82" t="str">
        <f t="shared" si="29"/>
        <v>OK</v>
      </c>
      <c r="J859" s="173">
        <v>10435</v>
      </c>
      <c r="K859" s="173">
        <f t="shared" si="30"/>
        <v>247518</v>
      </c>
      <c r="L859" s="82" t="str">
        <f t="shared" si="31"/>
        <v>OK</v>
      </c>
      <c r="M859" s="173">
        <v>10374</v>
      </c>
      <c r="N859" s="173">
        <f t="shared" si="32"/>
        <v>246071</v>
      </c>
      <c r="O859" s="82" t="str">
        <f t="shared" si="33"/>
        <v>OK</v>
      </c>
      <c r="P859" s="173">
        <v>10377</v>
      </c>
      <c r="Q859" s="173">
        <f t="shared" si="34"/>
        <v>246142</v>
      </c>
      <c r="R859" s="82" t="str">
        <f t="shared" si="35"/>
        <v>OK</v>
      </c>
      <c r="S859" s="75"/>
      <c r="T859" s="75"/>
      <c r="U859" s="75"/>
      <c r="V859" s="75"/>
      <c r="W859" s="75"/>
    </row>
    <row r="860" spans="1:23" ht="12.75" customHeight="1">
      <c r="A860" s="93">
        <v>11.9</v>
      </c>
      <c r="B860" s="156" t="s">
        <v>1350</v>
      </c>
      <c r="C860" s="93"/>
      <c r="D860" s="172"/>
      <c r="E860" s="173"/>
      <c r="F860" s="173">
        <f t="shared" si="27"/>
        <v>0</v>
      </c>
      <c r="G860" s="173"/>
      <c r="H860" s="173">
        <f t="shared" si="28"/>
        <v>0</v>
      </c>
      <c r="I860" s="82" t="str">
        <f t="shared" si="29"/>
        <v>OK</v>
      </c>
      <c r="J860" s="173"/>
      <c r="K860" s="173">
        <f t="shared" si="30"/>
        <v>0</v>
      </c>
      <c r="L860" s="82" t="str">
        <f t="shared" si="31"/>
        <v>OK</v>
      </c>
      <c r="M860" s="173"/>
      <c r="N860" s="173">
        <f t="shared" si="32"/>
        <v>0</v>
      </c>
      <c r="O860" s="82" t="str">
        <f t="shared" si="33"/>
        <v>OK</v>
      </c>
      <c r="P860" s="173">
        <v>0</v>
      </c>
      <c r="Q860" s="173">
        <f t="shared" si="34"/>
        <v>0</v>
      </c>
      <c r="R860" s="82" t="str">
        <f t="shared" si="35"/>
        <v>OK</v>
      </c>
      <c r="S860" s="75"/>
      <c r="T860" s="75"/>
      <c r="U860" s="75"/>
      <c r="V860" s="75"/>
      <c r="W860" s="75"/>
    </row>
    <row r="861" spans="1:23" ht="12.75" customHeight="1">
      <c r="A861" s="93" t="s">
        <v>1351</v>
      </c>
      <c r="B861" s="156" t="s">
        <v>829</v>
      </c>
      <c r="C861" s="93" t="s">
        <v>217</v>
      </c>
      <c r="D861" s="172">
        <v>34.83</v>
      </c>
      <c r="E861" s="173">
        <v>7826</v>
      </c>
      <c r="F861" s="173">
        <f t="shared" si="27"/>
        <v>272580</v>
      </c>
      <c r="G861" s="173">
        <v>7787</v>
      </c>
      <c r="H861" s="173">
        <f t="shared" si="28"/>
        <v>271221</v>
      </c>
      <c r="I861" s="82" t="str">
        <f t="shared" si="29"/>
        <v>OK</v>
      </c>
      <c r="J861" s="173">
        <v>7826</v>
      </c>
      <c r="K861" s="173">
        <f t="shared" si="30"/>
        <v>272580</v>
      </c>
      <c r="L861" s="82" t="str">
        <f t="shared" si="31"/>
        <v>OK</v>
      </c>
      <c r="M861" s="173">
        <v>7780</v>
      </c>
      <c r="N861" s="173">
        <f t="shared" si="32"/>
        <v>270977</v>
      </c>
      <c r="O861" s="82" t="str">
        <f t="shared" si="33"/>
        <v>OK</v>
      </c>
      <c r="P861" s="173">
        <v>7782</v>
      </c>
      <c r="Q861" s="173">
        <f t="shared" si="34"/>
        <v>271047</v>
      </c>
      <c r="R861" s="82" t="str">
        <f t="shared" si="35"/>
        <v>OK</v>
      </c>
      <c r="S861" s="75"/>
      <c r="T861" s="75"/>
      <c r="U861" s="75"/>
      <c r="V861" s="75"/>
      <c r="W861" s="75"/>
    </row>
    <row r="862" spans="1:23" ht="12.75" customHeight="1">
      <c r="A862" s="93" t="s">
        <v>1352</v>
      </c>
      <c r="B862" s="156" t="s">
        <v>407</v>
      </c>
      <c r="C862" s="93" t="s">
        <v>225</v>
      </c>
      <c r="D862" s="172">
        <v>5</v>
      </c>
      <c r="E862" s="173">
        <v>21908</v>
      </c>
      <c r="F862" s="173">
        <f t="shared" si="27"/>
        <v>109540</v>
      </c>
      <c r="G862" s="173">
        <v>21798</v>
      </c>
      <c r="H862" s="173">
        <f t="shared" si="28"/>
        <v>108990</v>
      </c>
      <c r="I862" s="82" t="str">
        <f t="shared" si="29"/>
        <v>OK</v>
      </c>
      <c r="J862" s="173">
        <v>21908</v>
      </c>
      <c r="K862" s="173">
        <f t="shared" si="30"/>
        <v>109540</v>
      </c>
      <c r="L862" s="82" t="str">
        <f t="shared" si="31"/>
        <v>OK</v>
      </c>
      <c r="M862" s="173">
        <v>21780</v>
      </c>
      <c r="N862" s="173">
        <f t="shared" si="32"/>
        <v>108900</v>
      </c>
      <c r="O862" s="82" t="str">
        <f t="shared" si="33"/>
        <v>OK</v>
      </c>
      <c r="P862" s="173">
        <v>21786</v>
      </c>
      <c r="Q862" s="173">
        <f t="shared" si="34"/>
        <v>108930</v>
      </c>
      <c r="R862" s="82" t="str">
        <f t="shared" si="35"/>
        <v>OK</v>
      </c>
      <c r="S862" s="75"/>
      <c r="T862" s="75"/>
      <c r="U862" s="75"/>
      <c r="V862" s="75"/>
      <c r="W862" s="75"/>
    </row>
    <row r="863" spans="1:23" ht="12.75" customHeight="1">
      <c r="A863" s="93" t="s">
        <v>1353</v>
      </c>
      <c r="B863" s="156" t="s">
        <v>834</v>
      </c>
      <c r="C863" s="93" t="s">
        <v>220</v>
      </c>
      <c r="D863" s="172">
        <v>40.179999999999993</v>
      </c>
      <c r="E863" s="173">
        <v>3833</v>
      </c>
      <c r="F863" s="173">
        <f t="shared" si="27"/>
        <v>154010</v>
      </c>
      <c r="G863" s="173">
        <v>3814</v>
      </c>
      <c r="H863" s="173">
        <f t="shared" si="28"/>
        <v>153247</v>
      </c>
      <c r="I863" s="82" t="str">
        <f t="shared" si="29"/>
        <v>OK</v>
      </c>
      <c r="J863" s="173">
        <v>3833</v>
      </c>
      <c r="K863" s="173">
        <f t="shared" si="30"/>
        <v>154010</v>
      </c>
      <c r="L863" s="82" t="str">
        <f t="shared" si="31"/>
        <v>OK</v>
      </c>
      <c r="M863" s="173">
        <v>3811</v>
      </c>
      <c r="N863" s="173">
        <f t="shared" si="32"/>
        <v>153126</v>
      </c>
      <c r="O863" s="82" t="str">
        <f t="shared" si="33"/>
        <v>OK</v>
      </c>
      <c r="P863" s="173">
        <v>3812</v>
      </c>
      <c r="Q863" s="173">
        <f t="shared" si="34"/>
        <v>153166</v>
      </c>
      <c r="R863" s="82" t="str">
        <f t="shared" si="35"/>
        <v>OK</v>
      </c>
      <c r="S863" s="75"/>
      <c r="T863" s="75"/>
      <c r="U863" s="75"/>
      <c r="V863" s="75"/>
      <c r="W863" s="75"/>
    </row>
    <row r="864" spans="1:23" ht="12.75" customHeight="1">
      <c r="A864" s="93" t="s">
        <v>1354</v>
      </c>
      <c r="B864" s="156" t="s">
        <v>929</v>
      </c>
      <c r="C864" s="93" t="s">
        <v>220</v>
      </c>
      <c r="D864" s="172">
        <v>39.58</v>
      </c>
      <c r="E864" s="173">
        <v>7246</v>
      </c>
      <c r="F864" s="173">
        <f t="shared" si="27"/>
        <v>286797</v>
      </c>
      <c r="G864" s="173">
        <v>7210</v>
      </c>
      <c r="H864" s="173">
        <f t="shared" si="28"/>
        <v>285372</v>
      </c>
      <c r="I864" s="82" t="str">
        <f t="shared" si="29"/>
        <v>OK</v>
      </c>
      <c r="J864" s="173">
        <v>7246</v>
      </c>
      <c r="K864" s="173">
        <f t="shared" si="30"/>
        <v>286797</v>
      </c>
      <c r="L864" s="82" t="str">
        <f t="shared" si="31"/>
        <v>OK</v>
      </c>
      <c r="M864" s="173">
        <v>7204</v>
      </c>
      <c r="N864" s="173">
        <f t="shared" si="32"/>
        <v>285134</v>
      </c>
      <c r="O864" s="82" t="str">
        <f t="shared" si="33"/>
        <v>OK</v>
      </c>
      <c r="P864" s="173">
        <v>7206</v>
      </c>
      <c r="Q864" s="173">
        <f t="shared" si="34"/>
        <v>285213</v>
      </c>
      <c r="R864" s="82" t="str">
        <f t="shared" si="35"/>
        <v>OK</v>
      </c>
      <c r="S864" s="75"/>
      <c r="T864" s="75"/>
      <c r="U864" s="75"/>
      <c r="V864" s="75"/>
      <c r="W864" s="75"/>
    </row>
    <row r="865" spans="1:23" ht="12.75" customHeight="1">
      <c r="A865" s="93" t="s">
        <v>1355</v>
      </c>
      <c r="B865" s="156" t="s">
        <v>420</v>
      </c>
      <c r="C865" s="93" t="s">
        <v>220</v>
      </c>
      <c r="D865" s="172">
        <v>5.68</v>
      </c>
      <c r="E865" s="173">
        <v>30270</v>
      </c>
      <c r="F865" s="173">
        <f t="shared" si="27"/>
        <v>171934</v>
      </c>
      <c r="G865" s="173">
        <v>30119</v>
      </c>
      <c r="H865" s="173">
        <f t="shared" si="28"/>
        <v>171076</v>
      </c>
      <c r="I865" s="82" t="str">
        <f t="shared" si="29"/>
        <v>OK</v>
      </c>
      <c r="J865" s="173">
        <v>30270</v>
      </c>
      <c r="K865" s="173">
        <f t="shared" si="30"/>
        <v>171934</v>
      </c>
      <c r="L865" s="82" t="str">
        <f t="shared" si="31"/>
        <v>OK</v>
      </c>
      <c r="M865" s="173">
        <v>30093</v>
      </c>
      <c r="N865" s="173">
        <f t="shared" si="32"/>
        <v>170928</v>
      </c>
      <c r="O865" s="82" t="str">
        <f t="shared" si="33"/>
        <v>OK</v>
      </c>
      <c r="P865" s="173">
        <v>30101</v>
      </c>
      <c r="Q865" s="173">
        <f t="shared" si="34"/>
        <v>170974</v>
      </c>
      <c r="R865" s="82" t="str">
        <f t="shared" si="35"/>
        <v>OK</v>
      </c>
      <c r="S865" s="75"/>
      <c r="T865" s="75"/>
      <c r="U865" s="75"/>
      <c r="V865" s="75"/>
      <c r="W865" s="75"/>
    </row>
    <row r="866" spans="1:23" ht="12.75" customHeight="1">
      <c r="A866" s="93" t="s">
        <v>1356</v>
      </c>
      <c r="B866" s="156" t="s">
        <v>422</v>
      </c>
      <c r="C866" s="93" t="s">
        <v>220</v>
      </c>
      <c r="D866" s="172">
        <v>6.56</v>
      </c>
      <c r="E866" s="173">
        <v>19521</v>
      </c>
      <c r="F866" s="173">
        <f t="shared" si="27"/>
        <v>128058</v>
      </c>
      <c r="G866" s="173">
        <v>19423</v>
      </c>
      <c r="H866" s="173">
        <f t="shared" si="28"/>
        <v>127415</v>
      </c>
      <c r="I866" s="82" t="str">
        <f t="shared" si="29"/>
        <v>OK</v>
      </c>
      <c r="J866" s="173">
        <v>19521</v>
      </c>
      <c r="K866" s="173">
        <f t="shared" si="30"/>
        <v>128058</v>
      </c>
      <c r="L866" s="82" t="str">
        <f t="shared" si="31"/>
        <v>OK</v>
      </c>
      <c r="M866" s="173">
        <v>19407</v>
      </c>
      <c r="N866" s="173">
        <f t="shared" si="32"/>
        <v>127310</v>
      </c>
      <c r="O866" s="82" t="str">
        <f t="shared" si="33"/>
        <v>OK</v>
      </c>
      <c r="P866" s="173">
        <v>19412</v>
      </c>
      <c r="Q866" s="173">
        <f t="shared" si="34"/>
        <v>127343</v>
      </c>
      <c r="R866" s="82" t="str">
        <f t="shared" si="35"/>
        <v>OK</v>
      </c>
      <c r="S866" s="75"/>
      <c r="T866" s="75"/>
      <c r="U866" s="75"/>
      <c r="V866" s="75"/>
      <c r="W866" s="75"/>
    </row>
    <row r="867" spans="1:23" ht="12.75" customHeight="1">
      <c r="A867" s="93" t="s">
        <v>1357</v>
      </c>
      <c r="B867" s="156" t="s">
        <v>424</v>
      </c>
      <c r="C867" s="93" t="s">
        <v>220</v>
      </c>
      <c r="D867" s="172">
        <v>11</v>
      </c>
      <c r="E867" s="173">
        <v>17791</v>
      </c>
      <c r="F867" s="173">
        <f t="shared" si="27"/>
        <v>195701</v>
      </c>
      <c r="G867" s="173">
        <v>17702</v>
      </c>
      <c r="H867" s="173">
        <f t="shared" si="28"/>
        <v>194722</v>
      </c>
      <c r="I867" s="82" t="str">
        <f t="shared" si="29"/>
        <v>OK</v>
      </c>
      <c r="J867" s="173">
        <v>17791</v>
      </c>
      <c r="K867" s="173">
        <f t="shared" si="30"/>
        <v>195701</v>
      </c>
      <c r="L867" s="82" t="str">
        <f t="shared" si="31"/>
        <v>OK</v>
      </c>
      <c r="M867" s="173">
        <v>17687</v>
      </c>
      <c r="N867" s="173">
        <f t="shared" si="32"/>
        <v>194557</v>
      </c>
      <c r="O867" s="82" t="str">
        <f t="shared" si="33"/>
        <v>OK</v>
      </c>
      <c r="P867" s="173">
        <v>17692</v>
      </c>
      <c r="Q867" s="173">
        <f t="shared" si="34"/>
        <v>194612</v>
      </c>
      <c r="R867" s="82" t="str">
        <f t="shared" si="35"/>
        <v>OK</v>
      </c>
      <c r="S867" s="75"/>
      <c r="T867" s="75"/>
      <c r="U867" s="75"/>
      <c r="V867" s="75"/>
      <c r="W867" s="75"/>
    </row>
    <row r="868" spans="1:23" ht="12.75" customHeight="1">
      <c r="A868" s="93" t="s">
        <v>1358</v>
      </c>
      <c r="B868" s="156" t="s">
        <v>340</v>
      </c>
      <c r="C868" s="93" t="s">
        <v>225</v>
      </c>
      <c r="D868" s="172">
        <v>3</v>
      </c>
      <c r="E868" s="173">
        <v>65335</v>
      </c>
      <c r="F868" s="173">
        <f t="shared" si="27"/>
        <v>196005</v>
      </c>
      <c r="G868" s="173">
        <v>65008</v>
      </c>
      <c r="H868" s="173">
        <f t="shared" si="28"/>
        <v>195024</v>
      </c>
      <c r="I868" s="82" t="str">
        <f t="shared" si="29"/>
        <v>OK</v>
      </c>
      <c r="J868" s="173">
        <v>65335</v>
      </c>
      <c r="K868" s="173">
        <f t="shared" si="30"/>
        <v>196005</v>
      </c>
      <c r="L868" s="82" t="str">
        <f t="shared" si="31"/>
        <v>OK</v>
      </c>
      <c r="M868" s="173">
        <v>64952</v>
      </c>
      <c r="N868" s="173">
        <f t="shared" si="32"/>
        <v>194856</v>
      </c>
      <c r="O868" s="82" t="str">
        <f t="shared" si="33"/>
        <v>OK</v>
      </c>
      <c r="P868" s="173">
        <v>64970</v>
      </c>
      <c r="Q868" s="173">
        <f t="shared" si="34"/>
        <v>194910</v>
      </c>
      <c r="R868" s="82" t="str">
        <f t="shared" si="35"/>
        <v>OK</v>
      </c>
      <c r="S868" s="75"/>
      <c r="T868" s="75"/>
      <c r="U868" s="75"/>
      <c r="V868" s="75"/>
      <c r="W868" s="75"/>
    </row>
    <row r="869" spans="1:23" ht="12.75" customHeight="1">
      <c r="A869" s="93" t="s">
        <v>1359</v>
      </c>
      <c r="B869" s="156" t="s">
        <v>338</v>
      </c>
      <c r="C869" s="93" t="s">
        <v>225</v>
      </c>
      <c r="D869" s="172">
        <v>1</v>
      </c>
      <c r="E869" s="173">
        <v>71876</v>
      </c>
      <c r="F869" s="173">
        <f t="shared" si="27"/>
        <v>71876</v>
      </c>
      <c r="G869" s="173">
        <v>71517</v>
      </c>
      <c r="H869" s="173">
        <f t="shared" si="28"/>
        <v>71517</v>
      </c>
      <c r="I869" s="82" t="str">
        <f t="shared" si="29"/>
        <v>OK</v>
      </c>
      <c r="J869" s="173">
        <v>71876</v>
      </c>
      <c r="K869" s="173">
        <f t="shared" si="30"/>
        <v>71876</v>
      </c>
      <c r="L869" s="82" t="str">
        <f t="shared" si="31"/>
        <v>OK</v>
      </c>
      <c r="M869" s="173">
        <v>71455</v>
      </c>
      <c r="N869" s="173">
        <f t="shared" si="32"/>
        <v>71455</v>
      </c>
      <c r="O869" s="82" t="str">
        <f t="shared" si="33"/>
        <v>OK</v>
      </c>
      <c r="P869" s="173">
        <v>71475</v>
      </c>
      <c r="Q869" s="173">
        <f t="shared" si="34"/>
        <v>71475</v>
      </c>
      <c r="R869" s="82" t="str">
        <f t="shared" si="35"/>
        <v>OK</v>
      </c>
      <c r="S869" s="75"/>
      <c r="T869" s="75"/>
      <c r="U869" s="75"/>
      <c r="V869" s="75"/>
      <c r="W869" s="75"/>
    </row>
    <row r="870" spans="1:23" ht="12.75" customHeight="1">
      <c r="A870" s="93" t="s">
        <v>1360</v>
      </c>
      <c r="B870" s="156" t="s">
        <v>336</v>
      </c>
      <c r="C870" s="93" t="s">
        <v>225</v>
      </c>
      <c r="D870" s="172">
        <v>2</v>
      </c>
      <c r="E870" s="173">
        <v>78673</v>
      </c>
      <c r="F870" s="173">
        <f t="shared" si="27"/>
        <v>157346</v>
      </c>
      <c r="G870" s="173">
        <v>78280</v>
      </c>
      <c r="H870" s="173">
        <f t="shared" si="28"/>
        <v>156560</v>
      </c>
      <c r="I870" s="82" t="str">
        <f t="shared" si="29"/>
        <v>OK</v>
      </c>
      <c r="J870" s="173">
        <v>78673</v>
      </c>
      <c r="K870" s="173">
        <f t="shared" si="30"/>
        <v>157346</v>
      </c>
      <c r="L870" s="82" t="str">
        <f t="shared" si="31"/>
        <v>OK</v>
      </c>
      <c r="M870" s="173">
        <v>78212</v>
      </c>
      <c r="N870" s="173">
        <f t="shared" si="32"/>
        <v>156424</v>
      </c>
      <c r="O870" s="82" t="str">
        <f t="shared" si="33"/>
        <v>OK</v>
      </c>
      <c r="P870" s="173">
        <v>78234</v>
      </c>
      <c r="Q870" s="173">
        <f t="shared" si="34"/>
        <v>156468</v>
      </c>
      <c r="R870" s="82" t="str">
        <f t="shared" si="35"/>
        <v>OK</v>
      </c>
      <c r="S870" s="75"/>
      <c r="T870" s="75"/>
      <c r="U870" s="75"/>
      <c r="V870" s="75"/>
      <c r="W870" s="75"/>
    </row>
    <row r="871" spans="1:23" ht="12.75" customHeight="1">
      <c r="A871" s="93" t="s">
        <v>1361</v>
      </c>
      <c r="B871" s="156" t="s">
        <v>433</v>
      </c>
      <c r="C871" s="93" t="s">
        <v>225</v>
      </c>
      <c r="D871" s="172">
        <v>1</v>
      </c>
      <c r="E871" s="173">
        <v>10132</v>
      </c>
      <c r="F871" s="173">
        <f t="shared" si="27"/>
        <v>10132</v>
      </c>
      <c r="G871" s="173">
        <v>10081</v>
      </c>
      <c r="H871" s="173">
        <f t="shared" si="28"/>
        <v>10081</v>
      </c>
      <c r="I871" s="82" t="str">
        <f t="shared" si="29"/>
        <v>OK</v>
      </c>
      <c r="J871" s="173">
        <v>10132</v>
      </c>
      <c r="K871" s="173">
        <f t="shared" si="30"/>
        <v>10132</v>
      </c>
      <c r="L871" s="82" t="str">
        <f t="shared" si="31"/>
        <v>OK</v>
      </c>
      <c r="M871" s="173">
        <v>10073</v>
      </c>
      <c r="N871" s="173">
        <f t="shared" si="32"/>
        <v>10073</v>
      </c>
      <c r="O871" s="82" t="str">
        <f t="shared" si="33"/>
        <v>OK</v>
      </c>
      <c r="P871" s="173">
        <v>10075</v>
      </c>
      <c r="Q871" s="173">
        <f t="shared" si="34"/>
        <v>10075</v>
      </c>
      <c r="R871" s="82" t="str">
        <f t="shared" si="35"/>
        <v>OK</v>
      </c>
      <c r="S871" s="75"/>
      <c r="T871" s="75"/>
      <c r="U871" s="75"/>
      <c r="V871" s="75"/>
      <c r="W871" s="75"/>
    </row>
    <row r="872" spans="1:23" ht="12.75" customHeight="1">
      <c r="A872" s="93" t="s">
        <v>1362</v>
      </c>
      <c r="B872" s="156" t="s">
        <v>847</v>
      </c>
      <c r="C872" s="93" t="s">
        <v>220</v>
      </c>
      <c r="D872" s="172">
        <v>16.939999999999998</v>
      </c>
      <c r="E872" s="173">
        <v>5462</v>
      </c>
      <c r="F872" s="173">
        <f t="shared" si="27"/>
        <v>92526</v>
      </c>
      <c r="G872" s="173">
        <v>5435</v>
      </c>
      <c r="H872" s="173">
        <f t="shared" si="28"/>
        <v>92069</v>
      </c>
      <c r="I872" s="82" t="str">
        <f t="shared" si="29"/>
        <v>OK</v>
      </c>
      <c r="J872" s="173">
        <v>5462</v>
      </c>
      <c r="K872" s="173">
        <f t="shared" si="30"/>
        <v>92526</v>
      </c>
      <c r="L872" s="82" t="str">
        <f t="shared" si="31"/>
        <v>OK</v>
      </c>
      <c r="M872" s="173">
        <v>5430</v>
      </c>
      <c r="N872" s="173">
        <f t="shared" si="32"/>
        <v>91984</v>
      </c>
      <c r="O872" s="82" t="str">
        <f t="shared" si="33"/>
        <v>OK</v>
      </c>
      <c r="P872" s="173">
        <v>5432</v>
      </c>
      <c r="Q872" s="173">
        <f t="shared" si="34"/>
        <v>92018</v>
      </c>
      <c r="R872" s="82" t="str">
        <f t="shared" si="35"/>
        <v>OK</v>
      </c>
      <c r="S872" s="75"/>
      <c r="T872" s="75"/>
      <c r="U872" s="75"/>
      <c r="V872" s="75"/>
      <c r="W872" s="75"/>
    </row>
    <row r="873" spans="1:23" ht="12.75" customHeight="1">
      <c r="A873" s="93" t="s">
        <v>1363</v>
      </c>
      <c r="B873" s="156" t="s">
        <v>344</v>
      </c>
      <c r="C873" s="93" t="s">
        <v>225</v>
      </c>
      <c r="D873" s="172">
        <v>5</v>
      </c>
      <c r="E873" s="173">
        <v>46871</v>
      </c>
      <c r="F873" s="173">
        <f t="shared" si="27"/>
        <v>234355</v>
      </c>
      <c r="G873" s="173">
        <v>46637</v>
      </c>
      <c r="H873" s="173">
        <f t="shared" si="28"/>
        <v>233185</v>
      </c>
      <c r="I873" s="82" t="str">
        <f t="shared" si="29"/>
        <v>OK</v>
      </c>
      <c r="J873" s="173">
        <v>46871</v>
      </c>
      <c r="K873" s="173">
        <f t="shared" si="30"/>
        <v>234355</v>
      </c>
      <c r="L873" s="82" t="str">
        <f t="shared" si="31"/>
        <v>OK</v>
      </c>
      <c r="M873" s="173">
        <v>46596</v>
      </c>
      <c r="N873" s="173">
        <f t="shared" si="32"/>
        <v>232980</v>
      </c>
      <c r="O873" s="82" t="str">
        <f t="shared" si="33"/>
        <v>OK</v>
      </c>
      <c r="P873" s="173">
        <v>46609</v>
      </c>
      <c r="Q873" s="173">
        <f t="shared" si="34"/>
        <v>233045</v>
      </c>
      <c r="R873" s="82" t="str">
        <f t="shared" si="35"/>
        <v>OK</v>
      </c>
      <c r="S873" s="75"/>
      <c r="T873" s="75"/>
      <c r="U873" s="75"/>
      <c r="V873" s="75"/>
      <c r="W873" s="75"/>
    </row>
    <row r="874" spans="1:23" ht="12.75" customHeight="1">
      <c r="A874" s="93" t="s">
        <v>1364</v>
      </c>
      <c r="B874" s="156" t="s">
        <v>850</v>
      </c>
      <c r="C874" s="93" t="s">
        <v>225</v>
      </c>
      <c r="D874" s="172">
        <v>3</v>
      </c>
      <c r="E874" s="173">
        <v>60112</v>
      </c>
      <c r="F874" s="173">
        <f t="shared" si="27"/>
        <v>180336</v>
      </c>
      <c r="G874" s="173">
        <v>59811</v>
      </c>
      <c r="H874" s="173">
        <f t="shared" si="28"/>
        <v>179433</v>
      </c>
      <c r="I874" s="82" t="str">
        <f t="shared" si="29"/>
        <v>OK</v>
      </c>
      <c r="J874" s="173">
        <v>60112</v>
      </c>
      <c r="K874" s="173">
        <f t="shared" si="30"/>
        <v>180336</v>
      </c>
      <c r="L874" s="82" t="str">
        <f t="shared" si="31"/>
        <v>OK</v>
      </c>
      <c r="M874" s="173">
        <v>59760</v>
      </c>
      <c r="N874" s="173">
        <f t="shared" si="32"/>
        <v>179280</v>
      </c>
      <c r="O874" s="82" t="str">
        <f t="shared" si="33"/>
        <v>OK</v>
      </c>
      <c r="P874" s="173">
        <v>59777</v>
      </c>
      <c r="Q874" s="173">
        <f t="shared" si="34"/>
        <v>179331</v>
      </c>
      <c r="R874" s="82" t="str">
        <f t="shared" si="35"/>
        <v>OK</v>
      </c>
      <c r="S874" s="75"/>
      <c r="T874" s="75"/>
      <c r="U874" s="75"/>
      <c r="V874" s="75"/>
      <c r="W874" s="75"/>
    </row>
    <row r="875" spans="1:23" ht="12.75" customHeight="1">
      <c r="A875" s="93" t="s">
        <v>1365</v>
      </c>
      <c r="B875" s="156" t="s">
        <v>413</v>
      </c>
      <c r="C875" s="93" t="s">
        <v>225</v>
      </c>
      <c r="D875" s="172">
        <v>1</v>
      </c>
      <c r="E875" s="173">
        <v>1739</v>
      </c>
      <c r="F875" s="173">
        <f t="shared" si="27"/>
        <v>1739</v>
      </c>
      <c r="G875" s="173">
        <v>1730</v>
      </c>
      <c r="H875" s="173">
        <f t="shared" si="28"/>
        <v>1730</v>
      </c>
      <c r="I875" s="82" t="str">
        <f t="shared" si="29"/>
        <v>OK</v>
      </c>
      <c r="J875" s="173">
        <v>1739</v>
      </c>
      <c r="K875" s="173">
        <f t="shared" si="30"/>
        <v>1739</v>
      </c>
      <c r="L875" s="82" t="str">
        <f t="shared" si="31"/>
        <v>OK</v>
      </c>
      <c r="M875" s="173">
        <v>1729</v>
      </c>
      <c r="N875" s="173">
        <f t="shared" si="32"/>
        <v>1729</v>
      </c>
      <c r="O875" s="82" t="str">
        <f t="shared" si="33"/>
        <v>OK</v>
      </c>
      <c r="P875" s="173">
        <v>1729</v>
      </c>
      <c r="Q875" s="173">
        <f t="shared" si="34"/>
        <v>1729</v>
      </c>
      <c r="R875" s="82" t="str">
        <f t="shared" si="35"/>
        <v>OK</v>
      </c>
      <c r="S875" s="75"/>
      <c r="T875" s="75"/>
      <c r="U875" s="75"/>
      <c r="V875" s="75"/>
      <c r="W875" s="75"/>
    </row>
    <row r="876" spans="1:23" ht="12.75" customHeight="1">
      <c r="A876" s="93" t="s">
        <v>1366</v>
      </c>
      <c r="B876" s="156" t="s">
        <v>350</v>
      </c>
      <c r="C876" s="93" t="s">
        <v>225</v>
      </c>
      <c r="D876" s="172">
        <v>2</v>
      </c>
      <c r="E876" s="173">
        <v>3261</v>
      </c>
      <c r="F876" s="173">
        <f t="shared" si="27"/>
        <v>6522</v>
      </c>
      <c r="G876" s="173">
        <v>3245</v>
      </c>
      <c r="H876" s="173">
        <f t="shared" si="28"/>
        <v>6490</v>
      </c>
      <c r="I876" s="82" t="str">
        <f t="shared" si="29"/>
        <v>OK</v>
      </c>
      <c r="J876" s="173">
        <v>3261</v>
      </c>
      <c r="K876" s="173">
        <f t="shared" si="30"/>
        <v>6522</v>
      </c>
      <c r="L876" s="82" t="str">
        <f t="shared" si="31"/>
        <v>OK</v>
      </c>
      <c r="M876" s="173">
        <v>3242</v>
      </c>
      <c r="N876" s="173">
        <f t="shared" si="32"/>
        <v>6484</v>
      </c>
      <c r="O876" s="82" t="str">
        <f t="shared" si="33"/>
        <v>OK</v>
      </c>
      <c r="P876" s="173">
        <v>3243</v>
      </c>
      <c r="Q876" s="173">
        <f t="shared" si="34"/>
        <v>6486</v>
      </c>
      <c r="R876" s="82" t="str">
        <f t="shared" si="35"/>
        <v>OK</v>
      </c>
      <c r="S876" s="75"/>
      <c r="T876" s="75"/>
      <c r="U876" s="75"/>
      <c r="V876" s="75"/>
      <c r="W876" s="75"/>
    </row>
    <row r="877" spans="1:23" ht="12.75" customHeight="1">
      <c r="A877" s="93" t="s">
        <v>1367</v>
      </c>
      <c r="B877" s="156" t="s">
        <v>415</v>
      </c>
      <c r="C877" s="93" t="s">
        <v>220</v>
      </c>
      <c r="D877" s="172">
        <v>6.67</v>
      </c>
      <c r="E877" s="173">
        <v>314</v>
      </c>
      <c r="F877" s="173">
        <f t="shared" si="27"/>
        <v>2094</v>
      </c>
      <c r="G877" s="173">
        <v>312</v>
      </c>
      <c r="H877" s="173">
        <f t="shared" si="28"/>
        <v>2081</v>
      </c>
      <c r="I877" s="82" t="str">
        <f t="shared" si="29"/>
        <v>OK</v>
      </c>
      <c r="J877" s="173">
        <v>314</v>
      </c>
      <c r="K877" s="173">
        <f t="shared" si="30"/>
        <v>2094</v>
      </c>
      <c r="L877" s="82" t="str">
        <f t="shared" si="31"/>
        <v>OK</v>
      </c>
      <c r="M877" s="173">
        <v>312</v>
      </c>
      <c r="N877" s="173">
        <f t="shared" si="32"/>
        <v>2081</v>
      </c>
      <c r="O877" s="82" t="str">
        <f t="shared" si="33"/>
        <v>OK</v>
      </c>
      <c r="P877" s="173">
        <v>312</v>
      </c>
      <c r="Q877" s="173">
        <f t="shared" si="34"/>
        <v>2081</v>
      </c>
      <c r="R877" s="82" t="str">
        <f t="shared" si="35"/>
        <v>OK</v>
      </c>
      <c r="S877" s="75"/>
      <c r="T877" s="75"/>
      <c r="U877" s="75"/>
      <c r="V877" s="75"/>
      <c r="W877" s="75"/>
    </row>
    <row r="878" spans="1:23" ht="12.75" customHeight="1">
      <c r="A878" s="93" t="s">
        <v>1368</v>
      </c>
      <c r="B878" s="156" t="s">
        <v>855</v>
      </c>
      <c r="C878" s="93" t="s">
        <v>220</v>
      </c>
      <c r="D878" s="172">
        <v>6.67</v>
      </c>
      <c r="E878" s="173">
        <v>1763</v>
      </c>
      <c r="F878" s="173">
        <f t="shared" si="27"/>
        <v>11759</v>
      </c>
      <c r="G878" s="173">
        <v>1754</v>
      </c>
      <c r="H878" s="173">
        <f t="shared" si="28"/>
        <v>11699</v>
      </c>
      <c r="I878" s="82" t="str">
        <f t="shared" si="29"/>
        <v>OK</v>
      </c>
      <c r="J878" s="173">
        <v>1763</v>
      </c>
      <c r="K878" s="173">
        <f t="shared" si="30"/>
        <v>11759</v>
      </c>
      <c r="L878" s="82" t="str">
        <f t="shared" si="31"/>
        <v>OK</v>
      </c>
      <c r="M878" s="173">
        <v>1753</v>
      </c>
      <c r="N878" s="173">
        <f t="shared" si="32"/>
        <v>11693</v>
      </c>
      <c r="O878" s="82" t="str">
        <f t="shared" si="33"/>
        <v>OK</v>
      </c>
      <c r="P878" s="173">
        <v>1753</v>
      </c>
      <c r="Q878" s="173">
        <f t="shared" si="34"/>
        <v>11693</v>
      </c>
      <c r="R878" s="82" t="str">
        <f t="shared" si="35"/>
        <v>OK</v>
      </c>
      <c r="S878" s="75"/>
      <c r="T878" s="75"/>
      <c r="U878" s="75"/>
      <c r="V878" s="75"/>
      <c r="W878" s="75"/>
    </row>
    <row r="879" spans="1:23" ht="12.75" customHeight="1">
      <c r="A879" s="93" t="s">
        <v>1369</v>
      </c>
      <c r="B879" s="156" t="s">
        <v>443</v>
      </c>
      <c r="C879" s="93" t="s">
        <v>225</v>
      </c>
      <c r="D879" s="172">
        <v>1</v>
      </c>
      <c r="E879" s="173">
        <v>76413</v>
      </c>
      <c r="F879" s="173">
        <f t="shared" si="27"/>
        <v>76413</v>
      </c>
      <c r="G879" s="173">
        <v>76031</v>
      </c>
      <c r="H879" s="173">
        <f t="shared" si="28"/>
        <v>76031</v>
      </c>
      <c r="I879" s="82" t="str">
        <f t="shared" si="29"/>
        <v>OK</v>
      </c>
      <c r="J879" s="173">
        <v>76413</v>
      </c>
      <c r="K879" s="173">
        <f t="shared" si="30"/>
        <v>76413</v>
      </c>
      <c r="L879" s="82" t="str">
        <f t="shared" si="31"/>
        <v>OK</v>
      </c>
      <c r="M879" s="173">
        <v>75965</v>
      </c>
      <c r="N879" s="173">
        <f t="shared" si="32"/>
        <v>75965</v>
      </c>
      <c r="O879" s="82" t="str">
        <f t="shared" si="33"/>
        <v>OK</v>
      </c>
      <c r="P879" s="173">
        <v>75987</v>
      </c>
      <c r="Q879" s="173">
        <f t="shared" si="34"/>
        <v>75987</v>
      </c>
      <c r="R879" s="82" t="str">
        <f t="shared" si="35"/>
        <v>OK</v>
      </c>
      <c r="S879" s="75"/>
      <c r="T879" s="75"/>
      <c r="U879" s="75"/>
      <c r="V879" s="75"/>
      <c r="W879" s="75"/>
    </row>
    <row r="880" spans="1:23" ht="12.75" customHeight="1">
      <c r="A880" s="93" t="s">
        <v>1370</v>
      </c>
      <c r="B880" s="156" t="s">
        <v>445</v>
      </c>
      <c r="C880" s="93" t="s">
        <v>225</v>
      </c>
      <c r="D880" s="172">
        <v>2</v>
      </c>
      <c r="E880" s="173">
        <v>85655</v>
      </c>
      <c r="F880" s="173">
        <f t="shared" si="27"/>
        <v>171310</v>
      </c>
      <c r="G880" s="173">
        <v>85227</v>
      </c>
      <c r="H880" s="173">
        <f t="shared" si="28"/>
        <v>170454</v>
      </c>
      <c r="I880" s="82" t="str">
        <f t="shared" si="29"/>
        <v>OK</v>
      </c>
      <c r="J880" s="173">
        <v>85655</v>
      </c>
      <c r="K880" s="173">
        <f t="shared" si="30"/>
        <v>171310</v>
      </c>
      <c r="L880" s="82" t="str">
        <f t="shared" si="31"/>
        <v>OK</v>
      </c>
      <c r="M880" s="173">
        <v>85153</v>
      </c>
      <c r="N880" s="173">
        <f t="shared" si="32"/>
        <v>170306</v>
      </c>
      <c r="O880" s="82" t="str">
        <f t="shared" si="33"/>
        <v>OK</v>
      </c>
      <c r="P880" s="173">
        <v>85177</v>
      </c>
      <c r="Q880" s="173">
        <f t="shared" si="34"/>
        <v>170354</v>
      </c>
      <c r="R880" s="82" t="str">
        <f t="shared" si="35"/>
        <v>OK</v>
      </c>
      <c r="S880" s="75"/>
      <c r="T880" s="75"/>
      <c r="U880" s="75"/>
      <c r="V880" s="75"/>
      <c r="W880" s="75"/>
    </row>
    <row r="881" spans="1:23" ht="12.75" customHeight="1">
      <c r="A881" s="93" t="s">
        <v>1371</v>
      </c>
      <c r="B881" s="156" t="s">
        <v>447</v>
      </c>
      <c r="C881" s="93" t="s">
        <v>225</v>
      </c>
      <c r="D881" s="172">
        <v>2</v>
      </c>
      <c r="E881" s="173">
        <v>160724</v>
      </c>
      <c r="F881" s="173">
        <f t="shared" si="27"/>
        <v>321448</v>
      </c>
      <c r="G881" s="173">
        <v>159920</v>
      </c>
      <c r="H881" s="173">
        <f t="shared" si="28"/>
        <v>319840</v>
      </c>
      <c r="I881" s="82" t="str">
        <f t="shared" si="29"/>
        <v>OK</v>
      </c>
      <c r="J881" s="173">
        <v>160724</v>
      </c>
      <c r="K881" s="173">
        <f t="shared" si="30"/>
        <v>321448</v>
      </c>
      <c r="L881" s="82" t="str">
        <f t="shared" si="31"/>
        <v>OK</v>
      </c>
      <c r="M881" s="173">
        <v>159782</v>
      </c>
      <c r="N881" s="173">
        <f t="shared" si="32"/>
        <v>319564</v>
      </c>
      <c r="O881" s="82" t="str">
        <f t="shared" si="33"/>
        <v>OK</v>
      </c>
      <c r="P881" s="173">
        <v>159827</v>
      </c>
      <c r="Q881" s="173">
        <f t="shared" si="34"/>
        <v>319654</v>
      </c>
      <c r="R881" s="82" t="str">
        <f t="shared" si="35"/>
        <v>OK</v>
      </c>
      <c r="S881" s="75"/>
      <c r="T881" s="75"/>
      <c r="U881" s="75"/>
      <c r="V881" s="75"/>
      <c r="W881" s="75"/>
    </row>
    <row r="882" spans="1:23" ht="12.75" customHeight="1">
      <c r="A882" s="93" t="s">
        <v>1372</v>
      </c>
      <c r="B882" s="156" t="s">
        <v>441</v>
      </c>
      <c r="C882" s="93" t="s">
        <v>225</v>
      </c>
      <c r="D882" s="172">
        <v>3</v>
      </c>
      <c r="E882" s="173">
        <v>174353</v>
      </c>
      <c r="F882" s="173">
        <f t="shared" si="27"/>
        <v>523059</v>
      </c>
      <c r="G882" s="173">
        <v>173481</v>
      </c>
      <c r="H882" s="173">
        <f t="shared" si="28"/>
        <v>520443</v>
      </c>
      <c r="I882" s="82" t="str">
        <f t="shared" si="29"/>
        <v>OK</v>
      </c>
      <c r="J882" s="173">
        <v>174353</v>
      </c>
      <c r="K882" s="173">
        <f t="shared" si="30"/>
        <v>523059</v>
      </c>
      <c r="L882" s="82" t="str">
        <f t="shared" si="31"/>
        <v>OK</v>
      </c>
      <c r="M882" s="173">
        <v>173331</v>
      </c>
      <c r="N882" s="173">
        <f t="shared" si="32"/>
        <v>519993</v>
      </c>
      <c r="O882" s="82" t="str">
        <f t="shared" si="33"/>
        <v>OK</v>
      </c>
      <c r="P882" s="173">
        <v>173380</v>
      </c>
      <c r="Q882" s="173">
        <f t="shared" si="34"/>
        <v>520140</v>
      </c>
      <c r="R882" s="82" t="str">
        <f t="shared" si="35"/>
        <v>OK</v>
      </c>
      <c r="S882" s="75"/>
      <c r="T882" s="75"/>
      <c r="U882" s="75"/>
      <c r="V882" s="75"/>
      <c r="W882" s="75"/>
    </row>
    <row r="883" spans="1:23" ht="12.75" customHeight="1">
      <c r="A883" s="93" t="s">
        <v>1373</v>
      </c>
      <c r="B883" s="156" t="s">
        <v>435</v>
      </c>
      <c r="C883" s="93" t="s">
        <v>225</v>
      </c>
      <c r="D883" s="172">
        <v>2</v>
      </c>
      <c r="E883" s="173">
        <v>281870</v>
      </c>
      <c r="F883" s="173">
        <f t="shared" si="27"/>
        <v>563740</v>
      </c>
      <c r="G883" s="173">
        <v>280461</v>
      </c>
      <c r="H883" s="173">
        <f t="shared" si="28"/>
        <v>560922</v>
      </c>
      <c r="I883" s="82" t="str">
        <f t="shared" si="29"/>
        <v>OK</v>
      </c>
      <c r="J883" s="173">
        <v>281870</v>
      </c>
      <c r="K883" s="173">
        <f t="shared" si="30"/>
        <v>563740</v>
      </c>
      <c r="L883" s="82" t="str">
        <f t="shared" si="31"/>
        <v>OK</v>
      </c>
      <c r="M883" s="173">
        <v>280218</v>
      </c>
      <c r="N883" s="173">
        <f t="shared" si="32"/>
        <v>560436</v>
      </c>
      <c r="O883" s="82" t="str">
        <f t="shared" si="33"/>
        <v>OK</v>
      </c>
      <c r="P883" s="173">
        <v>280297</v>
      </c>
      <c r="Q883" s="173">
        <f t="shared" si="34"/>
        <v>560594</v>
      </c>
      <c r="R883" s="82" t="str">
        <f t="shared" si="35"/>
        <v>OK</v>
      </c>
      <c r="S883" s="75"/>
      <c r="T883" s="75"/>
      <c r="U883" s="75"/>
      <c r="V883" s="75"/>
      <c r="W883" s="75"/>
    </row>
    <row r="884" spans="1:23" ht="12.75" customHeight="1">
      <c r="A884" s="93" t="s">
        <v>1374</v>
      </c>
      <c r="B884" s="156" t="s">
        <v>864</v>
      </c>
      <c r="C884" s="93" t="s">
        <v>217</v>
      </c>
      <c r="D884" s="172">
        <v>34.83</v>
      </c>
      <c r="E884" s="173">
        <v>56708</v>
      </c>
      <c r="F884" s="173">
        <f t="shared" si="27"/>
        <v>1975140</v>
      </c>
      <c r="G884" s="173">
        <v>56424</v>
      </c>
      <c r="H884" s="173">
        <f t="shared" si="28"/>
        <v>1965248</v>
      </c>
      <c r="I884" s="82" t="str">
        <f t="shared" si="29"/>
        <v>OK</v>
      </c>
      <c r="J884" s="173">
        <v>56708</v>
      </c>
      <c r="K884" s="173">
        <f t="shared" si="30"/>
        <v>1975140</v>
      </c>
      <c r="L884" s="82" t="str">
        <f t="shared" si="31"/>
        <v>OK</v>
      </c>
      <c r="M884" s="173">
        <v>56376</v>
      </c>
      <c r="N884" s="173">
        <f t="shared" si="32"/>
        <v>1963576</v>
      </c>
      <c r="O884" s="82" t="str">
        <f t="shared" si="33"/>
        <v>OK</v>
      </c>
      <c r="P884" s="173">
        <v>56392</v>
      </c>
      <c r="Q884" s="173">
        <f t="shared" si="34"/>
        <v>1964133</v>
      </c>
      <c r="R884" s="82" t="str">
        <f t="shared" si="35"/>
        <v>OK</v>
      </c>
      <c r="S884" s="75"/>
      <c r="T884" s="75"/>
      <c r="U884" s="75"/>
      <c r="V884" s="75"/>
      <c r="W884" s="75"/>
    </row>
    <row r="885" spans="1:23" ht="12.75" customHeight="1">
      <c r="A885" s="93" t="s">
        <v>1375</v>
      </c>
      <c r="B885" s="156" t="s">
        <v>451</v>
      </c>
      <c r="C885" s="93" t="s">
        <v>217</v>
      </c>
      <c r="D885" s="172">
        <v>8.7100000000000009</v>
      </c>
      <c r="E885" s="173">
        <v>24082</v>
      </c>
      <c r="F885" s="173">
        <f t="shared" si="27"/>
        <v>209754</v>
      </c>
      <c r="G885" s="173">
        <v>23962</v>
      </c>
      <c r="H885" s="173">
        <f t="shared" si="28"/>
        <v>208709</v>
      </c>
      <c r="I885" s="82" t="str">
        <f t="shared" si="29"/>
        <v>OK</v>
      </c>
      <c r="J885" s="173">
        <v>24082</v>
      </c>
      <c r="K885" s="173">
        <f t="shared" si="30"/>
        <v>209754</v>
      </c>
      <c r="L885" s="82" t="str">
        <f t="shared" si="31"/>
        <v>OK</v>
      </c>
      <c r="M885" s="173">
        <v>23941</v>
      </c>
      <c r="N885" s="173">
        <f t="shared" si="32"/>
        <v>208526</v>
      </c>
      <c r="O885" s="82" t="str">
        <f t="shared" si="33"/>
        <v>OK</v>
      </c>
      <c r="P885" s="173">
        <v>23948</v>
      </c>
      <c r="Q885" s="173">
        <f t="shared" si="34"/>
        <v>208587</v>
      </c>
      <c r="R885" s="82" t="str">
        <f t="shared" si="35"/>
        <v>OK</v>
      </c>
      <c r="S885" s="75"/>
      <c r="T885" s="75"/>
      <c r="U885" s="75"/>
      <c r="V885" s="75"/>
      <c r="W885" s="75"/>
    </row>
    <row r="886" spans="1:23" ht="12.75" customHeight="1">
      <c r="A886" s="93" t="s">
        <v>1376</v>
      </c>
      <c r="B886" s="156" t="s">
        <v>1275</v>
      </c>
      <c r="C886" s="93" t="s">
        <v>217</v>
      </c>
      <c r="D886" s="172">
        <v>8.7100000000000009</v>
      </c>
      <c r="E886" s="173">
        <v>27167</v>
      </c>
      <c r="F886" s="173">
        <f t="shared" si="27"/>
        <v>236625</v>
      </c>
      <c r="G886" s="173">
        <v>27031</v>
      </c>
      <c r="H886" s="173">
        <f t="shared" si="28"/>
        <v>235440</v>
      </c>
      <c r="I886" s="82" t="str">
        <f t="shared" si="29"/>
        <v>OK</v>
      </c>
      <c r="J886" s="173">
        <v>27167</v>
      </c>
      <c r="K886" s="173">
        <f t="shared" si="30"/>
        <v>236625</v>
      </c>
      <c r="L886" s="82" t="str">
        <f t="shared" si="31"/>
        <v>OK</v>
      </c>
      <c r="M886" s="173">
        <v>27008</v>
      </c>
      <c r="N886" s="173">
        <f t="shared" si="32"/>
        <v>235240</v>
      </c>
      <c r="O886" s="82" t="str">
        <f t="shared" si="33"/>
        <v>OK</v>
      </c>
      <c r="P886" s="173">
        <v>27015</v>
      </c>
      <c r="Q886" s="173">
        <f t="shared" si="34"/>
        <v>235301</v>
      </c>
      <c r="R886" s="82" t="str">
        <f t="shared" si="35"/>
        <v>OK</v>
      </c>
      <c r="S886" s="75"/>
      <c r="T886" s="75"/>
      <c r="U886" s="75"/>
      <c r="V886" s="75"/>
      <c r="W886" s="75"/>
    </row>
    <row r="887" spans="1:23" ht="12.75" customHeight="1">
      <c r="A887" s="93" t="s">
        <v>1377</v>
      </c>
      <c r="B887" s="156" t="s">
        <v>449</v>
      </c>
      <c r="C887" s="93" t="s">
        <v>217</v>
      </c>
      <c r="D887" s="172">
        <v>8.7100000000000009</v>
      </c>
      <c r="E887" s="173">
        <v>45500</v>
      </c>
      <c r="F887" s="173">
        <f t="shared" si="27"/>
        <v>396305</v>
      </c>
      <c r="G887" s="173">
        <v>45273</v>
      </c>
      <c r="H887" s="173">
        <f t="shared" si="28"/>
        <v>394328</v>
      </c>
      <c r="I887" s="82" t="str">
        <f t="shared" si="29"/>
        <v>OK</v>
      </c>
      <c r="J887" s="173">
        <v>45500</v>
      </c>
      <c r="K887" s="173">
        <f t="shared" si="30"/>
        <v>396305</v>
      </c>
      <c r="L887" s="82" t="str">
        <f t="shared" si="31"/>
        <v>OK</v>
      </c>
      <c r="M887" s="173">
        <v>45233</v>
      </c>
      <c r="N887" s="173">
        <f t="shared" si="32"/>
        <v>393979</v>
      </c>
      <c r="O887" s="82" t="str">
        <f t="shared" si="33"/>
        <v>OK</v>
      </c>
      <c r="P887" s="173">
        <v>45246</v>
      </c>
      <c r="Q887" s="173">
        <f t="shared" si="34"/>
        <v>394093</v>
      </c>
      <c r="R887" s="82" t="str">
        <f t="shared" si="35"/>
        <v>OK</v>
      </c>
      <c r="S887" s="75"/>
      <c r="T887" s="75"/>
      <c r="U887" s="75"/>
      <c r="V887" s="75"/>
      <c r="W887" s="75"/>
    </row>
    <row r="888" spans="1:23" ht="12.75" customHeight="1">
      <c r="A888" s="93" t="s">
        <v>1378</v>
      </c>
      <c r="B888" s="156" t="s">
        <v>1106</v>
      </c>
      <c r="C888" s="93" t="s">
        <v>217</v>
      </c>
      <c r="D888" s="172">
        <v>19.11</v>
      </c>
      <c r="E888" s="173">
        <v>10435</v>
      </c>
      <c r="F888" s="173">
        <f t="shared" si="27"/>
        <v>199413</v>
      </c>
      <c r="G888" s="173">
        <v>10383</v>
      </c>
      <c r="H888" s="173">
        <f t="shared" si="28"/>
        <v>198419</v>
      </c>
      <c r="I888" s="82" t="str">
        <f t="shared" si="29"/>
        <v>OK</v>
      </c>
      <c r="J888" s="173">
        <v>10435</v>
      </c>
      <c r="K888" s="173">
        <f t="shared" si="30"/>
        <v>199413</v>
      </c>
      <c r="L888" s="82" t="str">
        <f t="shared" si="31"/>
        <v>OK</v>
      </c>
      <c r="M888" s="173">
        <v>10374</v>
      </c>
      <c r="N888" s="173">
        <f t="shared" si="32"/>
        <v>198247</v>
      </c>
      <c r="O888" s="82" t="str">
        <f t="shared" si="33"/>
        <v>OK</v>
      </c>
      <c r="P888" s="173">
        <v>10377</v>
      </c>
      <c r="Q888" s="173">
        <f t="shared" si="34"/>
        <v>198304</v>
      </c>
      <c r="R888" s="82" t="str">
        <f t="shared" si="35"/>
        <v>OK</v>
      </c>
      <c r="S888" s="75"/>
      <c r="T888" s="75"/>
      <c r="U888" s="75"/>
      <c r="V888" s="75"/>
      <c r="W888" s="75"/>
    </row>
    <row r="889" spans="1:23" ht="12.75" customHeight="1">
      <c r="A889" s="93">
        <v>11.1</v>
      </c>
      <c r="B889" s="156" t="s">
        <v>914</v>
      </c>
      <c r="C889" s="93"/>
      <c r="D889" s="172"/>
      <c r="E889" s="173"/>
      <c r="F889" s="173">
        <f t="shared" si="27"/>
        <v>0</v>
      </c>
      <c r="G889" s="173"/>
      <c r="H889" s="173">
        <f t="shared" si="28"/>
        <v>0</v>
      </c>
      <c r="I889" s="82" t="str">
        <f t="shared" si="29"/>
        <v>OK</v>
      </c>
      <c r="J889" s="173"/>
      <c r="K889" s="173">
        <f t="shared" si="30"/>
        <v>0</v>
      </c>
      <c r="L889" s="82" t="str">
        <f t="shared" si="31"/>
        <v>OK</v>
      </c>
      <c r="M889" s="173"/>
      <c r="N889" s="173">
        <f t="shared" si="32"/>
        <v>0</v>
      </c>
      <c r="O889" s="82" t="str">
        <f t="shared" si="33"/>
        <v>OK</v>
      </c>
      <c r="P889" s="173">
        <v>0</v>
      </c>
      <c r="Q889" s="173">
        <f t="shared" si="34"/>
        <v>0</v>
      </c>
      <c r="R889" s="82" t="str">
        <f t="shared" si="35"/>
        <v>OK</v>
      </c>
      <c r="S889" s="75"/>
      <c r="T889" s="75"/>
      <c r="U889" s="75"/>
      <c r="V889" s="75"/>
      <c r="W889" s="75"/>
    </row>
    <row r="890" spans="1:23" ht="12.75" customHeight="1">
      <c r="A890" s="93" t="s">
        <v>1379</v>
      </c>
      <c r="B890" s="156" t="s">
        <v>1380</v>
      </c>
      <c r="C890" s="93" t="s">
        <v>225</v>
      </c>
      <c r="D890" s="172">
        <v>2</v>
      </c>
      <c r="E890" s="173">
        <v>1470000</v>
      </c>
      <c r="F890" s="173">
        <f t="shared" si="27"/>
        <v>2940000</v>
      </c>
      <c r="G890" s="173">
        <v>1462650</v>
      </c>
      <c r="H890" s="173">
        <f t="shared" si="28"/>
        <v>2925300</v>
      </c>
      <c r="I890" s="82" t="str">
        <f t="shared" si="29"/>
        <v>OK</v>
      </c>
      <c r="J890" s="173">
        <v>1470000</v>
      </c>
      <c r="K890" s="173">
        <f t="shared" si="30"/>
        <v>2940000</v>
      </c>
      <c r="L890" s="82" t="str">
        <f t="shared" si="31"/>
        <v>OK</v>
      </c>
      <c r="M890" s="173">
        <v>1461385</v>
      </c>
      <c r="N890" s="173">
        <f t="shared" si="32"/>
        <v>2922770</v>
      </c>
      <c r="O890" s="82" t="str">
        <f t="shared" si="33"/>
        <v>OK</v>
      </c>
      <c r="P890" s="173">
        <v>1461797</v>
      </c>
      <c r="Q890" s="173">
        <f t="shared" si="34"/>
        <v>2923594</v>
      </c>
      <c r="R890" s="82" t="str">
        <f t="shared" si="35"/>
        <v>OK</v>
      </c>
      <c r="S890" s="75"/>
      <c r="T890" s="75"/>
      <c r="U890" s="75"/>
      <c r="V890" s="75"/>
      <c r="W890" s="75"/>
    </row>
    <row r="891" spans="1:23" ht="12.75" customHeight="1">
      <c r="A891" s="93"/>
      <c r="B891" s="156" t="s">
        <v>364</v>
      </c>
      <c r="C891" s="93"/>
      <c r="D891" s="172"/>
      <c r="E891" s="173"/>
      <c r="F891" s="173">
        <f t="shared" si="27"/>
        <v>0</v>
      </c>
      <c r="G891" s="173"/>
      <c r="H891" s="173">
        <f t="shared" si="28"/>
        <v>0</v>
      </c>
      <c r="I891" s="82" t="str">
        <f t="shared" si="29"/>
        <v>OK</v>
      </c>
      <c r="J891" s="173"/>
      <c r="K891" s="173">
        <f t="shared" si="30"/>
        <v>0</v>
      </c>
      <c r="L891" s="82" t="str">
        <f t="shared" si="31"/>
        <v>OK</v>
      </c>
      <c r="M891" s="173"/>
      <c r="N891" s="173">
        <f t="shared" si="32"/>
        <v>0</v>
      </c>
      <c r="O891" s="82" t="str">
        <f t="shared" si="33"/>
        <v>OK</v>
      </c>
      <c r="P891" s="173">
        <v>0</v>
      </c>
      <c r="Q891" s="173">
        <f t="shared" si="34"/>
        <v>0</v>
      </c>
      <c r="R891" s="82" t="str">
        <f t="shared" si="35"/>
        <v>OK</v>
      </c>
      <c r="S891" s="75"/>
      <c r="T891" s="75"/>
      <c r="U891" s="75"/>
      <c r="V891" s="75"/>
      <c r="W891" s="75"/>
    </row>
    <row r="892" spans="1:23" ht="12.75" customHeight="1">
      <c r="A892" s="93">
        <v>12</v>
      </c>
      <c r="B892" s="156" t="s">
        <v>1381</v>
      </c>
      <c r="C892" s="93"/>
      <c r="D892" s="172"/>
      <c r="E892" s="173"/>
      <c r="F892" s="173">
        <f t="shared" si="27"/>
        <v>0</v>
      </c>
      <c r="G892" s="173"/>
      <c r="H892" s="173">
        <f t="shared" si="28"/>
        <v>0</v>
      </c>
      <c r="I892" s="82" t="str">
        <f t="shared" si="29"/>
        <v>OK</v>
      </c>
      <c r="J892" s="173"/>
      <c r="K892" s="173">
        <f t="shared" si="30"/>
        <v>0</v>
      </c>
      <c r="L892" s="82" t="str">
        <f t="shared" si="31"/>
        <v>OK</v>
      </c>
      <c r="M892" s="173"/>
      <c r="N892" s="173">
        <f t="shared" si="32"/>
        <v>0</v>
      </c>
      <c r="O892" s="82" t="str">
        <f t="shared" si="33"/>
        <v>OK</v>
      </c>
      <c r="P892" s="173">
        <v>0</v>
      </c>
      <c r="Q892" s="173">
        <f t="shared" si="34"/>
        <v>0</v>
      </c>
      <c r="R892" s="82" t="str">
        <f t="shared" si="35"/>
        <v>OK</v>
      </c>
      <c r="S892" s="75"/>
      <c r="T892" s="75"/>
      <c r="U892" s="75"/>
      <c r="V892" s="75"/>
      <c r="W892" s="75"/>
    </row>
    <row r="893" spans="1:23" ht="12.75" customHeight="1">
      <c r="A893" s="93">
        <v>12.1</v>
      </c>
      <c r="B893" s="156" t="s">
        <v>1382</v>
      </c>
      <c r="C893" s="93"/>
      <c r="D893" s="172"/>
      <c r="E893" s="173"/>
      <c r="F893" s="173">
        <f t="shared" si="27"/>
        <v>0</v>
      </c>
      <c r="G893" s="173"/>
      <c r="H893" s="173">
        <f t="shared" si="28"/>
        <v>0</v>
      </c>
      <c r="I893" s="82" t="str">
        <f t="shared" si="29"/>
        <v>OK</v>
      </c>
      <c r="J893" s="173"/>
      <c r="K893" s="173">
        <f t="shared" si="30"/>
        <v>0</v>
      </c>
      <c r="L893" s="82" t="str">
        <f t="shared" si="31"/>
        <v>OK</v>
      </c>
      <c r="M893" s="173"/>
      <c r="N893" s="173">
        <f t="shared" si="32"/>
        <v>0</v>
      </c>
      <c r="O893" s="82" t="str">
        <f t="shared" si="33"/>
        <v>OK</v>
      </c>
      <c r="P893" s="173">
        <v>0</v>
      </c>
      <c r="Q893" s="173">
        <f t="shared" si="34"/>
        <v>0</v>
      </c>
      <c r="R893" s="82" t="str">
        <f t="shared" si="35"/>
        <v>OK</v>
      </c>
      <c r="S893" s="75"/>
      <c r="T893" s="75"/>
      <c r="U893" s="75"/>
      <c r="V893" s="75"/>
      <c r="W893" s="75"/>
    </row>
    <row r="894" spans="1:23" ht="12.75" customHeight="1">
      <c r="A894" s="93" t="s">
        <v>1383</v>
      </c>
      <c r="B894" s="156" t="s">
        <v>1384</v>
      </c>
      <c r="C894" s="93" t="s">
        <v>389</v>
      </c>
      <c r="D894" s="172">
        <v>320</v>
      </c>
      <c r="E894" s="173">
        <v>17344</v>
      </c>
      <c r="F894" s="173">
        <f t="shared" si="27"/>
        <v>5550080</v>
      </c>
      <c r="G894" s="173">
        <v>17257</v>
      </c>
      <c r="H894" s="173">
        <f t="shared" si="28"/>
        <v>5522240</v>
      </c>
      <c r="I894" s="82" t="str">
        <f t="shared" si="29"/>
        <v>OK</v>
      </c>
      <c r="J894" s="173">
        <v>17344</v>
      </c>
      <c r="K894" s="173">
        <f t="shared" si="30"/>
        <v>5550080</v>
      </c>
      <c r="L894" s="82" t="str">
        <f t="shared" si="31"/>
        <v>OK</v>
      </c>
      <c r="M894" s="173">
        <v>17242</v>
      </c>
      <c r="N894" s="173">
        <f t="shared" si="32"/>
        <v>5517440</v>
      </c>
      <c r="O894" s="82" t="str">
        <f t="shared" si="33"/>
        <v>OK</v>
      </c>
      <c r="P894" s="173">
        <v>17247</v>
      </c>
      <c r="Q894" s="173">
        <f t="shared" si="34"/>
        <v>5519040</v>
      </c>
      <c r="R894" s="82" t="str">
        <f t="shared" si="35"/>
        <v>OK</v>
      </c>
      <c r="S894" s="75"/>
      <c r="T894" s="75"/>
      <c r="U894" s="75"/>
      <c r="V894" s="75"/>
      <c r="W894" s="75"/>
    </row>
    <row r="895" spans="1:23" ht="12.75" customHeight="1">
      <c r="A895" s="93" t="s">
        <v>1385</v>
      </c>
      <c r="B895" s="156" t="s">
        <v>1386</v>
      </c>
      <c r="C895" s="93" t="s">
        <v>1387</v>
      </c>
      <c r="D895" s="172">
        <v>31</v>
      </c>
      <c r="E895" s="173">
        <v>5888</v>
      </c>
      <c r="F895" s="173">
        <f t="shared" si="27"/>
        <v>182528</v>
      </c>
      <c r="G895" s="173">
        <v>5859</v>
      </c>
      <c r="H895" s="173">
        <f t="shared" si="28"/>
        <v>181629</v>
      </c>
      <c r="I895" s="82" t="str">
        <f t="shared" si="29"/>
        <v>OK</v>
      </c>
      <c r="J895" s="173">
        <v>5888</v>
      </c>
      <c r="K895" s="173">
        <f t="shared" si="30"/>
        <v>182528</v>
      </c>
      <c r="L895" s="82" t="str">
        <f t="shared" si="31"/>
        <v>OK</v>
      </c>
      <c r="M895" s="173">
        <v>5853</v>
      </c>
      <c r="N895" s="173">
        <f t="shared" si="32"/>
        <v>181443</v>
      </c>
      <c r="O895" s="82" t="str">
        <f t="shared" si="33"/>
        <v>OK</v>
      </c>
      <c r="P895" s="173">
        <v>5855</v>
      </c>
      <c r="Q895" s="173">
        <f t="shared" si="34"/>
        <v>181505</v>
      </c>
      <c r="R895" s="82" t="str">
        <f t="shared" si="35"/>
        <v>OK</v>
      </c>
      <c r="S895" s="75"/>
      <c r="T895" s="75"/>
      <c r="U895" s="75"/>
      <c r="V895" s="75"/>
      <c r="W895" s="75"/>
    </row>
    <row r="896" spans="1:23" ht="12.75" customHeight="1">
      <c r="A896" s="93" t="s">
        <v>1388</v>
      </c>
      <c r="B896" s="156" t="s">
        <v>1389</v>
      </c>
      <c r="C896" s="93" t="s">
        <v>389</v>
      </c>
      <c r="D896" s="172">
        <v>320</v>
      </c>
      <c r="E896" s="173">
        <v>60425</v>
      </c>
      <c r="F896" s="173">
        <f t="shared" si="27"/>
        <v>19336000</v>
      </c>
      <c r="G896" s="173">
        <v>60123</v>
      </c>
      <c r="H896" s="173">
        <f t="shared" si="28"/>
        <v>19239360</v>
      </c>
      <c r="I896" s="82" t="str">
        <f t="shared" si="29"/>
        <v>OK</v>
      </c>
      <c r="J896" s="173">
        <v>60425</v>
      </c>
      <c r="K896" s="173">
        <f t="shared" si="30"/>
        <v>19336000</v>
      </c>
      <c r="L896" s="82" t="str">
        <f t="shared" si="31"/>
        <v>OK</v>
      </c>
      <c r="M896" s="173">
        <v>60071</v>
      </c>
      <c r="N896" s="173">
        <f t="shared" si="32"/>
        <v>19222720</v>
      </c>
      <c r="O896" s="82" t="str">
        <f t="shared" si="33"/>
        <v>OK</v>
      </c>
      <c r="P896" s="173">
        <v>60088</v>
      </c>
      <c r="Q896" s="173">
        <f t="shared" si="34"/>
        <v>19228160</v>
      </c>
      <c r="R896" s="82" t="str">
        <f t="shared" si="35"/>
        <v>OK</v>
      </c>
      <c r="S896" s="75"/>
      <c r="T896" s="75"/>
      <c r="U896" s="75"/>
      <c r="V896" s="75"/>
      <c r="W896" s="75"/>
    </row>
    <row r="897" spans="1:23" ht="12.75" customHeight="1">
      <c r="A897" s="93" t="s">
        <v>1390</v>
      </c>
      <c r="B897" s="156" t="s">
        <v>1391</v>
      </c>
      <c r="C897" s="93" t="s">
        <v>389</v>
      </c>
      <c r="D897" s="172">
        <v>320</v>
      </c>
      <c r="E897" s="173">
        <v>11578</v>
      </c>
      <c r="F897" s="173">
        <f t="shared" si="27"/>
        <v>3704960</v>
      </c>
      <c r="G897" s="173">
        <v>11520</v>
      </c>
      <c r="H897" s="173">
        <f t="shared" si="28"/>
        <v>3686400</v>
      </c>
      <c r="I897" s="82" t="str">
        <f t="shared" si="29"/>
        <v>OK</v>
      </c>
      <c r="J897" s="173">
        <v>11578</v>
      </c>
      <c r="K897" s="173">
        <f t="shared" si="30"/>
        <v>3704960</v>
      </c>
      <c r="L897" s="82" t="str">
        <f t="shared" si="31"/>
        <v>OK</v>
      </c>
      <c r="M897" s="173">
        <v>11510</v>
      </c>
      <c r="N897" s="173">
        <f t="shared" si="32"/>
        <v>3683200</v>
      </c>
      <c r="O897" s="82" t="str">
        <f t="shared" si="33"/>
        <v>OK</v>
      </c>
      <c r="P897" s="173">
        <v>11513</v>
      </c>
      <c r="Q897" s="173">
        <f t="shared" si="34"/>
        <v>3684160</v>
      </c>
      <c r="R897" s="82" t="str">
        <f t="shared" si="35"/>
        <v>OK</v>
      </c>
      <c r="S897" s="75"/>
      <c r="T897" s="75"/>
      <c r="U897" s="75"/>
      <c r="V897" s="75"/>
      <c r="W897" s="75"/>
    </row>
    <row r="898" spans="1:23" ht="12.75" customHeight="1">
      <c r="A898" s="93" t="s">
        <v>1392</v>
      </c>
      <c r="B898" s="156" t="s">
        <v>1393</v>
      </c>
      <c r="C898" s="93" t="s">
        <v>1387</v>
      </c>
      <c r="D898" s="172">
        <v>31</v>
      </c>
      <c r="E898" s="173">
        <v>23395</v>
      </c>
      <c r="F898" s="173">
        <f t="shared" si="27"/>
        <v>725245</v>
      </c>
      <c r="G898" s="173">
        <v>23278</v>
      </c>
      <c r="H898" s="173">
        <f t="shared" si="28"/>
        <v>721618</v>
      </c>
      <c r="I898" s="82" t="str">
        <f t="shared" si="29"/>
        <v>OK</v>
      </c>
      <c r="J898" s="173">
        <v>23395</v>
      </c>
      <c r="K898" s="173">
        <f t="shared" si="30"/>
        <v>725245</v>
      </c>
      <c r="L898" s="82" t="str">
        <f t="shared" si="31"/>
        <v>OK</v>
      </c>
      <c r="M898" s="173">
        <v>23258</v>
      </c>
      <c r="N898" s="173">
        <f t="shared" si="32"/>
        <v>720998</v>
      </c>
      <c r="O898" s="82" t="str">
        <f t="shared" si="33"/>
        <v>OK</v>
      </c>
      <c r="P898" s="173">
        <v>23264</v>
      </c>
      <c r="Q898" s="173">
        <f t="shared" si="34"/>
        <v>721184</v>
      </c>
      <c r="R898" s="82" t="str">
        <f t="shared" si="35"/>
        <v>OK</v>
      </c>
      <c r="S898" s="75"/>
      <c r="T898" s="75"/>
      <c r="U898" s="75"/>
      <c r="V898" s="75"/>
      <c r="W898" s="75"/>
    </row>
    <row r="899" spans="1:23" ht="12.75" customHeight="1">
      <c r="A899" s="93" t="s">
        <v>1394</v>
      </c>
      <c r="B899" s="156" t="s">
        <v>1395</v>
      </c>
      <c r="C899" s="93" t="s">
        <v>1387</v>
      </c>
      <c r="D899" s="172">
        <v>31</v>
      </c>
      <c r="E899" s="173">
        <v>16524</v>
      </c>
      <c r="F899" s="173">
        <f t="shared" si="27"/>
        <v>512244</v>
      </c>
      <c r="G899" s="173">
        <v>16441</v>
      </c>
      <c r="H899" s="173">
        <f t="shared" si="28"/>
        <v>509671</v>
      </c>
      <c r="I899" s="82" t="str">
        <f t="shared" si="29"/>
        <v>OK</v>
      </c>
      <c r="J899" s="173">
        <v>16524</v>
      </c>
      <c r="K899" s="173">
        <f t="shared" si="30"/>
        <v>512244</v>
      </c>
      <c r="L899" s="82" t="str">
        <f t="shared" si="31"/>
        <v>OK</v>
      </c>
      <c r="M899" s="173">
        <v>16427</v>
      </c>
      <c r="N899" s="173">
        <f t="shared" si="32"/>
        <v>509237</v>
      </c>
      <c r="O899" s="82" t="str">
        <f t="shared" si="33"/>
        <v>OK</v>
      </c>
      <c r="P899" s="173">
        <v>16432</v>
      </c>
      <c r="Q899" s="173">
        <f t="shared" si="34"/>
        <v>509392</v>
      </c>
      <c r="R899" s="82" t="str">
        <f t="shared" si="35"/>
        <v>OK</v>
      </c>
      <c r="S899" s="75"/>
      <c r="T899" s="75"/>
      <c r="U899" s="75"/>
      <c r="V899" s="75"/>
      <c r="W899" s="75"/>
    </row>
    <row r="900" spans="1:23" ht="12.75" customHeight="1">
      <c r="A900" s="93" t="s">
        <v>1396</v>
      </c>
      <c r="B900" s="156" t="s">
        <v>719</v>
      </c>
      <c r="C900" s="93" t="s">
        <v>1156</v>
      </c>
      <c r="D900" s="172">
        <v>1</v>
      </c>
      <c r="E900" s="173">
        <v>126000</v>
      </c>
      <c r="F900" s="173">
        <f t="shared" si="27"/>
        <v>126000</v>
      </c>
      <c r="G900" s="173">
        <v>125370</v>
      </c>
      <c r="H900" s="173">
        <f t="shared" si="28"/>
        <v>125370</v>
      </c>
      <c r="I900" s="82" t="str">
        <f t="shared" si="29"/>
        <v>OK</v>
      </c>
      <c r="J900" s="173">
        <v>126000</v>
      </c>
      <c r="K900" s="173">
        <f t="shared" si="30"/>
        <v>126000</v>
      </c>
      <c r="L900" s="82" t="str">
        <f t="shared" si="31"/>
        <v>OK</v>
      </c>
      <c r="M900" s="173">
        <v>125262</v>
      </c>
      <c r="N900" s="173">
        <f t="shared" si="32"/>
        <v>125262</v>
      </c>
      <c r="O900" s="82" t="str">
        <f t="shared" si="33"/>
        <v>OK</v>
      </c>
      <c r="P900" s="173">
        <v>125297</v>
      </c>
      <c r="Q900" s="173">
        <f t="shared" si="34"/>
        <v>125297</v>
      </c>
      <c r="R900" s="82" t="str">
        <f t="shared" si="35"/>
        <v>OK</v>
      </c>
      <c r="S900" s="75"/>
      <c r="T900" s="75"/>
      <c r="U900" s="75"/>
      <c r="V900" s="75"/>
      <c r="W900" s="75"/>
    </row>
    <row r="901" spans="1:23" ht="12.75" customHeight="1">
      <c r="A901" s="93" t="s">
        <v>1397</v>
      </c>
      <c r="B901" s="156" t="s">
        <v>1398</v>
      </c>
      <c r="C901" s="93" t="s">
        <v>1387</v>
      </c>
      <c r="D901" s="172">
        <v>180</v>
      </c>
      <c r="E901" s="173">
        <v>17607</v>
      </c>
      <c r="F901" s="173">
        <f t="shared" si="27"/>
        <v>3169260</v>
      </c>
      <c r="G901" s="173">
        <v>17519</v>
      </c>
      <c r="H901" s="173">
        <f t="shared" si="28"/>
        <v>3153420</v>
      </c>
      <c r="I901" s="82" t="str">
        <f t="shared" si="29"/>
        <v>OK</v>
      </c>
      <c r="J901" s="173">
        <v>17607</v>
      </c>
      <c r="K901" s="173">
        <f t="shared" si="30"/>
        <v>3169260</v>
      </c>
      <c r="L901" s="82" t="str">
        <f t="shared" si="31"/>
        <v>OK</v>
      </c>
      <c r="M901" s="173">
        <v>17504</v>
      </c>
      <c r="N901" s="173">
        <f t="shared" si="32"/>
        <v>3150720</v>
      </c>
      <c r="O901" s="82" t="str">
        <f t="shared" si="33"/>
        <v>OK</v>
      </c>
      <c r="P901" s="173">
        <v>17509</v>
      </c>
      <c r="Q901" s="173">
        <f t="shared" si="34"/>
        <v>3151620</v>
      </c>
      <c r="R901" s="82" t="str">
        <f t="shared" si="35"/>
        <v>OK</v>
      </c>
      <c r="S901" s="75"/>
      <c r="T901" s="75"/>
      <c r="U901" s="75"/>
      <c r="V901" s="75"/>
      <c r="W901" s="75"/>
    </row>
    <row r="902" spans="1:23" ht="12.75" customHeight="1">
      <c r="A902" s="93" t="s">
        <v>1399</v>
      </c>
      <c r="B902" s="156" t="s">
        <v>1400</v>
      </c>
      <c r="C902" s="93" t="s">
        <v>389</v>
      </c>
      <c r="D902" s="172">
        <v>320</v>
      </c>
      <c r="E902" s="173">
        <v>11761</v>
      </c>
      <c r="F902" s="173">
        <f t="shared" si="27"/>
        <v>3763520</v>
      </c>
      <c r="G902" s="173">
        <v>11702</v>
      </c>
      <c r="H902" s="173">
        <f t="shared" si="28"/>
        <v>3744640</v>
      </c>
      <c r="I902" s="82" t="str">
        <f t="shared" si="29"/>
        <v>OK</v>
      </c>
      <c r="J902" s="173">
        <v>11761</v>
      </c>
      <c r="K902" s="173">
        <f t="shared" si="30"/>
        <v>3763520</v>
      </c>
      <c r="L902" s="82" t="str">
        <f t="shared" si="31"/>
        <v>OK</v>
      </c>
      <c r="M902" s="173">
        <v>11692</v>
      </c>
      <c r="N902" s="173">
        <f t="shared" si="32"/>
        <v>3741440</v>
      </c>
      <c r="O902" s="82" t="str">
        <f t="shared" si="33"/>
        <v>OK</v>
      </c>
      <c r="P902" s="173">
        <v>11695</v>
      </c>
      <c r="Q902" s="173">
        <f t="shared" si="34"/>
        <v>3742400</v>
      </c>
      <c r="R902" s="82" t="str">
        <f t="shared" si="35"/>
        <v>OK</v>
      </c>
      <c r="S902" s="75"/>
      <c r="T902" s="75"/>
      <c r="U902" s="75"/>
      <c r="V902" s="75"/>
      <c r="W902" s="75"/>
    </row>
    <row r="903" spans="1:23" ht="12.75" customHeight="1">
      <c r="A903" s="93" t="s">
        <v>1401</v>
      </c>
      <c r="B903" s="156" t="s">
        <v>1402</v>
      </c>
      <c r="C903" s="93" t="s">
        <v>1387</v>
      </c>
      <c r="D903" s="172">
        <v>62</v>
      </c>
      <c r="E903" s="173">
        <v>13998</v>
      </c>
      <c r="F903" s="173">
        <f t="shared" si="27"/>
        <v>867876</v>
      </c>
      <c r="G903" s="173">
        <v>13928</v>
      </c>
      <c r="H903" s="173">
        <f t="shared" si="28"/>
        <v>863536</v>
      </c>
      <c r="I903" s="82" t="str">
        <f t="shared" si="29"/>
        <v>OK</v>
      </c>
      <c r="J903" s="173">
        <v>13998</v>
      </c>
      <c r="K903" s="173">
        <f t="shared" si="30"/>
        <v>867876</v>
      </c>
      <c r="L903" s="82" t="str">
        <f t="shared" si="31"/>
        <v>OK</v>
      </c>
      <c r="M903" s="173">
        <v>13916</v>
      </c>
      <c r="N903" s="173">
        <f t="shared" si="32"/>
        <v>862792</v>
      </c>
      <c r="O903" s="82" t="str">
        <f t="shared" si="33"/>
        <v>OK</v>
      </c>
      <c r="P903" s="173">
        <v>13920</v>
      </c>
      <c r="Q903" s="173">
        <f t="shared" si="34"/>
        <v>863040</v>
      </c>
      <c r="R903" s="82" t="str">
        <f t="shared" si="35"/>
        <v>OK</v>
      </c>
      <c r="S903" s="75"/>
      <c r="T903" s="75"/>
      <c r="U903" s="75"/>
      <c r="V903" s="75"/>
      <c r="W903" s="75"/>
    </row>
    <row r="904" spans="1:23" ht="12.75" customHeight="1">
      <c r="A904" s="93" t="s">
        <v>1403</v>
      </c>
      <c r="B904" s="156" t="s">
        <v>1404</v>
      </c>
      <c r="C904" s="93" t="s">
        <v>1387</v>
      </c>
      <c r="D904" s="172">
        <v>25</v>
      </c>
      <c r="E904" s="173">
        <v>33821</v>
      </c>
      <c r="F904" s="173">
        <f t="shared" si="27"/>
        <v>845525</v>
      </c>
      <c r="G904" s="173">
        <v>33652</v>
      </c>
      <c r="H904" s="173">
        <f t="shared" si="28"/>
        <v>841300</v>
      </c>
      <c r="I904" s="82" t="str">
        <f t="shared" si="29"/>
        <v>OK</v>
      </c>
      <c r="J904" s="173">
        <v>33821</v>
      </c>
      <c r="K904" s="173">
        <f t="shared" si="30"/>
        <v>845525</v>
      </c>
      <c r="L904" s="82" t="str">
        <f t="shared" si="31"/>
        <v>OK</v>
      </c>
      <c r="M904" s="173">
        <v>33623</v>
      </c>
      <c r="N904" s="173">
        <f t="shared" si="32"/>
        <v>840575</v>
      </c>
      <c r="O904" s="82" t="str">
        <f t="shared" si="33"/>
        <v>OK</v>
      </c>
      <c r="P904" s="173">
        <v>33632</v>
      </c>
      <c r="Q904" s="173">
        <f t="shared" si="34"/>
        <v>840800</v>
      </c>
      <c r="R904" s="82" t="str">
        <f t="shared" si="35"/>
        <v>OK</v>
      </c>
      <c r="S904" s="75"/>
      <c r="T904" s="75"/>
      <c r="U904" s="75"/>
      <c r="V904" s="75"/>
      <c r="W904" s="75"/>
    </row>
    <row r="905" spans="1:23" ht="12.75" customHeight="1">
      <c r="A905" s="93" t="s">
        <v>1405</v>
      </c>
      <c r="B905" s="156" t="s">
        <v>1406</v>
      </c>
      <c r="C905" s="93" t="s">
        <v>1387</v>
      </c>
      <c r="D905" s="172">
        <v>80</v>
      </c>
      <c r="E905" s="173">
        <v>12417</v>
      </c>
      <c r="F905" s="173">
        <f t="shared" si="27"/>
        <v>993360</v>
      </c>
      <c r="G905" s="173">
        <v>12355</v>
      </c>
      <c r="H905" s="173">
        <f t="shared" si="28"/>
        <v>988400</v>
      </c>
      <c r="I905" s="82" t="str">
        <f t="shared" si="29"/>
        <v>OK</v>
      </c>
      <c r="J905" s="173">
        <v>12417</v>
      </c>
      <c r="K905" s="173">
        <f t="shared" si="30"/>
        <v>993360</v>
      </c>
      <c r="L905" s="82" t="str">
        <f t="shared" si="31"/>
        <v>OK</v>
      </c>
      <c r="M905" s="173">
        <v>12344</v>
      </c>
      <c r="N905" s="173">
        <f t="shared" si="32"/>
        <v>987520</v>
      </c>
      <c r="O905" s="82" t="str">
        <f t="shared" si="33"/>
        <v>OK</v>
      </c>
      <c r="P905" s="173">
        <v>12348</v>
      </c>
      <c r="Q905" s="173">
        <f t="shared" si="34"/>
        <v>987840</v>
      </c>
      <c r="R905" s="82" t="str">
        <f t="shared" si="35"/>
        <v>OK</v>
      </c>
      <c r="S905" s="75"/>
      <c r="T905" s="75"/>
      <c r="U905" s="75"/>
      <c r="V905" s="75"/>
      <c r="W905" s="75"/>
    </row>
    <row r="906" spans="1:23" ht="12.75" customHeight="1">
      <c r="A906" s="93" t="s">
        <v>1407</v>
      </c>
      <c r="B906" s="156" t="s">
        <v>1408</v>
      </c>
      <c r="C906" s="93" t="s">
        <v>1387</v>
      </c>
      <c r="D906" s="172">
        <v>56</v>
      </c>
      <c r="E906" s="173">
        <v>14954</v>
      </c>
      <c r="F906" s="173">
        <f t="shared" si="27"/>
        <v>837424</v>
      </c>
      <c r="G906" s="173">
        <v>14879</v>
      </c>
      <c r="H906" s="173">
        <f t="shared" si="28"/>
        <v>833224</v>
      </c>
      <c r="I906" s="82" t="str">
        <f t="shared" si="29"/>
        <v>OK</v>
      </c>
      <c r="J906" s="173">
        <v>14954</v>
      </c>
      <c r="K906" s="173">
        <f t="shared" si="30"/>
        <v>837424</v>
      </c>
      <c r="L906" s="82" t="str">
        <f t="shared" si="31"/>
        <v>OK</v>
      </c>
      <c r="M906" s="173">
        <v>14866</v>
      </c>
      <c r="N906" s="173">
        <f t="shared" si="32"/>
        <v>832496</v>
      </c>
      <c r="O906" s="82" t="str">
        <f t="shared" si="33"/>
        <v>OK</v>
      </c>
      <c r="P906" s="173">
        <v>14871</v>
      </c>
      <c r="Q906" s="173">
        <f t="shared" si="34"/>
        <v>832776</v>
      </c>
      <c r="R906" s="82" t="str">
        <f t="shared" si="35"/>
        <v>OK</v>
      </c>
      <c r="S906" s="75"/>
      <c r="T906" s="75"/>
      <c r="U906" s="75"/>
      <c r="V906" s="75"/>
      <c r="W906" s="75"/>
    </row>
    <row r="907" spans="1:23" ht="12.75" customHeight="1">
      <c r="A907" s="93" t="s">
        <v>1409</v>
      </c>
      <c r="B907" s="156" t="s">
        <v>1410</v>
      </c>
      <c r="C907" s="93" t="s">
        <v>389</v>
      </c>
      <c r="D907" s="172">
        <v>60</v>
      </c>
      <c r="E907" s="173">
        <v>42505</v>
      </c>
      <c r="F907" s="173">
        <f t="shared" si="27"/>
        <v>2550300</v>
      </c>
      <c r="G907" s="173">
        <v>42292</v>
      </c>
      <c r="H907" s="173">
        <f t="shared" si="28"/>
        <v>2537520</v>
      </c>
      <c r="I907" s="82" t="str">
        <f t="shared" si="29"/>
        <v>OK</v>
      </c>
      <c r="J907" s="173">
        <v>42505</v>
      </c>
      <c r="K907" s="173">
        <f t="shared" si="30"/>
        <v>2550300</v>
      </c>
      <c r="L907" s="82" t="str">
        <f t="shared" si="31"/>
        <v>OK</v>
      </c>
      <c r="M907" s="173">
        <v>42256</v>
      </c>
      <c r="N907" s="173">
        <f t="shared" si="32"/>
        <v>2535360</v>
      </c>
      <c r="O907" s="82" t="str">
        <f t="shared" si="33"/>
        <v>OK</v>
      </c>
      <c r="P907" s="173">
        <v>42268</v>
      </c>
      <c r="Q907" s="173">
        <f t="shared" si="34"/>
        <v>2536080</v>
      </c>
      <c r="R907" s="82" t="str">
        <f t="shared" si="35"/>
        <v>OK</v>
      </c>
      <c r="S907" s="75"/>
      <c r="T907" s="75"/>
      <c r="U907" s="75"/>
      <c r="V907" s="75"/>
      <c r="W907" s="75"/>
    </row>
    <row r="908" spans="1:23" ht="12.75" customHeight="1">
      <c r="A908" s="93" t="s">
        <v>1411</v>
      </c>
      <c r="B908" s="156" t="s">
        <v>1412</v>
      </c>
      <c r="C908" s="93" t="s">
        <v>1413</v>
      </c>
      <c r="D908" s="172">
        <v>15</v>
      </c>
      <c r="E908" s="173">
        <v>42505</v>
      </c>
      <c r="F908" s="173">
        <f t="shared" si="27"/>
        <v>637575</v>
      </c>
      <c r="G908" s="173">
        <v>42292</v>
      </c>
      <c r="H908" s="173">
        <f t="shared" si="28"/>
        <v>634380</v>
      </c>
      <c r="I908" s="82" t="str">
        <f t="shared" si="29"/>
        <v>OK</v>
      </c>
      <c r="J908" s="173">
        <v>42505</v>
      </c>
      <c r="K908" s="173">
        <f t="shared" si="30"/>
        <v>637575</v>
      </c>
      <c r="L908" s="82" t="str">
        <f t="shared" si="31"/>
        <v>OK</v>
      </c>
      <c r="M908" s="173">
        <v>42256</v>
      </c>
      <c r="N908" s="173">
        <f t="shared" si="32"/>
        <v>633840</v>
      </c>
      <c r="O908" s="82" t="str">
        <f t="shared" si="33"/>
        <v>OK</v>
      </c>
      <c r="P908" s="173">
        <v>42268</v>
      </c>
      <c r="Q908" s="173">
        <f t="shared" si="34"/>
        <v>634020</v>
      </c>
      <c r="R908" s="82" t="str">
        <f t="shared" si="35"/>
        <v>OK</v>
      </c>
      <c r="S908" s="75"/>
      <c r="T908" s="75"/>
      <c r="U908" s="75"/>
      <c r="V908" s="75"/>
      <c r="W908" s="75"/>
    </row>
    <row r="909" spans="1:23" ht="12.75" customHeight="1">
      <c r="A909" s="93" t="s">
        <v>1414</v>
      </c>
      <c r="B909" s="156" t="s">
        <v>1415</v>
      </c>
      <c r="C909" s="93" t="s">
        <v>1416</v>
      </c>
      <c r="D909" s="172">
        <v>4</v>
      </c>
      <c r="E909" s="173">
        <v>27061</v>
      </c>
      <c r="F909" s="173">
        <f t="shared" si="27"/>
        <v>108244</v>
      </c>
      <c r="G909" s="173">
        <v>26926</v>
      </c>
      <c r="H909" s="173">
        <f t="shared" si="28"/>
        <v>107704</v>
      </c>
      <c r="I909" s="82" t="str">
        <f t="shared" si="29"/>
        <v>OK</v>
      </c>
      <c r="J909" s="173">
        <v>27061</v>
      </c>
      <c r="K909" s="173">
        <f t="shared" si="30"/>
        <v>108244</v>
      </c>
      <c r="L909" s="82" t="str">
        <f t="shared" si="31"/>
        <v>OK</v>
      </c>
      <c r="M909" s="173">
        <v>26902</v>
      </c>
      <c r="N909" s="173">
        <f t="shared" si="32"/>
        <v>107608</v>
      </c>
      <c r="O909" s="82" t="str">
        <f t="shared" si="33"/>
        <v>OK</v>
      </c>
      <c r="P909" s="173">
        <v>26910</v>
      </c>
      <c r="Q909" s="173">
        <f t="shared" si="34"/>
        <v>107640</v>
      </c>
      <c r="R909" s="82" t="str">
        <f t="shared" si="35"/>
        <v>OK</v>
      </c>
      <c r="S909" s="75"/>
      <c r="T909" s="75"/>
      <c r="U909" s="75"/>
      <c r="V909" s="75"/>
      <c r="W909" s="75"/>
    </row>
    <row r="910" spans="1:23" ht="12.75" customHeight="1">
      <c r="A910" s="93" t="s">
        <v>1417</v>
      </c>
      <c r="B910" s="156" t="s">
        <v>1418</v>
      </c>
      <c r="C910" s="93" t="s">
        <v>1419</v>
      </c>
      <c r="D910" s="172">
        <v>1</v>
      </c>
      <c r="E910" s="173">
        <v>126000</v>
      </c>
      <c r="F910" s="173">
        <f t="shared" si="27"/>
        <v>126000</v>
      </c>
      <c r="G910" s="173">
        <v>125370</v>
      </c>
      <c r="H910" s="173">
        <f t="shared" si="28"/>
        <v>125370</v>
      </c>
      <c r="I910" s="82" t="str">
        <f t="shared" si="29"/>
        <v>OK</v>
      </c>
      <c r="J910" s="173">
        <v>126000</v>
      </c>
      <c r="K910" s="173">
        <f t="shared" si="30"/>
        <v>126000</v>
      </c>
      <c r="L910" s="82" t="str">
        <f t="shared" si="31"/>
        <v>OK</v>
      </c>
      <c r="M910" s="173">
        <v>125262</v>
      </c>
      <c r="N910" s="173">
        <f t="shared" si="32"/>
        <v>125262</v>
      </c>
      <c r="O910" s="82" t="str">
        <f t="shared" si="33"/>
        <v>OK</v>
      </c>
      <c r="P910" s="173">
        <v>125297</v>
      </c>
      <c r="Q910" s="173">
        <f t="shared" si="34"/>
        <v>125297</v>
      </c>
      <c r="R910" s="82" t="str">
        <f t="shared" si="35"/>
        <v>OK</v>
      </c>
      <c r="S910" s="75"/>
      <c r="T910" s="75"/>
      <c r="U910" s="75"/>
      <c r="V910" s="75"/>
      <c r="W910" s="75"/>
    </row>
    <row r="911" spans="1:23" ht="12.75" customHeight="1">
      <c r="A911" s="93" t="s">
        <v>1420</v>
      </c>
      <c r="B911" s="156" t="s">
        <v>1421</v>
      </c>
      <c r="C911" s="93" t="s">
        <v>1387</v>
      </c>
      <c r="D911" s="172">
        <v>18</v>
      </c>
      <c r="E911" s="173">
        <v>28225</v>
      </c>
      <c r="F911" s="173">
        <f t="shared" si="27"/>
        <v>508050</v>
      </c>
      <c r="G911" s="173">
        <v>28084</v>
      </c>
      <c r="H911" s="173">
        <f t="shared" si="28"/>
        <v>505512</v>
      </c>
      <c r="I911" s="82" t="str">
        <f t="shared" si="29"/>
        <v>OK</v>
      </c>
      <c r="J911" s="173">
        <v>28225</v>
      </c>
      <c r="K911" s="173">
        <f t="shared" si="30"/>
        <v>508050</v>
      </c>
      <c r="L911" s="82" t="str">
        <f t="shared" si="31"/>
        <v>OK</v>
      </c>
      <c r="M911" s="173">
        <v>28060</v>
      </c>
      <c r="N911" s="173">
        <f t="shared" si="32"/>
        <v>505080</v>
      </c>
      <c r="O911" s="82" t="str">
        <f t="shared" si="33"/>
        <v>OK</v>
      </c>
      <c r="P911" s="173">
        <v>28068</v>
      </c>
      <c r="Q911" s="173">
        <f t="shared" si="34"/>
        <v>505224</v>
      </c>
      <c r="R911" s="82" t="str">
        <f t="shared" si="35"/>
        <v>OK</v>
      </c>
      <c r="S911" s="75"/>
      <c r="T911" s="75"/>
      <c r="U911" s="75"/>
      <c r="V911" s="75"/>
      <c r="W911" s="75"/>
    </row>
    <row r="912" spans="1:23" ht="12.75" customHeight="1">
      <c r="A912" s="93"/>
      <c r="B912" s="156" t="s">
        <v>364</v>
      </c>
      <c r="C912" s="93"/>
      <c r="D912" s="172"/>
      <c r="E912" s="173"/>
      <c r="F912" s="173">
        <f t="shared" si="27"/>
        <v>0</v>
      </c>
      <c r="G912" s="173"/>
      <c r="H912" s="173">
        <f t="shared" si="28"/>
        <v>0</v>
      </c>
      <c r="I912" s="82" t="str">
        <f t="shared" si="29"/>
        <v>OK</v>
      </c>
      <c r="J912" s="173"/>
      <c r="K912" s="173">
        <f t="shared" si="30"/>
        <v>0</v>
      </c>
      <c r="L912" s="82" t="str">
        <f t="shared" si="31"/>
        <v>OK</v>
      </c>
      <c r="M912" s="173"/>
      <c r="N912" s="173">
        <f t="shared" si="32"/>
        <v>0</v>
      </c>
      <c r="O912" s="82" t="str">
        <f t="shared" si="33"/>
        <v>OK</v>
      </c>
      <c r="P912" s="173">
        <v>0</v>
      </c>
      <c r="Q912" s="173">
        <f t="shared" si="34"/>
        <v>0</v>
      </c>
      <c r="R912" s="82" t="str">
        <f t="shared" si="35"/>
        <v>OK</v>
      </c>
      <c r="S912" s="75"/>
      <c r="T912" s="75"/>
      <c r="U912" s="75"/>
      <c r="V912" s="75"/>
      <c r="W912" s="75"/>
    </row>
    <row r="913" spans="1:23" ht="12.75" customHeight="1">
      <c r="A913" s="93">
        <v>13</v>
      </c>
      <c r="B913" s="156" t="s">
        <v>1422</v>
      </c>
      <c r="C913" s="93"/>
      <c r="D913" s="172"/>
      <c r="E913" s="173"/>
      <c r="F913" s="173">
        <f t="shared" si="27"/>
        <v>0</v>
      </c>
      <c r="G913" s="173"/>
      <c r="H913" s="173">
        <f t="shared" si="28"/>
        <v>0</v>
      </c>
      <c r="I913" s="82" t="str">
        <f t="shared" si="29"/>
        <v>OK</v>
      </c>
      <c r="J913" s="173"/>
      <c r="K913" s="173">
        <f t="shared" si="30"/>
        <v>0</v>
      </c>
      <c r="L913" s="82" t="str">
        <f t="shared" si="31"/>
        <v>OK</v>
      </c>
      <c r="M913" s="173"/>
      <c r="N913" s="173">
        <f t="shared" si="32"/>
        <v>0</v>
      </c>
      <c r="O913" s="82" t="str">
        <f t="shared" si="33"/>
        <v>OK</v>
      </c>
      <c r="P913" s="173">
        <v>0</v>
      </c>
      <c r="Q913" s="173">
        <f t="shared" si="34"/>
        <v>0</v>
      </c>
      <c r="R913" s="82" t="str">
        <f t="shared" si="35"/>
        <v>OK</v>
      </c>
      <c r="S913" s="75"/>
      <c r="T913" s="75"/>
      <c r="U913" s="75"/>
      <c r="V913" s="75"/>
      <c r="W913" s="75"/>
    </row>
    <row r="914" spans="1:23" ht="12.75" customHeight="1">
      <c r="A914" s="93">
        <v>13.1</v>
      </c>
      <c r="B914" s="156" t="s">
        <v>377</v>
      </c>
      <c r="C914" s="93"/>
      <c r="D914" s="172"/>
      <c r="E914" s="173"/>
      <c r="F914" s="173">
        <f t="shared" si="27"/>
        <v>0</v>
      </c>
      <c r="G914" s="173"/>
      <c r="H914" s="173">
        <f t="shared" si="28"/>
        <v>0</v>
      </c>
      <c r="I914" s="82" t="str">
        <f t="shared" si="29"/>
        <v>OK</v>
      </c>
      <c r="J914" s="173"/>
      <c r="K914" s="173">
        <f t="shared" si="30"/>
        <v>0</v>
      </c>
      <c r="L914" s="82" t="str">
        <f t="shared" si="31"/>
        <v>OK</v>
      </c>
      <c r="M914" s="173"/>
      <c r="N914" s="173">
        <f t="shared" si="32"/>
        <v>0</v>
      </c>
      <c r="O914" s="82" t="str">
        <f t="shared" si="33"/>
        <v>OK</v>
      </c>
      <c r="P914" s="173">
        <v>0</v>
      </c>
      <c r="Q914" s="173">
        <f t="shared" si="34"/>
        <v>0</v>
      </c>
      <c r="R914" s="82" t="str">
        <f t="shared" si="35"/>
        <v>OK</v>
      </c>
      <c r="S914" s="75"/>
      <c r="T914" s="75"/>
      <c r="U914" s="75"/>
      <c r="V914" s="75"/>
      <c r="W914" s="75"/>
    </row>
    <row r="915" spans="1:23" ht="12.75" customHeight="1">
      <c r="A915" s="93" t="s">
        <v>1423</v>
      </c>
      <c r="B915" s="156" t="s">
        <v>1424</v>
      </c>
      <c r="C915" s="93" t="s">
        <v>1387</v>
      </c>
      <c r="D915" s="172">
        <v>50</v>
      </c>
      <c r="E915" s="173">
        <v>11704</v>
      </c>
      <c r="F915" s="173">
        <f t="shared" si="27"/>
        <v>585200</v>
      </c>
      <c r="G915" s="173">
        <v>11645</v>
      </c>
      <c r="H915" s="173">
        <f t="shared" si="28"/>
        <v>582250</v>
      </c>
      <c r="I915" s="82" t="str">
        <f t="shared" si="29"/>
        <v>OK</v>
      </c>
      <c r="J915" s="173">
        <v>11704</v>
      </c>
      <c r="K915" s="173">
        <f t="shared" si="30"/>
        <v>585200</v>
      </c>
      <c r="L915" s="82" t="str">
        <f t="shared" si="31"/>
        <v>OK</v>
      </c>
      <c r="M915" s="173">
        <v>11635</v>
      </c>
      <c r="N915" s="173">
        <f t="shared" si="32"/>
        <v>581750</v>
      </c>
      <c r="O915" s="82" t="str">
        <f t="shared" si="33"/>
        <v>OK</v>
      </c>
      <c r="P915" s="173">
        <v>11639</v>
      </c>
      <c r="Q915" s="173">
        <f t="shared" si="34"/>
        <v>581950</v>
      </c>
      <c r="R915" s="82" t="str">
        <f t="shared" si="35"/>
        <v>OK</v>
      </c>
      <c r="S915" s="75"/>
      <c r="T915" s="75"/>
      <c r="U915" s="75"/>
      <c r="V915" s="75"/>
      <c r="W915" s="75"/>
    </row>
    <row r="916" spans="1:23" ht="12.75" customHeight="1">
      <c r="A916" s="93" t="s">
        <v>1425</v>
      </c>
      <c r="B916" s="156" t="s">
        <v>1426</v>
      </c>
      <c r="C916" s="93" t="s">
        <v>389</v>
      </c>
      <c r="D916" s="172">
        <v>50</v>
      </c>
      <c r="E916" s="173">
        <v>12001</v>
      </c>
      <c r="F916" s="173">
        <f t="shared" si="27"/>
        <v>600050</v>
      </c>
      <c r="G916" s="173">
        <v>11941</v>
      </c>
      <c r="H916" s="173">
        <f t="shared" si="28"/>
        <v>597050</v>
      </c>
      <c r="I916" s="82" t="str">
        <f t="shared" si="29"/>
        <v>OK</v>
      </c>
      <c r="J916" s="173">
        <v>12001</v>
      </c>
      <c r="K916" s="173">
        <f t="shared" si="30"/>
        <v>600050</v>
      </c>
      <c r="L916" s="82" t="str">
        <f t="shared" si="31"/>
        <v>OK</v>
      </c>
      <c r="M916" s="173">
        <v>11931</v>
      </c>
      <c r="N916" s="173">
        <f t="shared" si="32"/>
        <v>596550</v>
      </c>
      <c r="O916" s="82" t="str">
        <f t="shared" si="33"/>
        <v>OK</v>
      </c>
      <c r="P916" s="173">
        <v>11934</v>
      </c>
      <c r="Q916" s="173">
        <f t="shared" si="34"/>
        <v>596700</v>
      </c>
      <c r="R916" s="82" t="str">
        <f t="shared" si="35"/>
        <v>OK</v>
      </c>
      <c r="S916" s="75"/>
      <c r="T916" s="75"/>
      <c r="U916" s="75"/>
      <c r="V916" s="75"/>
      <c r="W916" s="75"/>
    </row>
    <row r="917" spans="1:23" ht="12.75" customHeight="1">
      <c r="A917" s="93" t="s">
        <v>1427</v>
      </c>
      <c r="B917" s="156" t="s">
        <v>1428</v>
      </c>
      <c r="C917" s="93" t="s">
        <v>389</v>
      </c>
      <c r="D917" s="172">
        <v>55</v>
      </c>
      <c r="E917" s="173">
        <v>12001</v>
      </c>
      <c r="F917" s="173">
        <f t="shared" si="27"/>
        <v>660055</v>
      </c>
      <c r="G917" s="173">
        <v>11941</v>
      </c>
      <c r="H917" s="173">
        <f t="shared" si="28"/>
        <v>656755</v>
      </c>
      <c r="I917" s="82" t="str">
        <f t="shared" si="29"/>
        <v>OK</v>
      </c>
      <c r="J917" s="173">
        <v>12001</v>
      </c>
      <c r="K917" s="173">
        <f t="shared" si="30"/>
        <v>660055</v>
      </c>
      <c r="L917" s="82" t="str">
        <f t="shared" si="31"/>
        <v>OK</v>
      </c>
      <c r="M917" s="173">
        <v>11931</v>
      </c>
      <c r="N917" s="173">
        <f t="shared" si="32"/>
        <v>656205</v>
      </c>
      <c r="O917" s="82" t="str">
        <f t="shared" si="33"/>
        <v>OK</v>
      </c>
      <c r="P917" s="173">
        <v>11934</v>
      </c>
      <c r="Q917" s="173">
        <f t="shared" si="34"/>
        <v>656370</v>
      </c>
      <c r="R917" s="82" t="str">
        <f t="shared" si="35"/>
        <v>OK</v>
      </c>
      <c r="S917" s="75"/>
      <c r="T917" s="75"/>
      <c r="U917" s="75"/>
      <c r="V917" s="75"/>
      <c r="W917" s="75"/>
    </row>
    <row r="918" spans="1:23" ht="12.75" customHeight="1">
      <c r="A918" s="93" t="s">
        <v>1429</v>
      </c>
      <c r="B918" s="156" t="s">
        <v>1430</v>
      </c>
      <c r="C918" s="93" t="s">
        <v>1387</v>
      </c>
      <c r="D918" s="172">
        <v>70</v>
      </c>
      <c r="E918" s="173">
        <v>6641</v>
      </c>
      <c r="F918" s="173">
        <f t="shared" si="27"/>
        <v>464870</v>
      </c>
      <c r="G918" s="173">
        <v>6608</v>
      </c>
      <c r="H918" s="173">
        <f t="shared" si="28"/>
        <v>462560</v>
      </c>
      <c r="I918" s="82" t="str">
        <f t="shared" si="29"/>
        <v>OK</v>
      </c>
      <c r="J918" s="173">
        <v>6641</v>
      </c>
      <c r="K918" s="173">
        <f t="shared" si="30"/>
        <v>464870</v>
      </c>
      <c r="L918" s="82" t="str">
        <f t="shared" si="31"/>
        <v>OK</v>
      </c>
      <c r="M918" s="173">
        <v>6602</v>
      </c>
      <c r="N918" s="173">
        <f t="shared" si="32"/>
        <v>462140</v>
      </c>
      <c r="O918" s="82" t="str">
        <f t="shared" si="33"/>
        <v>OK</v>
      </c>
      <c r="P918" s="173">
        <v>6604</v>
      </c>
      <c r="Q918" s="173">
        <f t="shared" si="34"/>
        <v>462280</v>
      </c>
      <c r="R918" s="82" t="str">
        <f t="shared" si="35"/>
        <v>OK</v>
      </c>
      <c r="S918" s="75"/>
      <c r="T918" s="75"/>
      <c r="U918" s="75"/>
      <c r="V918" s="75"/>
      <c r="W918" s="75"/>
    </row>
    <row r="919" spans="1:23" ht="12.75" customHeight="1">
      <c r="A919" s="93" t="s">
        <v>1431</v>
      </c>
      <c r="B919" s="156" t="s">
        <v>1432</v>
      </c>
      <c r="C919" s="93" t="s">
        <v>1156</v>
      </c>
      <c r="D919" s="172">
        <v>1</v>
      </c>
      <c r="E919" s="173">
        <v>250000</v>
      </c>
      <c r="F919" s="173">
        <f t="shared" si="27"/>
        <v>250000</v>
      </c>
      <c r="G919" s="173">
        <v>248750</v>
      </c>
      <c r="H919" s="173">
        <f t="shared" si="28"/>
        <v>248750</v>
      </c>
      <c r="I919" s="82" t="str">
        <f t="shared" si="29"/>
        <v>OK</v>
      </c>
      <c r="J919" s="173">
        <v>250000</v>
      </c>
      <c r="K919" s="173">
        <f t="shared" si="30"/>
        <v>250000</v>
      </c>
      <c r="L919" s="82" t="str">
        <f t="shared" si="31"/>
        <v>OK</v>
      </c>
      <c r="M919" s="173">
        <v>248535</v>
      </c>
      <c r="N919" s="173">
        <f t="shared" si="32"/>
        <v>248535</v>
      </c>
      <c r="O919" s="82" t="str">
        <f t="shared" si="33"/>
        <v>OK</v>
      </c>
      <c r="P919" s="173">
        <v>248605</v>
      </c>
      <c r="Q919" s="173">
        <f t="shared" si="34"/>
        <v>248605</v>
      </c>
      <c r="R919" s="82" t="str">
        <f t="shared" si="35"/>
        <v>OK</v>
      </c>
      <c r="S919" s="75"/>
      <c r="T919" s="75"/>
      <c r="U919" s="75"/>
      <c r="V919" s="75"/>
      <c r="W919" s="75"/>
    </row>
    <row r="920" spans="1:23" ht="12.75" customHeight="1">
      <c r="A920" s="93" t="s">
        <v>1433</v>
      </c>
      <c r="B920" s="156" t="s">
        <v>1434</v>
      </c>
      <c r="C920" s="93" t="s">
        <v>389</v>
      </c>
      <c r="D920" s="172">
        <v>2064</v>
      </c>
      <c r="E920" s="173">
        <v>10435</v>
      </c>
      <c r="F920" s="173">
        <f t="shared" si="27"/>
        <v>21537840</v>
      </c>
      <c r="G920" s="173">
        <v>10383</v>
      </c>
      <c r="H920" s="173">
        <f t="shared" si="28"/>
        <v>21430512</v>
      </c>
      <c r="I920" s="82" t="str">
        <f t="shared" si="29"/>
        <v>OK</v>
      </c>
      <c r="J920" s="173">
        <v>10435</v>
      </c>
      <c r="K920" s="173">
        <f t="shared" si="30"/>
        <v>21537840</v>
      </c>
      <c r="L920" s="82" t="str">
        <f t="shared" si="31"/>
        <v>OK</v>
      </c>
      <c r="M920" s="173">
        <v>10374</v>
      </c>
      <c r="N920" s="173">
        <f t="shared" si="32"/>
        <v>21411936</v>
      </c>
      <c r="O920" s="82" t="str">
        <f t="shared" si="33"/>
        <v>OK</v>
      </c>
      <c r="P920" s="173">
        <v>10377</v>
      </c>
      <c r="Q920" s="173">
        <f t="shared" si="34"/>
        <v>21418128</v>
      </c>
      <c r="R920" s="82" t="str">
        <f t="shared" si="35"/>
        <v>OK</v>
      </c>
      <c r="S920" s="75"/>
      <c r="T920" s="75"/>
      <c r="U920" s="75"/>
      <c r="V920" s="75"/>
      <c r="W920" s="75"/>
    </row>
    <row r="921" spans="1:23" ht="12.75" customHeight="1">
      <c r="A921" s="93" t="s">
        <v>1435</v>
      </c>
      <c r="B921" s="156" t="s">
        <v>1436</v>
      </c>
      <c r="C921" s="93" t="s">
        <v>389</v>
      </c>
      <c r="D921" s="172">
        <v>309.60000000000002</v>
      </c>
      <c r="E921" s="173">
        <v>11475</v>
      </c>
      <c r="F921" s="173">
        <f t="shared" si="27"/>
        <v>3552660</v>
      </c>
      <c r="G921" s="173">
        <v>11418</v>
      </c>
      <c r="H921" s="173">
        <f t="shared" si="28"/>
        <v>3535013</v>
      </c>
      <c r="I921" s="82" t="str">
        <f t="shared" si="29"/>
        <v>OK</v>
      </c>
      <c r="J921" s="173">
        <v>11475</v>
      </c>
      <c r="K921" s="173">
        <f t="shared" si="30"/>
        <v>3552660</v>
      </c>
      <c r="L921" s="82" t="str">
        <f t="shared" si="31"/>
        <v>OK</v>
      </c>
      <c r="M921" s="173">
        <v>11408</v>
      </c>
      <c r="N921" s="173">
        <f t="shared" si="32"/>
        <v>3531917</v>
      </c>
      <c r="O921" s="82" t="str">
        <f t="shared" si="33"/>
        <v>OK</v>
      </c>
      <c r="P921" s="173">
        <v>11411</v>
      </c>
      <c r="Q921" s="173">
        <f t="shared" si="34"/>
        <v>3532846</v>
      </c>
      <c r="R921" s="82" t="str">
        <f t="shared" si="35"/>
        <v>OK</v>
      </c>
      <c r="S921" s="75"/>
      <c r="T921" s="75"/>
      <c r="U921" s="75"/>
      <c r="V921" s="75"/>
      <c r="W921" s="75"/>
    </row>
    <row r="922" spans="1:23" ht="12.75" customHeight="1">
      <c r="A922" s="93" t="s">
        <v>1437</v>
      </c>
      <c r="B922" s="156" t="s">
        <v>1438</v>
      </c>
      <c r="C922" s="93" t="s">
        <v>389</v>
      </c>
      <c r="D922" s="172">
        <v>309.59999999999997</v>
      </c>
      <c r="E922" s="173">
        <v>27083</v>
      </c>
      <c r="F922" s="173">
        <f t="shared" si="27"/>
        <v>8384897</v>
      </c>
      <c r="G922" s="173">
        <v>26948</v>
      </c>
      <c r="H922" s="173">
        <f t="shared" si="28"/>
        <v>8343101</v>
      </c>
      <c r="I922" s="82" t="str">
        <f t="shared" si="29"/>
        <v>OK</v>
      </c>
      <c r="J922" s="173">
        <v>27083</v>
      </c>
      <c r="K922" s="173">
        <f t="shared" si="30"/>
        <v>8384897</v>
      </c>
      <c r="L922" s="82" t="str">
        <f t="shared" si="31"/>
        <v>OK</v>
      </c>
      <c r="M922" s="173">
        <v>26924</v>
      </c>
      <c r="N922" s="173">
        <f t="shared" si="32"/>
        <v>8335670</v>
      </c>
      <c r="O922" s="82" t="str">
        <f t="shared" si="33"/>
        <v>OK</v>
      </c>
      <c r="P922" s="173">
        <v>26932</v>
      </c>
      <c r="Q922" s="173">
        <f t="shared" si="34"/>
        <v>8338147</v>
      </c>
      <c r="R922" s="82" t="str">
        <f t="shared" si="35"/>
        <v>OK</v>
      </c>
      <c r="S922" s="75"/>
      <c r="T922" s="75"/>
      <c r="U922" s="75"/>
      <c r="V922" s="75"/>
      <c r="W922" s="75"/>
    </row>
    <row r="923" spans="1:23" ht="12.75" customHeight="1">
      <c r="A923" s="93" t="s">
        <v>1439</v>
      </c>
      <c r="B923" s="156" t="s">
        <v>1440</v>
      </c>
      <c r="C923" s="93" t="s">
        <v>389</v>
      </c>
      <c r="D923" s="172">
        <v>520</v>
      </c>
      <c r="E923" s="173">
        <v>7498</v>
      </c>
      <c r="F923" s="173">
        <f t="shared" si="27"/>
        <v>3898960</v>
      </c>
      <c r="G923" s="173">
        <v>7461</v>
      </c>
      <c r="H923" s="173">
        <f t="shared" si="28"/>
        <v>3879720</v>
      </c>
      <c r="I923" s="82" t="str">
        <f t="shared" si="29"/>
        <v>OK</v>
      </c>
      <c r="J923" s="173">
        <v>7498</v>
      </c>
      <c r="K923" s="173">
        <f t="shared" si="30"/>
        <v>3898960</v>
      </c>
      <c r="L923" s="82" t="str">
        <f t="shared" si="31"/>
        <v>OK</v>
      </c>
      <c r="M923" s="173">
        <v>7454</v>
      </c>
      <c r="N923" s="173">
        <f t="shared" si="32"/>
        <v>3876080</v>
      </c>
      <c r="O923" s="82" t="str">
        <f t="shared" si="33"/>
        <v>OK</v>
      </c>
      <c r="P923" s="173">
        <v>7456</v>
      </c>
      <c r="Q923" s="173">
        <f t="shared" si="34"/>
        <v>3877120</v>
      </c>
      <c r="R923" s="82" t="str">
        <f t="shared" si="35"/>
        <v>OK</v>
      </c>
      <c r="S923" s="75"/>
      <c r="T923" s="75"/>
      <c r="U923" s="75"/>
      <c r="V923" s="75"/>
      <c r="W923" s="75"/>
    </row>
    <row r="924" spans="1:23" ht="12.75" customHeight="1">
      <c r="A924" s="93" t="s">
        <v>1441</v>
      </c>
      <c r="B924" s="156" t="s">
        <v>1442</v>
      </c>
      <c r="C924" s="93" t="s">
        <v>389</v>
      </c>
      <c r="D924" s="172">
        <v>480</v>
      </c>
      <c r="E924" s="173">
        <v>10435</v>
      </c>
      <c r="F924" s="173">
        <f t="shared" si="27"/>
        <v>5008800</v>
      </c>
      <c r="G924" s="173">
        <v>10383</v>
      </c>
      <c r="H924" s="173">
        <f t="shared" si="28"/>
        <v>4983840</v>
      </c>
      <c r="I924" s="82" t="str">
        <f t="shared" si="29"/>
        <v>OK</v>
      </c>
      <c r="J924" s="173">
        <v>10435</v>
      </c>
      <c r="K924" s="173">
        <f t="shared" si="30"/>
        <v>5008800</v>
      </c>
      <c r="L924" s="82" t="str">
        <f t="shared" si="31"/>
        <v>OK</v>
      </c>
      <c r="M924" s="173">
        <v>10374</v>
      </c>
      <c r="N924" s="173">
        <f t="shared" si="32"/>
        <v>4979520</v>
      </c>
      <c r="O924" s="82" t="str">
        <f t="shared" si="33"/>
        <v>OK</v>
      </c>
      <c r="P924" s="173">
        <v>10377</v>
      </c>
      <c r="Q924" s="173">
        <f t="shared" si="34"/>
        <v>4980960</v>
      </c>
      <c r="R924" s="82" t="str">
        <f t="shared" si="35"/>
        <v>OK</v>
      </c>
      <c r="S924" s="75"/>
      <c r="T924" s="75"/>
      <c r="U924" s="75"/>
      <c r="V924" s="75"/>
      <c r="W924" s="75"/>
    </row>
    <row r="925" spans="1:23" ht="12.75" customHeight="1">
      <c r="A925" s="93" t="s">
        <v>1443</v>
      </c>
      <c r="B925" s="156" t="s">
        <v>1279</v>
      </c>
      <c r="C925" s="93" t="s">
        <v>1387</v>
      </c>
      <c r="D925" s="172">
        <v>126.43</v>
      </c>
      <c r="E925" s="173">
        <v>4495</v>
      </c>
      <c r="F925" s="173">
        <f t="shared" si="27"/>
        <v>568303</v>
      </c>
      <c r="G925" s="173">
        <v>4473</v>
      </c>
      <c r="H925" s="173">
        <f t="shared" si="28"/>
        <v>565521</v>
      </c>
      <c r="I925" s="82" t="str">
        <f t="shared" si="29"/>
        <v>OK</v>
      </c>
      <c r="J925" s="173">
        <v>4495</v>
      </c>
      <c r="K925" s="173">
        <f t="shared" si="30"/>
        <v>568303</v>
      </c>
      <c r="L925" s="82" t="str">
        <f t="shared" si="31"/>
        <v>OK</v>
      </c>
      <c r="M925" s="173">
        <v>4469</v>
      </c>
      <c r="N925" s="173">
        <f t="shared" si="32"/>
        <v>565016</v>
      </c>
      <c r="O925" s="82" t="str">
        <f t="shared" si="33"/>
        <v>OK</v>
      </c>
      <c r="P925" s="173">
        <v>4470</v>
      </c>
      <c r="Q925" s="173">
        <f t="shared" si="34"/>
        <v>565142</v>
      </c>
      <c r="R925" s="82" t="str">
        <f t="shared" si="35"/>
        <v>OK</v>
      </c>
      <c r="S925" s="75"/>
      <c r="T925" s="75"/>
      <c r="U925" s="75"/>
      <c r="V925" s="75"/>
      <c r="W925" s="75"/>
    </row>
    <row r="926" spans="1:23" ht="12.75" customHeight="1">
      <c r="A926" s="93" t="s">
        <v>1444</v>
      </c>
      <c r="B926" s="156" t="s">
        <v>1281</v>
      </c>
      <c r="C926" s="93" t="s">
        <v>389</v>
      </c>
      <c r="D926" s="172">
        <v>7.83</v>
      </c>
      <c r="E926" s="173">
        <v>15310</v>
      </c>
      <c r="F926" s="173">
        <f t="shared" si="27"/>
        <v>119877</v>
      </c>
      <c r="G926" s="173">
        <v>15233</v>
      </c>
      <c r="H926" s="173">
        <f t="shared" si="28"/>
        <v>119274</v>
      </c>
      <c r="I926" s="82" t="str">
        <f t="shared" si="29"/>
        <v>OK</v>
      </c>
      <c r="J926" s="173">
        <v>15310</v>
      </c>
      <c r="K926" s="173">
        <f t="shared" si="30"/>
        <v>119877</v>
      </c>
      <c r="L926" s="82" t="str">
        <f t="shared" si="31"/>
        <v>OK</v>
      </c>
      <c r="M926" s="173">
        <v>15220</v>
      </c>
      <c r="N926" s="173">
        <f t="shared" si="32"/>
        <v>119173</v>
      </c>
      <c r="O926" s="82" t="str">
        <f t="shared" si="33"/>
        <v>OK</v>
      </c>
      <c r="P926" s="173">
        <v>15225</v>
      </c>
      <c r="Q926" s="173">
        <f t="shared" si="34"/>
        <v>119212</v>
      </c>
      <c r="R926" s="82" t="str">
        <f t="shared" si="35"/>
        <v>OK</v>
      </c>
      <c r="S926" s="75"/>
      <c r="T926" s="75"/>
      <c r="U926" s="75"/>
      <c r="V926" s="75"/>
      <c r="W926" s="75"/>
    </row>
    <row r="927" spans="1:23" ht="12.75" customHeight="1">
      <c r="A927" s="93" t="s">
        <v>1445</v>
      </c>
      <c r="B927" s="156" t="s">
        <v>1272</v>
      </c>
      <c r="C927" s="93" t="s">
        <v>1387</v>
      </c>
      <c r="D927" s="172">
        <v>32.71</v>
      </c>
      <c r="E927" s="173">
        <v>7901</v>
      </c>
      <c r="F927" s="173">
        <f t="shared" si="27"/>
        <v>258442</v>
      </c>
      <c r="G927" s="173">
        <v>7861</v>
      </c>
      <c r="H927" s="173">
        <f t="shared" si="28"/>
        <v>257133</v>
      </c>
      <c r="I927" s="82" t="str">
        <f t="shared" si="29"/>
        <v>OK</v>
      </c>
      <c r="J927" s="173">
        <v>7901</v>
      </c>
      <c r="K927" s="173">
        <f t="shared" si="30"/>
        <v>258442</v>
      </c>
      <c r="L927" s="82" t="str">
        <f t="shared" si="31"/>
        <v>OK</v>
      </c>
      <c r="M927" s="173">
        <v>7855</v>
      </c>
      <c r="N927" s="173">
        <f t="shared" si="32"/>
        <v>256937</v>
      </c>
      <c r="O927" s="82" t="str">
        <f t="shared" si="33"/>
        <v>OK</v>
      </c>
      <c r="P927" s="173">
        <v>7857</v>
      </c>
      <c r="Q927" s="173">
        <f t="shared" si="34"/>
        <v>257002</v>
      </c>
      <c r="R927" s="82" t="str">
        <f t="shared" si="35"/>
        <v>OK</v>
      </c>
      <c r="S927" s="75"/>
      <c r="T927" s="75"/>
      <c r="U927" s="75"/>
      <c r="V927" s="75"/>
      <c r="W927" s="75"/>
    </row>
    <row r="928" spans="1:23" ht="12.75" customHeight="1">
      <c r="A928" s="93" t="s">
        <v>1446</v>
      </c>
      <c r="B928" s="156" t="s">
        <v>1447</v>
      </c>
      <c r="C928" s="93" t="s">
        <v>1387</v>
      </c>
      <c r="D928" s="172">
        <v>423</v>
      </c>
      <c r="E928" s="173">
        <v>2479</v>
      </c>
      <c r="F928" s="173">
        <f t="shared" si="27"/>
        <v>1048617</v>
      </c>
      <c r="G928" s="173">
        <v>2467</v>
      </c>
      <c r="H928" s="173">
        <f t="shared" si="28"/>
        <v>1043541</v>
      </c>
      <c r="I928" s="82" t="str">
        <f t="shared" si="29"/>
        <v>OK</v>
      </c>
      <c r="J928" s="173">
        <v>2479</v>
      </c>
      <c r="K928" s="173">
        <f t="shared" si="30"/>
        <v>1048617</v>
      </c>
      <c r="L928" s="82" t="str">
        <f t="shared" si="31"/>
        <v>OK</v>
      </c>
      <c r="M928" s="173">
        <v>2464</v>
      </c>
      <c r="N928" s="173">
        <f t="shared" si="32"/>
        <v>1042272</v>
      </c>
      <c r="O928" s="82" t="str">
        <f t="shared" si="33"/>
        <v>OK</v>
      </c>
      <c r="P928" s="173">
        <v>2465</v>
      </c>
      <c r="Q928" s="173">
        <f t="shared" si="34"/>
        <v>1042695</v>
      </c>
      <c r="R928" s="82" t="str">
        <f t="shared" si="35"/>
        <v>OK</v>
      </c>
      <c r="S928" s="75"/>
      <c r="T928" s="75"/>
      <c r="U928" s="75"/>
      <c r="V928" s="75"/>
      <c r="W928" s="75"/>
    </row>
    <row r="929" spans="1:23" ht="12.75" customHeight="1">
      <c r="A929" s="93"/>
      <c r="B929" s="156" t="s">
        <v>364</v>
      </c>
      <c r="C929" s="93"/>
      <c r="D929" s="172"/>
      <c r="E929" s="173"/>
      <c r="F929" s="173">
        <f t="shared" si="27"/>
        <v>0</v>
      </c>
      <c r="G929" s="173"/>
      <c r="H929" s="173">
        <f t="shared" si="28"/>
        <v>0</v>
      </c>
      <c r="I929" s="82" t="str">
        <f t="shared" si="29"/>
        <v>OK</v>
      </c>
      <c r="J929" s="173"/>
      <c r="K929" s="173">
        <f t="shared" si="30"/>
        <v>0</v>
      </c>
      <c r="L929" s="82" t="str">
        <f t="shared" si="31"/>
        <v>OK</v>
      </c>
      <c r="M929" s="173"/>
      <c r="N929" s="173">
        <f t="shared" si="32"/>
        <v>0</v>
      </c>
      <c r="O929" s="82" t="str">
        <f t="shared" si="33"/>
        <v>OK</v>
      </c>
      <c r="P929" s="173">
        <v>0</v>
      </c>
      <c r="Q929" s="173">
        <f t="shared" si="34"/>
        <v>0</v>
      </c>
      <c r="R929" s="82" t="str">
        <f t="shared" si="35"/>
        <v>OK</v>
      </c>
      <c r="S929" s="75"/>
      <c r="T929" s="75"/>
      <c r="U929" s="75"/>
      <c r="V929" s="75"/>
      <c r="W929" s="75"/>
    </row>
    <row r="930" spans="1:23" ht="12.75" customHeight="1">
      <c r="A930" s="93">
        <v>14</v>
      </c>
      <c r="B930" s="156" t="s">
        <v>1448</v>
      </c>
      <c r="C930" s="93"/>
      <c r="D930" s="172"/>
      <c r="E930" s="173"/>
      <c r="F930" s="173">
        <f t="shared" si="27"/>
        <v>0</v>
      </c>
      <c r="G930" s="173"/>
      <c r="H930" s="173">
        <f t="shared" si="28"/>
        <v>0</v>
      </c>
      <c r="I930" s="82" t="str">
        <f t="shared" si="29"/>
        <v>OK</v>
      </c>
      <c r="J930" s="173"/>
      <c r="K930" s="173">
        <f t="shared" si="30"/>
        <v>0</v>
      </c>
      <c r="L930" s="82" t="str">
        <f t="shared" si="31"/>
        <v>OK</v>
      </c>
      <c r="M930" s="173"/>
      <c r="N930" s="173">
        <f t="shared" si="32"/>
        <v>0</v>
      </c>
      <c r="O930" s="82" t="str">
        <f t="shared" si="33"/>
        <v>OK</v>
      </c>
      <c r="P930" s="173">
        <v>0</v>
      </c>
      <c r="Q930" s="173">
        <f t="shared" si="34"/>
        <v>0</v>
      </c>
      <c r="R930" s="82" t="str">
        <f t="shared" si="35"/>
        <v>OK</v>
      </c>
      <c r="S930" s="75"/>
      <c r="T930" s="75"/>
      <c r="U930" s="75"/>
      <c r="V930" s="75"/>
      <c r="W930" s="75"/>
    </row>
    <row r="931" spans="1:23" ht="12.75" customHeight="1">
      <c r="A931" s="93">
        <v>14.1</v>
      </c>
      <c r="B931" s="156" t="s">
        <v>377</v>
      </c>
      <c r="C931" s="93"/>
      <c r="D931" s="172"/>
      <c r="E931" s="173"/>
      <c r="F931" s="173">
        <f t="shared" si="27"/>
        <v>0</v>
      </c>
      <c r="G931" s="173"/>
      <c r="H931" s="173">
        <f t="shared" si="28"/>
        <v>0</v>
      </c>
      <c r="I931" s="82" t="str">
        <f t="shared" si="29"/>
        <v>OK</v>
      </c>
      <c r="J931" s="173"/>
      <c r="K931" s="173">
        <f t="shared" si="30"/>
        <v>0</v>
      </c>
      <c r="L931" s="82" t="str">
        <f t="shared" si="31"/>
        <v>OK</v>
      </c>
      <c r="M931" s="173"/>
      <c r="N931" s="173">
        <f t="shared" si="32"/>
        <v>0</v>
      </c>
      <c r="O931" s="82" t="str">
        <f t="shared" si="33"/>
        <v>OK</v>
      </c>
      <c r="P931" s="173">
        <v>0</v>
      </c>
      <c r="Q931" s="173">
        <f t="shared" si="34"/>
        <v>0</v>
      </c>
      <c r="R931" s="82" t="str">
        <f t="shared" si="35"/>
        <v>OK</v>
      </c>
      <c r="S931" s="75"/>
      <c r="T931" s="75"/>
      <c r="U931" s="75"/>
      <c r="V931" s="75"/>
      <c r="W931" s="75"/>
    </row>
    <row r="932" spans="1:23" ht="12.75" customHeight="1">
      <c r="A932" s="93" t="s">
        <v>1449</v>
      </c>
      <c r="B932" s="156" t="s">
        <v>1450</v>
      </c>
      <c r="C932" s="93" t="s">
        <v>389</v>
      </c>
      <c r="D932" s="172">
        <v>1764</v>
      </c>
      <c r="E932" s="173">
        <v>10435</v>
      </c>
      <c r="F932" s="173">
        <f t="shared" si="27"/>
        <v>18407340</v>
      </c>
      <c r="G932" s="173">
        <v>10383</v>
      </c>
      <c r="H932" s="173">
        <f t="shared" si="28"/>
        <v>18315612</v>
      </c>
      <c r="I932" s="82" t="str">
        <f t="shared" si="29"/>
        <v>OK</v>
      </c>
      <c r="J932" s="173">
        <v>10435</v>
      </c>
      <c r="K932" s="173">
        <f t="shared" si="30"/>
        <v>18407340</v>
      </c>
      <c r="L932" s="82" t="str">
        <f t="shared" si="31"/>
        <v>OK</v>
      </c>
      <c r="M932" s="173">
        <v>10374</v>
      </c>
      <c r="N932" s="173">
        <f t="shared" si="32"/>
        <v>18299736</v>
      </c>
      <c r="O932" s="82" t="str">
        <f t="shared" si="33"/>
        <v>OK</v>
      </c>
      <c r="P932" s="173">
        <v>10377</v>
      </c>
      <c r="Q932" s="173">
        <f t="shared" si="34"/>
        <v>18305028</v>
      </c>
      <c r="R932" s="82" t="str">
        <f t="shared" si="35"/>
        <v>OK</v>
      </c>
      <c r="S932" s="75"/>
      <c r="T932" s="75"/>
      <c r="U932" s="75"/>
      <c r="V932" s="75"/>
      <c r="W932" s="75"/>
    </row>
    <row r="933" spans="1:23" ht="12.75" customHeight="1">
      <c r="A933" s="93" t="s">
        <v>1451</v>
      </c>
      <c r="B933" s="156" t="s">
        <v>1452</v>
      </c>
      <c r="C933" s="93" t="s">
        <v>389</v>
      </c>
      <c r="D933" s="172">
        <v>652</v>
      </c>
      <c r="E933" s="173">
        <v>10435</v>
      </c>
      <c r="F933" s="173">
        <f t="shared" si="27"/>
        <v>6803620</v>
      </c>
      <c r="G933" s="173">
        <v>10383</v>
      </c>
      <c r="H933" s="173">
        <f t="shared" si="28"/>
        <v>6769716</v>
      </c>
      <c r="I933" s="82" t="str">
        <f t="shared" si="29"/>
        <v>OK</v>
      </c>
      <c r="J933" s="173">
        <v>10435</v>
      </c>
      <c r="K933" s="173">
        <f t="shared" si="30"/>
        <v>6803620</v>
      </c>
      <c r="L933" s="82" t="str">
        <f t="shared" si="31"/>
        <v>OK</v>
      </c>
      <c r="M933" s="173">
        <v>10374</v>
      </c>
      <c r="N933" s="173">
        <f t="shared" si="32"/>
        <v>6763848</v>
      </c>
      <c r="O933" s="82" t="str">
        <f t="shared" si="33"/>
        <v>OK</v>
      </c>
      <c r="P933" s="173">
        <v>10377</v>
      </c>
      <c r="Q933" s="173">
        <f t="shared" si="34"/>
        <v>6765804</v>
      </c>
      <c r="R933" s="82" t="str">
        <f t="shared" si="35"/>
        <v>OK</v>
      </c>
      <c r="S933" s="75"/>
      <c r="T933" s="75"/>
      <c r="U933" s="75"/>
      <c r="V933" s="75"/>
      <c r="W933" s="75"/>
    </row>
    <row r="934" spans="1:23" ht="12.75" customHeight="1">
      <c r="A934" s="93" t="s">
        <v>1453</v>
      </c>
      <c r="B934" s="156" t="s">
        <v>1454</v>
      </c>
      <c r="C934" s="93" t="s">
        <v>389</v>
      </c>
      <c r="D934" s="172">
        <v>380</v>
      </c>
      <c r="E934" s="173">
        <v>13610</v>
      </c>
      <c r="F934" s="173">
        <f t="shared" si="27"/>
        <v>5171800</v>
      </c>
      <c r="G934" s="173">
        <v>13542</v>
      </c>
      <c r="H934" s="173">
        <f t="shared" si="28"/>
        <v>5145960</v>
      </c>
      <c r="I934" s="82" t="str">
        <f t="shared" si="29"/>
        <v>OK</v>
      </c>
      <c r="J934" s="173">
        <v>13610</v>
      </c>
      <c r="K934" s="173">
        <f t="shared" si="30"/>
        <v>5171800</v>
      </c>
      <c r="L934" s="82" t="str">
        <f t="shared" si="31"/>
        <v>OK</v>
      </c>
      <c r="M934" s="173">
        <v>13530</v>
      </c>
      <c r="N934" s="173">
        <f t="shared" si="32"/>
        <v>5141400</v>
      </c>
      <c r="O934" s="82" t="str">
        <f t="shared" si="33"/>
        <v>OK</v>
      </c>
      <c r="P934" s="173">
        <v>13534</v>
      </c>
      <c r="Q934" s="173">
        <f t="shared" si="34"/>
        <v>5142920</v>
      </c>
      <c r="R934" s="82" t="str">
        <f t="shared" si="35"/>
        <v>OK</v>
      </c>
      <c r="S934" s="75"/>
      <c r="T934" s="75"/>
      <c r="U934" s="75"/>
      <c r="V934" s="75"/>
      <c r="W934" s="75"/>
    </row>
    <row r="935" spans="1:23" ht="12.75" customHeight="1">
      <c r="A935" s="93" t="s">
        <v>1455</v>
      </c>
      <c r="B935" s="156" t="s">
        <v>1456</v>
      </c>
      <c r="C935" s="93" t="s">
        <v>389</v>
      </c>
      <c r="D935" s="172">
        <v>520</v>
      </c>
      <c r="E935" s="173">
        <v>9134</v>
      </c>
      <c r="F935" s="173">
        <f t="shared" si="27"/>
        <v>4749680</v>
      </c>
      <c r="G935" s="173">
        <v>9088</v>
      </c>
      <c r="H935" s="173">
        <f t="shared" si="28"/>
        <v>4725760</v>
      </c>
      <c r="I935" s="82" t="str">
        <f t="shared" si="29"/>
        <v>OK</v>
      </c>
      <c r="J935" s="173">
        <v>9134</v>
      </c>
      <c r="K935" s="173">
        <f t="shared" si="30"/>
        <v>4749680</v>
      </c>
      <c r="L935" s="82" t="str">
        <f t="shared" si="31"/>
        <v>OK</v>
      </c>
      <c r="M935" s="173">
        <v>9080</v>
      </c>
      <c r="N935" s="173">
        <f t="shared" si="32"/>
        <v>4721600</v>
      </c>
      <c r="O935" s="82" t="str">
        <f t="shared" si="33"/>
        <v>OK</v>
      </c>
      <c r="P935" s="173">
        <v>9083</v>
      </c>
      <c r="Q935" s="173">
        <f t="shared" si="34"/>
        <v>4723160</v>
      </c>
      <c r="R935" s="82" t="str">
        <f t="shared" si="35"/>
        <v>OK</v>
      </c>
      <c r="S935" s="75"/>
      <c r="T935" s="75"/>
      <c r="U935" s="75"/>
      <c r="V935" s="75"/>
      <c r="W935" s="75"/>
    </row>
    <row r="936" spans="1:23" ht="12.75" customHeight="1">
      <c r="A936" s="93" t="s">
        <v>1457</v>
      </c>
      <c r="B936" s="156" t="s">
        <v>1281</v>
      </c>
      <c r="C936" s="93" t="s">
        <v>389</v>
      </c>
      <c r="D936" s="172">
        <v>13.32</v>
      </c>
      <c r="E936" s="173">
        <v>15310</v>
      </c>
      <c r="F936" s="173">
        <f t="shared" si="27"/>
        <v>203929</v>
      </c>
      <c r="G936" s="173">
        <v>15233</v>
      </c>
      <c r="H936" s="173">
        <f t="shared" si="28"/>
        <v>202904</v>
      </c>
      <c r="I936" s="82" t="str">
        <f t="shared" si="29"/>
        <v>OK</v>
      </c>
      <c r="J936" s="173">
        <v>15310</v>
      </c>
      <c r="K936" s="173">
        <f t="shared" si="30"/>
        <v>203929</v>
      </c>
      <c r="L936" s="82" t="str">
        <f t="shared" si="31"/>
        <v>OK</v>
      </c>
      <c r="M936" s="173">
        <v>15220</v>
      </c>
      <c r="N936" s="173">
        <f t="shared" si="32"/>
        <v>202730</v>
      </c>
      <c r="O936" s="82" t="str">
        <f t="shared" si="33"/>
        <v>OK</v>
      </c>
      <c r="P936" s="173">
        <v>15225</v>
      </c>
      <c r="Q936" s="173">
        <f t="shared" si="34"/>
        <v>202797</v>
      </c>
      <c r="R936" s="82" t="str">
        <f t="shared" si="35"/>
        <v>OK</v>
      </c>
      <c r="S936" s="75"/>
      <c r="T936" s="75"/>
      <c r="U936" s="75"/>
      <c r="V936" s="75"/>
      <c r="W936" s="75"/>
    </row>
    <row r="937" spans="1:23" ht="12.75" customHeight="1">
      <c r="A937" s="93" t="s">
        <v>1458</v>
      </c>
      <c r="B937" s="156" t="s">
        <v>1272</v>
      </c>
      <c r="C937" s="93" t="s">
        <v>1387</v>
      </c>
      <c r="D937" s="172">
        <v>106.97</v>
      </c>
      <c r="E937" s="173">
        <v>7901</v>
      </c>
      <c r="F937" s="173">
        <f t="shared" si="27"/>
        <v>845170</v>
      </c>
      <c r="G937" s="173">
        <v>7861</v>
      </c>
      <c r="H937" s="173">
        <f t="shared" si="28"/>
        <v>840891</v>
      </c>
      <c r="I937" s="82" t="str">
        <f t="shared" si="29"/>
        <v>OK</v>
      </c>
      <c r="J937" s="173">
        <v>7901</v>
      </c>
      <c r="K937" s="173">
        <f t="shared" si="30"/>
        <v>845170</v>
      </c>
      <c r="L937" s="82" t="str">
        <f t="shared" si="31"/>
        <v>OK</v>
      </c>
      <c r="M937" s="173">
        <v>7855</v>
      </c>
      <c r="N937" s="173">
        <f t="shared" si="32"/>
        <v>840249</v>
      </c>
      <c r="O937" s="82" t="str">
        <f t="shared" si="33"/>
        <v>OK</v>
      </c>
      <c r="P937" s="173">
        <v>7857</v>
      </c>
      <c r="Q937" s="173">
        <f t="shared" si="34"/>
        <v>840463</v>
      </c>
      <c r="R937" s="82" t="str">
        <f t="shared" si="35"/>
        <v>OK</v>
      </c>
      <c r="S937" s="75"/>
      <c r="T937" s="75"/>
      <c r="U937" s="75"/>
      <c r="V937" s="75"/>
      <c r="W937" s="75"/>
    </row>
    <row r="938" spans="1:23" ht="12.75" customHeight="1">
      <c r="A938" s="93" t="s">
        <v>1459</v>
      </c>
      <c r="B938" s="156" t="s">
        <v>1268</v>
      </c>
      <c r="C938" s="93" t="s">
        <v>1387</v>
      </c>
      <c r="D938" s="172">
        <v>11.6</v>
      </c>
      <c r="E938" s="173">
        <v>12844</v>
      </c>
      <c r="F938" s="173">
        <f t="shared" si="27"/>
        <v>148990</v>
      </c>
      <c r="G938" s="173">
        <v>12780</v>
      </c>
      <c r="H938" s="173">
        <f t="shared" si="28"/>
        <v>148248</v>
      </c>
      <c r="I938" s="82" t="str">
        <f t="shared" si="29"/>
        <v>OK</v>
      </c>
      <c r="J938" s="173">
        <v>12844</v>
      </c>
      <c r="K938" s="173">
        <f t="shared" si="30"/>
        <v>148990</v>
      </c>
      <c r="L938" s="82" t="str">
        <f t="shared" si="31"/>
        <v>OK</v>
      </c>
      <c r="M938" s="173">
        <v>12769</v>
      </c>
      <c r="N938" s="173">
        <f t="shared" si="32"/>
        <v>148120</v>
      </c>
      <c r="O938" s="82" t="str">
        <f t="shared" si="33"/>
        <v>OK</v>
      </c>
      <c r="P938" s="173">
        <v>12772</v>
      </c>
      <c r="Q938" s="173">
        <f t="shared" si="34"/>
        <v>148155</v>
      </c>
      <c r="R938" s="82" t="str">
        <f t="shared" si="35"/>
        <v>OK</v>
      </c>
      <c r="S938" s="75"/>
      <c r="T938" s="75"/>
      <c r="U938" s="75"/>
      <c r="V938" s="75"/>
      <c r="W938" s="75"/>
    </row>
    <row r="939" spans="1:23" ht="12.75" customHeight="1">
      <c r="A939" s="93">
        <v>14.2</v>
      </c>
      <c r="B939" s="156" t="s">
        <v>757</v>
      </c>
      <c r="C939" s="93"/>
      <c r="D939" s="172"/>
      <c r="E939" s="173"/>
      <c r="F939" s="173">
        <f t="shared" si="27"/>
        <v>0</v>
      </c>
      <c r="G939" s="173"/>
      <c r="H939" s="173">
        <f t="shared" si="28"/>
        <v>0</v>
      </c>
      <c r="I939" s="82" t="str">
        <f t="shared" si="29"/>
        <v>OK</v>
      </c>
      <c r="J939" s="173"/>
      <c r="K939" s="173">
        <f t="shared" si="30"/>
        <v>0</v>
      </c>
      <c r="L939" s="82" t="str">
        <f t="shared" si="31"/>
        <v>OK</v>
      </c>
      <c r="M939" s="173"/>
      <c r="N939" s="173">
        <f t="shared" si="32"/>
        <v>0</v>
      </c>
      <c r="O939" s="82" t="str">
        <f t="shared" si="33"/>
        <v>OK</v>
      </c>
      <c r="P939" s="173">
        <v>0</v>
      </c>
      <c r="Q939" s="173">
        <f t="shared" si="34"/>
        <v>0</v>
      </c>
      <c r="R939" s="82" t="str">
        <f t="shared" si="35"/>
        <v>OK</v>
      </c>
      <c r="S939" s="75"/>
      <c r="T939" s="75"/>
      <c r="U939" s="75"/>
      <c r="V939" s="75"/>
      <c r="W939" s="75"/>
    </row>
    <row r="940" spans="1:23" ht="12.75" customHeight="1">
      <c r="A940" s="93" t="s">
        <v>1460</v>
      </c>
      <c r="B940" s="156" t="s">
        <v>1461</v>
      </c>
      <c r="C940" s="93" t="s">
        <v>225</v>
      </c>
      <c r="D940" s="172">
        <v>1</v>
      </c>
      <c r="E940" s="173">
        <v>210044</v>
      </c>
      <c r="F940" s="173">
        <f t="shared" si="27"/>
        <v>210044</v>
      </c>
      <c r="G940" s="173">
        <v>208994</v>
      </c>
      <c r="H940" s="173">
        <f t="shared" si="28"/>
        <v>208994</v>
      </c>
      <c r="I940" s="82" t="str">
        <f t="shared" si="29"/>
        <v>OK</v>
      </c>
      <c r="J940" s="173">
        <v>210044</v>
      </c>
      <c r="K940" s="173">
        <f t="shared" si="30"/>
        <v>210044</v>
      </c>
      <c r="L940" s="82" t="str">
        <f t="shared" si="31"/>
        <v>OK</v>
      </c>
      <c r="M940" s="173">
        <v>208813</v>
      </c>
      <c r="N940" s="173">
        <f t="shared" si="32"/>
        <v>208813</v>
      </c>
      <c r="O940" s="82" t="str">
        <f t="shared" si="33"/>
        <v>OK</v>
      </c>
      <c r="P940" s="173">
        <v>208872</v>
      </c>
      <c r="Q940" s="173">
        <f t="shared" si="34"/>
        <v>208872</v>
      </c>
      <c r="R940" s="82" t="str">
        <f t="shared" si="35"/>
        <v>OK</v>
      </c>
      <c r="S940" s="75"/>
      <c r="T940" s="75"/>
      <c r="U940" s="75"/>
      <c r="V940" s="75"/>
      <c r="W940" s="75"/>
    </row>
    <row r="941" spans="1:23" ht="12.75" customHeight="1">
      <c r="A941" s="93" t="s">
        <v>1462</v>
      </c>
      <c r="B941" s="156" t="s">
        <v>1463</v>
      </c>
      <c r="C941" s="93" t="s">
        <v>225</v>
      </c>
      <c r="D941" s="172">
        <v>1</v>
      </c>
      <c r="E941" s="173">
        <v>73500</v>
      </c>
      <c r="F941" s="173">
        <f t="shared" si="27"/>
        <v>73500</v>
      </c>
      <c r="G941" s="173">
        <v>73133</v>
      </c>
      <c r="H941" s="173">
        <f t="shared" si="28"/>
        <v>73133</v>
      </c>
      <c r="I941" s="82" t="str">
        <f t="shared" si="29"/>
        <v>OK</v>
      </c>
      <c r="J941" s="173">
        <v>73500</v>
      </c>
      <c r="K941" s="173">
        <f t="shared" si="30"/>
        <v>73500</v>
      </c>
      <c r="L941" s="82" t="str">
        <f t="shared" si="31"/>
        <v>OK</v>
      </c>
      <c r="M941" s="173">
        <v>73069</v>
      </c>
      <c r="N941" s="173">
        <f t="shared" si="32"/>
        <v>73069</v>
      </c>
      <c r="O941" s="82" t="str">
        <f t="shared" si="33"/>
        <v>OK</v>
      </c>
      <c r="P941" s="173">
        <v>73090</v>
      </c>
      <c r="Q941" s="173">
        <f t="shared" si="34"/>
        <v>73090</v>
      </c>
      <c r="R941" s="82" t="str">
        <f t="shared" si="35"/>
        <v>OK</v>
      </c>
      <c r="S941" s="75"/>
      <c r="T941" s="75"/>
      <c r="U941" s="75"/>
      <c r="V941" s="75"/>
      <c r="W941" s="75"/>
    </row>
    <row r="942" spans="1:23" ht="12.75" customHeight="1">
      <c r="A942" s="93" t="s">
        <v>1464</v>
      </c>
      <c r="B942" s="156" t="s">
        <v>1465</v>
      </c>
      <c r="C942" s="93" t="s">
        <v>225</v>
      </c>
      <c r="D942" s="172">
        <v>1</v>
      </c>
      <c r="E942" s="173">
        <v>598500</v>
      </c>
      <c r="F942" s="173">
        <f t="shared" si="27"/>
        <v>598500</v>
      </c>
      <c r="G942" s="173">
        <v>595508</v>
      </c>
      <c r="H942" s="173">
        <f t="shared" si="28"/>
        <v>595508</v>
      </c>
      <c r="I942" s="82" t="str">
        <f t="shared" si="29"/>
        <v>OK</v>
      </c>
      <c r="J942" s="173">
        <v>598500</v>
      </c>
      <c r="K942" s="173">
        <f t="shared" si="30"/>
        <v>598500</v>
      </c>
      <c r="L942" s="82" t="str">
        <f t="shared" si="31"/>
        <v>OK</v>
      </c>
      <c r="M942" s="173">
        <v>594993</v>
      </c>
      <c r="N942" s="173">
        <f t="shared" si="32"/>
        <v>594993</v>
      </c>
      <c r="O942" s="82" t="str">
        <f t="shared" si="33"/>
        <v>OK</v>
      </c>
      <c r="P942" s="173">
        <v>595160</v>
      </c>
      <c r="Q942" s="173">
        <f t="shared" si="34"/>
        <v>595160</v>
      </c>
      <c r="R942" s="82" t="str">
        <f t="shared" si="35"/>
        <v>OK</v>
      </c>
      <c r="S942" s="75"/>
      <c r="T942" s="75"/>
      <c r="U942" s="75"/>
      <c r="V942" s="75"/>
      <c r="W942" s="75"/>
    </row>
    <row r="943" spans="1:23" ht="12.75" customHeight="1">
      <c r="A943" s="93" t="s">
        <v>1466</v>
      </c>
      <c r="B943" s="156" t="s">
        <v>1467</v>
      </c>
      <c r="C943" s="93" t="s">
        <v>225</v>
      </c>
      <c r="D943" s="172">
        <v>1</v>
      </c>
      <c r="E943" s="173">
        <v>262500</v>
      </c>
      <c r="F943" s="173">
        <f t="shared" si="27"/>
        <v>262500</v>
      </c>
      <c r="G943" s="173">
        <v>261188</v>
      </c>
      <c r="H943" s="173">
        <f t="shared" si="28"/>
        <v>261188</v>
      </c>
      <c r="I943" s="82" t="str">
        <f t="shared" si="29"/>
        <v>OK</v>
      </c>
      <c r="J943" s="173">
        <v>262500</v>
      </c>
      <c r="K943" s="173">
        <f t="shared" si="30"/>
        <v>262500</v>
      </c>
      <c r="L943" s="82" t="str">
        <f t="shared" si="31"/>
        <v>OK</v>
      </c>
      <c r="M943" s="173">
        <v>260962</v>
      </c>
      <c r="N943" s="173">
        <f t="shared" si="32"/>
        <v>260962</v>
      </c>
      <c r="O943" s="82" t="str">
        <f t="shared" si="33"/>
        <v>OK</v>
      </c>
      <c r="P943" s="173">
        <v>261035</v>
      </c>
      <c r="Q943" s="173">
        <f t="shared" si="34"/>
        <v>261035</v>
      </c>
      <c r="R943" s="82" t="str">
        <f t="shared" si="35"/>
        <v>OK</v>
      </c>
      <c r="S943" s="75"/>
      <c r="T943" s="75"/>
      <c r="U943" s="75"/>
      <c r="V943" s="75"/>
      <c r="W943" s="75"/>
    </row>
    <row r="944" spans="1:23" ht="12.75" customHeight="1">
      <c r="A944" s="93" t="s">
        <v>1468</v>
      </c>
      <c r="B944" s="156" t="s">
        <v>1469</v>
      </c>
      <c r="C944" s="93" t="s">
        <v>220</v>
      </c>
      <c r="D944" s="172">
        <v>5.4499999999999993</v>
      </c>
      <c r="E944" s="173">
        <v>367500</v>
      </c>
      <c r="F944" s="173">
        <f t="shared" si="27"/>
        <v>2002875</v>
      </c>
      <c r="G944" s="173">
        <v>365663</v>
      </c>
      <c r="H944" s="173">
        <f t="shared" si="28"/>
        <v>1992863</v>
      </c>
      <c r="I944" s="82" t="str">
        <f t="shared" si="29"/>
        <v>OK</v>
      </c>
      <c r="J944" s="173">
        <v>367500</v>
      </c>
      <c r="K944" s="173">
        <f t="shared" si="30"/>
        <v>2002875</v>
      </c>
      <c r="L944" s="82" t="str">
        <f t="shared" si="31"/>
        <v>OK</v>
      </c>
      <c r="M944" s="173">
        <v>365346</v>
      </c>
      <c r="N944" s="173">
        <f t="shared" si="32"/>
        <v>1991136</v>
      </c>
      <c r="O944" s="82" t="str">
        <f t="shared" si="33"/>
        <v>OK</v>
      </c>
      <c r="P944" s="173">
        <v>365449</v>
      </c>
      <c r="Q944" s="173">
        <f t="shared" si="34"/>
        <v>1991697</v>
      </c>
      <c r="R944" s="82" t="str">
        <f t="shared" si="35"/>
        <v>OK</v>
      </c>
      <c r="S944" s="75"/>
      <c r="T944" s="75"/>
      <c r="U944" s="75"/>
      <c r="V944" s="75"/>
      <c r="W944" s="75"/>
    </row>
    <row r="945" spans="1:23" ht="12.75" customHeight="1">
      <c r="A945" s="93" t="s">
        <v>1470</v>
      </c>
      <c r="B945" s="156" t="s">
        <v>1471</v>
      </c>
      <c r="C945" s="93" t="s">
        <v>217</v>
      </c>
      <c r="D945" s="172">
        <v>32.400000000000006</v>
      </c>
      <c r="E945" s="173">
        <v>52500</v>
      </c>
      <c r="F945" s="173">
        <f t="shared" si="27"/>
        <v>1701000</v>
      </c>
      <c r="G945" s="173">
        <v>52238</v>
      </c>
      <c r="H945" s="173">
        <f t="shared" si="28"/>
        <v>1692511</v>
      </c>
      <c r="I945" s="82" t="str">
        <f t="shared" si="29"/>
        <v>OK</v>
      </c>
      <c r="J945" s="173">
        <v>52500</v>
      </c>
      <c r="K945" s="173">
        <f t="shared" si="30"/>
        <v>1701000</v>
      </c>
      <c r="L945" s="82" t="str">
        <f t="shared" si="31"/>
        <v>OK</v>
      </c>
      <c r="M945" s="173">
        <v>52192</v>
      </c>
      <c r="N945" s="173">
        <f t="shared" si="32"/>
        <v>1691021</v>
      </c>
      <c r="O945" s="82" t="str">
        <f t="shared" si="33"/>
        <v>OK</v>
      </c>
      <c r="P945" s="173">
        <v>52207</v>
      </c>
      <c r="Q945" s="173">
        <f t="shared" si="34"/>
        <v>1691507</v>
      </c>
      <c r="R945" s="82" t="str">
        <f t="shared" si="35"/>
        <v>OK</v>
      </c>
      <c r="S945" s="75"/>
      <c r="T945" s="75"/>
      <c r="U945" s="75"/>
      <c r="V945" s="75"/>
      <c r="W945" s="75"/>
    </row>
    <row r="946" spans="1:23" ht="12.75" customHeight="1">
      <c r="A946" s="93"/>
      <c r="B946" s="156" t="s">
        <v>364</v>
      </c>
      <c r="C946" s="93"/>
      <c r="D946" s="172"/>
      <c r="E946" s="173"/>
      <c r="F946" s="173">
        <f t="shared" si="27"/>
        <v>0</v>
      </c>
      <c r="G946" s="173"/>
      <c r="H946" s="173">
        <f t="shared" si="28"/>
        <v>0</v>
      </c>
      <c r="I946" s="82" t="str">
        <f t="shared" si="29"/>
        <v>OK</v>
      </c>
      <c r="J946" s="173"/>
      <c r="K946" s="173">
        <f t="shared" si="30"/>
        <v>0</v>
      </c>
      <c r="L946" s="82" t="str">
        <f t="shared" si="31"/>
        <v>OK</v>
      </c>
      <c r="M946" s="173"/>
      <c r="N946" s="173">
        <f t="shared" si="32"/>
        <v>0</v>
      </c>
      <c r="O946" s="82" t="str">
        <f t="shared" si="33"/>
        <v>OK</v>
      </c>
      <c r="P946" s="173">
        <v>0</v>
      </c>
      <c r="Q946" s="173">
        <f t="shared" si="34"/>
        <v>0</v>
      </c>
      <c r="R946" s="82" t="str">
        <f t="shared" si="35"/>
        <v>OK</v>
      </c>
      <c r="S946" s="75"/>
      <c r="T946" s="75"/>
      <c r="U946" s="75"/>
      <c r="V946" s="75"/>
      <c r="W946" s="75"/>
    </row>
    <row r="947" spans="1:23" ht="12.75" customHeight="1">
      <c r="A947" s="93">
        <v>15</v>
      </c>
      <c r="B947" s="156" t="s">
        <v>1448</v>
      </c>
      <c r="C947" s="93"/>
      <c r="D947" s="172"/>
      <c r="E947" s="173"/>
      <c r="F947" s="173">
        <f t="shared" si="27"/>
        <v>0</v>
      </c>
      <c r="G947" s="173"/>
      <c r="H947" s="173">
        <f t="shared" si="28"/>
        <v>0</v>
      </c>
      <c r="I947" s="82" t="str">
        <f t="shared" si="29"/>
        <v>OK</v>
      </c>
      <c r="J947" s="173"/>
      <c r="K947" s="173">
        <f t="shared" si="30"/>
        <v>0</v>
      </c>
      <c r="L947" s="82" t="str">
        <f t="shared" si="31"/>
        <v>OK</v>
      </c>
      <c r="M947" s="173"/>
      <c r="N947" s="173">
        <f t="shared" si="32"/>
        <v>0</v>
      </c>
      <c r="O947" s="82" t="str">
        <f t="shared" si="33"/>
        <v>OK</v>
      </c>
      <c r="P947" s="173">
        <v>0</v>
      </c>
      <c r="Q947" s="173">
        <f t="shared" si="34"/>
        <v>0</v>
      </c>
      <c r="R947" s="82" t="str">
        <f t="shared" si="35"/>
        <v>OK</v>
      </c>
      <c r="S947" s="75"/>
      <c r="T947" s="75"/>
      <c r="U947" s="75"/>
      <c r="V947" s="75"/>
      <c r="W947" s="75"/>
    </row>
    <row r="948" spans="1:23" ht="12.75" customHeight="1">
      <c r="A948" s="93">
        <v>15.1</v>
      </c>
      <c r="B948" s="156" t="s">
        <v>1472</v>
      </c>
      <c r="C948" s="93"/>
      <c r="D948" s="172"/>
      <c r="E948" s="173"/>
      <c r="F948" s="173">
        <f t="shared" si="27"/>
        <v>0</v>
      </c>
      <c r="G948" s="173"/>
      <c r="H948" s="173">
        <f t="shared" si="28"/>
        <v>0</v>
      </c>
      <c r="I948" s="82" t="str">
        <f t="shared" si="29"/>
        <v>OK</v>
      </c>
      <c r="J948" s="173"/>
      <c r="K948" s="173">
        <f t="shared" si="30"/>
        <v>0</v>
      </c>
      <c r="L948" s="82" t="str">
        <f t="shared" si="31"/>
        <v>OK</v>
      </c>
      <c r="M948" s="173"/>
      <c r="N948" s="173">
        <f t="shared" si="32"/>
        <v>0</v>
      </c>
      <c r="O948" s="82" t="str">
        <f t="shared" si="33"/>
        <v>OK</v>
      </c>
      <c r="P948" s="173">
        <v>0</v>
      </c>
      <c r="Q948" s="173">
        <f t="shared" si="34"/>
        <v>0</v>
      </c>
      <c r="R948" s="82" t="str">
        <f t="shared" si="35"/>
        <v>OK</v>
      </c>
      <c r="S948" s="75"/>
      <c r="T948" s="75"/>
      <c r="U948" s="75"/>
      <c r="V948" s="75"/>
      <c r="W948" s="75"/>
    </row>
    <row r="949" spans="1:23" ht="12.75" customHeight="1">
      <c r="A949" s="93" t="s">
        <v>1473</v>
      </c>
      <c r="B949" s="156" t="s">
        <v>1474</v>
      </c>
      <c r="C949" s="93" t="s">
        <v>389</v>
      </c>
      <c r="D949" s="172">
        <v>791</v>
      </c>
      <c r="E949" s="173">
        <v>10435</v>
      </c>
      <c r="F949" s="173">
        <f t="shared" si="27"/>
        <v>8254085</v>
      </c>
      <c r="G949" s="173">
        <v>10383</v>
      </c>
      <c r="H949" s="173">
        <f t="shared" si="28"/>
        <v>8212953</v>
      </c>
      <c r="I949" s="82" t="str">
        <f t="shared" si="29"/>
        <v>OK</v>
      </c>
      <c r="J949" s="173">
        <v>10435</v>
      </c>
      <c r="K949" s="173">
        <f t="shared" si="30"/>
        <v>8254085</v>
      </c>
      <c r="L949" s="82" t="str">
        <f t="shared" si="31"/>
        <v>OK</v>
      </c>
      <c r="M949" s="173">
        <v>10374</v>
      </c>
      <c r="N949" s="173">
        <f t="shared" si="32"/>
        <v>8205834</v>
      </c>
      <c r="O949" s="82" t="str">
        <f t="shared" si="33"/>
        <v>OK</v>
      </c>
      <c r="P949" s="173">
        <v>10377</v>
      </c>
      <c r="Q949" s="173">
        <f t="shared" si="34"/>
        <v>8208207</v>
      </c>
      <c r="R949" s="82" t="str">
        <f t="shared" si="35"/>
        <v>OK</v>
      </c>
      <c r="S949" s="75"/>
      <c r="T949" s="75"/>
      <c r="U949" s="75"/>
      <c r="V949" s="75"/>
      <c r="W949" s="75"/>
    </row>
    <row r="950" spans="1:23" ht="12.75" customHeight="1">
      <c r="A950" s="93" t="s">
        <v>1475</v>
      </c>
      <c r="B950" s="156" t="s">
        <v>1476</v>
      </c>
      <c r="C950" s="93" t="s">
        <v>389</v>
      </c>
      <c r="D950" s="172">
        <v>2031</v>
      </c>
      <c r="E950" s="173">
        <v>10435</v>
      </c>
      <c r="F950" s="173">
        <f t="shared" si="27"/>
        <v>21193485</v>
      </c>
      <c r="G950" s="173">
        <v>10383</v>
      </c>
      <c r="H950" s="173">
        <f t="shared" si="28"/>
        <v>21087873</v>
      </c>
      <c r="I950" s="82" t="str">
        <f t="shared" si="29"/>
        <v>OK</v>
      </c>
      <c r="J950" s="173">
        <v>10435</v>
      </c>
      <c r="K950" s="173">
        <f t="shared" si="30"/>
        <v>21193485</v>
      </c>
      <c r="L950" s="82" t="str">
        <f t="shared" si="31"/>
        <v>OK</v>
      </c>
      <c r="M950" s="173">
        <v>10374</v>
      </c>
      <c r="N950" s="173">
        <f t="shared" si="32"/>
        <v>21069594</v>
      </c>
      <c r="O950" s="82" t="str">
        <f t="shared" si="33"/>
        <v>OK</v>
      </c>
      <c r="P950" s="173">
        <v>10377</v>
      </c>
      <c r="Q950" s="173">
        <f t="shared" si="34"/>
        <v>21075687</v>
      </c>
      <c r="R950" s="82" t="str">
        <f t="shared" si="35"/>
        <v>OK</v>
      </c>
      <c r="S950" s="75"/>
      <c r="T950" s="75"/>
      <c r="U950" s="75"/>
      <c r="V950" s="75"/>
      <c r="W950" s="75"/>
    </row>
    <row r="951" spans="1:23" ht="12.75" customHeight="1">
      <c r="A951" s="93" t="s">
        <v>1477</v>
      </c>
      <c r="B951" s="156" t="s">
        <v>1478</v>
      </c>
      <c r="C951" s="93" t="s">
        <v>389</v>
      </c>
      <c r="D951" s="172">
        <v>301.26</v>
      </c>
      <c r="E951" s="173">
        <v>10435</v>
      </c>
      <c r="F951" s="173">
        <f t="shared" si="27"/>
        <v>3143648</v>
      </c>
      <c r="G951" s="173">
        <v>10383</v>
      </c>
      <c r="H951" s="173">
        <f t="shared" si="28"/>
        <v>3127983</v>
      </c>
      <c r="I951" s="82" t="str">
        <f t="shared" si="29"/>
        <v>OK</v>
      </c>
      <c r="J951" s="173">
        <v>10435</v>
      </c>
      <c r="K951" s="173">
        <f t="shared" si="30"/>
        <v>3143648</v>
      </c>
      <c r="L951" s="82" t="str">
        <f t="shared" si="31"/>
        <v>OK</v>
      </c>
      <c r="M951" s="173">
        <v>10374</v>
      </c>
      <c r="N951" s="173">
        <f t="shared" si="32"/>
        <v>3125271</v>
      </c>
      <c r="O951" s="82" t="str">
        <f t="shared" si="33"/>
        <v>OK</v>
      </c>
      <c r="P951" s="173">
        <v>10377</v>
      </c>
      <c r="Q951" s="173">
        <f t="shared" si="34"/>
        <v>3126175</v>
      </c>
      <c r="R951" s="82" t="str">
        <f t="shared" si="35"/>
        <v>OK</v>
      </c>
      <c r="S951" s="75"/>
      <c r="T951" s="75"/>
      <c r="U951" s="75"/>
      <c r="V951" s="75"/>
      <c r="W951" s="75"/>
    </row>
    <row r="952" spans="1:23" ht="12.75" customHeight="1">
      <c r="A952" s="93">
        <v>15.2</v>
      </c>
      <c r="B952" s="156" t="s">
        <v>1479</v>
      </c>
      <c r="C952" s="93"/>
      <c r="D952" s="172"/>
      <c r="E952" s="173"/>
      <c r="F952" s="173">
        <f t="shared" si="27"/>
        <v>0</v>
      </c>
      <c r="G952" s="173"/>
      <c r="H952" s="173">
        <f t="shared" si="28"/>
        <v>0</v>
      </c>
      <c r="I952" s="82" t="str">
        <f t="shared" si="29"/>
        <v>OK</v>
      </c>
      <c r="J952" s="173"/>
      <c r="K952" s="173">
        <f t="shared" si="30"/>
        <v>0</v>
      </c>
      <c r="L952" s="82" t="str">
        <f t="shared" si="31"/>
        <v>OK</v>
      </c>
      <c r="M952" s="173"/>
      <c r="N952" s="173">
        <f t="shared" si="32"/>
        <v>0</v>
      </c>
      <c r="O952" s="82" t="str">
        <f t="shared" si="33"/>
        <v>OK</v>
      </c>
      <c r="P952" s="173">
        <v>0</v>
      </c>
      <c r="Q952" s="173">
        <f t="shared" si="34"/>
        <v>0</v>
      </c>
      <c r="R952" s="82" t="str">
        <f t="shared" si="35"/>
        <v>OK</v>
      </c>
      <c r="S952" s="75"/>
      <c r="T952" s="75"/>
      <c r="U952" s="75"/>
      <c r="V952" s="75"/>
      <c r="W952" s="75"/>
    </row>
    <row r="953" spans="1:23" ht="12.75" customHeight="1">
      <c r="A953" s="93" t="s">
        <v>1480</v>
      </c>
      <c r="B953" s="156" t="s">
        <v>1481</v>
      </c>
      <c r="C953" s="93" t="s">
        <v>389</v>
      </c>
      <c r="D953" s="172">
        <v>576.88</v>
      </c>
      <c r="E953" s="173">
        <v>14019</v>
      </c>
      <c r="F953" s="173">
        <f t="shared" si="27"/>
        <v>8087281</v>
      </c>
      <c r="G953" s="173">
        <v>13949</v>
      </c>
      <c r="H953" s="173">
        <f t="shared" si="28"/>
        <v>8046899</v>
      </c>
      <c r="I953" s="82" t="str">
        <f t="shared" si="29"/>
        <v>OK</v>
      </c>
      <c r="J953" s="173">
        <v>14019</v>
      </c>
      <c r="K953" s="173">
        <f t="shared" si="30"/>
        <v>8087281</v>
      </c>
      <c r="L953" s="82" t="str">
        <f t="shared" si="31"/>
        <v>OK</v>
      </c>
      <c r="M953" s="173">
        <v>13937</v>
      </c>
      <c r="N953" s="173">
        <f t="shared" si="32"/>
        <v>8039977</v>
      </c>
      <c r="O953" s="82" t="str">
        <f t="shared" si="33"/>
        <v>OK</v>
      </c>
      <c r="P953" s="173">
        <v>13941</v>
      </c>
      <c r="Q953" s="173">
        <f t="shared" si="34"/>
        <v>8042284</v>
      </c>
      <c r="R953" s="82" t="str">
        <f t="shared" si="35"/>
        <v>OK</v>
      </c>
      <c r="S953" s="75"/>
      <c r="T953" s="75"/>
      <c r="U953" s="75"/>
      <c r="V953" s="75"/>
      <c r="W953" s="75"/>
    </row>
    <row r="954" spans="1:23" ht="12.75" customHeight="1">
      <c r="A954" s="93" t="s">
        <v>1482</v>
      </c>
      <c r="B954" s="156" t="s">
        <v>1483</v>
      </c>
      <c r="C954" s="93" t="s">
        <v>1387</v>
      </c>
      <c r="D954" s="172">
        <v>435.74</v>
      </c>
      <c r="E954" s="173">
        <v>4418</v>
      </c>
      <c r="F954" s="173">
        <f t="shared" si="27"/>
        <v>1925099</v>
      </c>
      <c r="G954" s="173">
        <v>4396</v>
      </c>
      <c r="H954" s="173">
        <f t="shared" si="28"/>
        <v>1915513</v>
      </c>
      <c r="I954" s="82" t="str">
        <f t="shared" si="29"/>
        <v>OK</v>
      </c>
      <c r="J954" s="173">
        <v>4418</v>
      </c>
      <c r="K954" s="173">
        <f t="shared" si="30"/>
        <v>1925099</v>
      </c>
      <c r="L954" s="82" t="str">
        <f t="shared" si="31"/>
        <v>OK</v>
      </c>
      <c r="M954" s="173">
        <v>4392</v>
      </c>
      <c r="N954" s="173">
        <f t="shared" si="32"/>
        <v>1913770</v>
      </c>
      <c r="O954" s="82" t="str">
        <f t="shared" si="33"/>
        <v>OK</v>
      </c>
      <c r="P954" s="173">
        <v>4393</v>
      </c>
      <c r="Q954" s="173">
        <f t="shared" si="34"/>
        <v>1914206</v>
      </c>
      <c r="R954" s="82" t="str">
        <f t="shared" si="35"/>
        <v>OK</v>
      </c>
      <c r="S954" s="75"/>
      <c r="T954" s="75"/>
      <c r="U954" s="75"/>
      <c r="V954" s="75"/>
      <c r="W954" s="75"/>
    </row>
    <row r="955" spans="1:23" ht="12.75" customHeight="1">
      <c r="A955" s="93" t="s">
        <v>1484</v>
      </c>
      <c r="B955" s="156" t="s">
        <v>451</v>
      </c>
      <c r="C955" s="93" t="s">
        <v>389</v>
      </c>
      <c r="D955" s="172">
        <v>576.88</v>
      </c>
      <c r="E955" s="173">
        <v>24082</v>
      </c>
      <c r="F955" s="173">
        <f t="shared" si="27"/>
        <v>13892424</v>
      </c>
      <c r="G955" s="173">
        <v>23962</v>
      </c>
      <c r="H955" s="173">
        <f t="shared" si="28"/>
        <v>13823199</v>
      </c>
      <c r="I955" s="82" t="str">
        <f t="shared" si="29"/>
        <v>OK</v>
      </c>
      <c r="J955" s="173">
        <v>24082</v>
      </c>
      <c r="K955" s="173">
        <f t="shared" si="30"/>
        <v>13892424</v>
      </c>
      <c r="L955" s="82" t="str">
        <f t="shared" si="31"/>
        <v>OK</v>
      </c>
      <c r="M955" s="173">
        <v>23941</v>
      </c>
      <c r="N955" s="173">
        <f t="shared" si="32"/>
        <v>13811084</v>
      </c>
      <c r="O955" s="82" t="str">
        <f t="shared" si="33"/>
        <v>OK</v>
      </c>
      <c r="P955" s="173">
        <v>23948</v>
      </c>
      <c r="Q955" s="173">
        <f t="shared" si="34"/>
        <v>13815122</v>
      </c>
      <c r="R955" s="82" t="str">
        <f t="shared" si="35"/>
        <v>OK</v>
      </c>
      <c r="S955" s="75"/>
      <c r="T955" s="75"/>
      <c r="U955" s="75"/>
      <c r="V955" s="75"/>
      <c r="W955" s="75"/>
    </row>
    <row r="956" spans="1:23" ht="12.75" customHeight="1">
      <c r="A956" s="93" t="s">
        <v>1485</v>
      </c>
      <c r="B956" s="156" t="s">
        <v>1486</v>
      </c>
      <c r="C956" s="93" t="s">
        <v>389</v>
      </c>
      <c r="D956" s="172">
        <v>576.88</v>
      </c>
      <c r="E956" s="173">
        <v>91229</v>
      </c>
      <c r="F956" s="173">
        <f t="shared" si="27"/>
        <v>52628186</v>
      </c>
      <c r="G956" s="173">
        <v>90773</v>
      </c>
      <c r="H956" s="173">
        <f t="shared" si="28"/>
        <v>52365128</v>
      </c>
      <c r="I956" s="82" t="str">
        <f t="shared" si="29"/>
        <v>OK</v>
      </c>
      <c r="J956" s="173">
        <v>91229</v>
      </c>
      <c r="K956" s="173">
        <f t="shared" si="30"/>
        <v>52628186</v>
      </c>
      <c r="L956" s="82" t="str">
        <f t="shared" si="31"/>
        <v>OK</v>
      </c>
      <c r="M956" s="173">
        <v>90694</v>
      </c>
      <c r="N956" s="173">
        <f t="shared" si="32"/>
        <v>52319555</v>
      </c>
      <c r="O956" s="82" t="str">
        <f t="shared" si="33"/>
        <v>OK</v>
      </c>
      <c r="P956" s="173">
        <v>90720</v>
      </c>
      <c r="Q956" s="173">
        <f t="shared" si="34"/>
        <v>52334554</v>
      </c>
      <c r="R956" s="82" t="str">
        <f t="shared" si="35"/>
        <v>OK</v>
      </c>
      <c r="S956" s="75"/>
      <c r="T956" s="75"/>
      <c r="U956" s="75"/>
      <c r="V956" s="75"/>
      <c r="W956" s="75"/>
    </row>
    <row r="957" spans="1:23" ht="12.75" customHeight="1">
      <c r="A957" s="93" t="s">
        <v>1487</v>
      </c>
      <c r="B957" s="156" t="s">
        <v>1488</v>
      </c>
      <c r="C957" s="93" t="s">
        <v>1387</v>
      </c>
      <c r="D957" s="172">
        <v>435.74</v>
      </c>
      <c r="E957" s="173">
        <v>17685</v>
      </c>
      <c r="F957" s="173">
        <f t="shared" si="27"/>
        <v>7706062</v>
      </c>
      <c r="G957" s="173">
        <v>17597</v>
      </c>
      <c r="H957" s="173">
        <f t="shared" si="28"/>
        <v>7667717</v>
      </c>
      <c r="I957" s="82" t="str">
        <f t="shared" si="29"/>
        <v>OK</v>
      </c>
      <c r="J957" s="173">
        <v>17685</v>
      </c>
      <c r="K957" s="173">
        <f t="shared" si="30"/>
        <v>7706062</v>
      </c>
      <c r="L957" s="82" t="str">
        <f t="shared" si="31"/>
        <v>OK</v>
      </c>
      <c r="M957" s="173">
        <v>17581</v>
      </c>
      <c r="N957" s="173">
        <f t="shared" si="32"/>
        <v>7660745</v>
      </c>
      <c r="O957" s="82" t="str">
        <f t="shared" si="33"/>
        <v>OK</v>
      </c>
      <c r="P957" s="173">
        <v>17586</v>
      </c>
      <c r="Q957" s="173">
        <f t="shared" si="34"/>
        <v>7662924</v>
      </c>
      <c r="R957" s="82" t="str">
        <f t="shared" si="35"/>
        <v>OK</v>
      </c>
      <c r="S957" s="75"/>
      <c r="T957" s="75"/>
      <c r="U957" s="75"/>
      <c r="V957" s="75"/>
      <c r="W957" s="75"/>
    </row>
    <row r="958" spans="1:23" ht="12.75" customHeight="1">
      <c r="A958" s="93">
        <v>15.3</v>
      </c>
      <c r="B958" s="156" t="s">
        <v>1489</v>
      </c>
      <c r="C958" s="93"/>
      <c r="D958" s="172"/>
      <c r="E958" s="173"/>
      <c r="F958" s="173">
        <f t="shared" si="27"/>
        <v>0</v>
      </c>
      <c r="G958" s="173"/>
      <c r="H958" s="173">
        <f t="shared" si="28"/>
        <v>0</v>
      </c>
      <c r="I958" s="82" t="str">
        <f t="shared" si="29"/>
        <v>OK</v>
      </c>
      <c r="J958" s="173"/>
      <c r="K958" s="173">
        <f t="shared" si="30"/>
        <v>0</v>
      </c>
      <c r="L958" s="82" t="str">
        <f t="shared" si="31"/>
        <v>OK</v>
      </c>
      <c r="M958" s="173"/>
      <c r="N958" s="173">
        <f t="shared" si="32"/>
        <v>0</v>
      </c>
      <c r="O958" s="82" t="str">
        <f t="shared" si="33"/>
        <v>OK</v>
      </c>
      <c r="P958" s="173">
        <v>0</v>
      </c>
      <c r="Q958" s="173">
        <f t="shared" si="34"/>
        <v>0</v>
      </c>
      <c r="R958" s="82" t="str">
        <f t="shared" si="35"/>
        <v>OK</v>
      </c>
      <c r="S958" s="75"/>
      <c r="T958" s="75"/>
      <c r="U958" s="75"/>
      <c r="V958" s="75"/>
      <c r="W958" s="75"/>
    </row>
    <row r="959" spans="1:23" ht="12.75" customHeight="1">
      <c r="A959" s="93" t="s">
        <v>1490</v>
      </c>
      <c r="B959" s="156" t="s">
        <v>1491</v>
      </c>
      <c r="C959" s="93" t="s">
        <v>389</v>
      </c>
      <c r="D959" s="172">
        <v>22.05</v>
      </c>
      <c r="E959" s="173">
        <v>91862</v>
      </c>
      <c r="F959" s="173">
        <f t="shared" si="27"/>
        <v>2025557</v>
      </c>
      <c r="G959" s="173">
        <v>91403</v>
      </c>
      <c r="H959" s="173">
        <f t="shared" si="28"/>
        <v>2015436</v>
      </c>
      <c r="I959" s="82" t="str">
        <f t="shared" si="29"/>
        <v>OK</v>
      </c>
      <c r="J959" s="173">
        <v>91862</v>
      </c>
      <c r="K959" s="173">
        <f t="shared" si="30"/>
        <v>2025557</v>
      </c>
      <c r="L959" s="82" t="str">
        <f t="shared" si="31"/>
        <v>OK</v>
      </c>
      <c r="M959" s="173">
        <v>91324</v>
      </c>
      <c r="N959" s="173">
        <f t="shared" si="32"/>
        <v>2013694</v>
      </c>
      <c r="O959" s="82" t="str">
        <f t="shared" si="33"/>
        <v>OK</v>
      </c>
      <c r="P959" s="173">
        <v>91349</v>
      </c>
      <c r="Q959" s="173">
        <f t="shared" si="34"/>
        <v>2014245</v>
      </c>
      <c r="R959" s="82" t="str">
        <f t="shared" si="35"/>
        <v>OK</v>
      </c>
      <c r="S959" s="75"/>
      <c r="T959" s="75"/>
      <c r="U959" s="75"/>
      <c r="V959" s="75"/>
      <c r="W959" s="75"/>
    </row>
    <row r="960" spans="1:23" ht="12.75" customHeight="1">
      <c r="A960" s="93" t="s">
        <v>1492</v>
      </c>
      <c r="B960" s="156" t="s">
        <v>1493</v>
      </c>
      <c r="C960" s="93" t="s">
        <v>1156</v>
      </c>
      <c r="D960" s="172">
        <v>1</v>
      </c>
      <c r="E960" s="173">
        <v>150000</v>
      </c>
      <c r="F960" s="173">
        <f t="shared" si="27"/>
        <v>150000</v>
      </c>
      <c r="G960" s="173">
        <v>149250</v>
      </c>
      <c r="H960" s="173">
        <f t="shared" si="28"/>
        <v>149250</v>
      </c>
      <c r="I960" s="82" t="str">
        <f t="shared" si="29"/>
        <v>OK</v>
      </c>
      <c r="J960" s="173">
        <v>150000</v>
      </c>
      <c r="K960" s="173">
        <f t="shared" si="30"/>
        <v>150000</v>
      </c>
      <c r="L960" s="82" t="str">
        <f t="shared" si="31"/>
        <v>OK</v>
      </c>
      <c r="M960" s="173">
        <v>149121</v>
      </c>
      <c r="N960" s="173">
        <f t="shared" si="32"/>
        <v>149121</v>
      </c>
      <c r="O960" s="82" t="str">
        <f t="shared" si="33"/>
        <v>OK</v>
      </c>
      <c r="P960" s="173">
        <v>149163</v>
      </c>
      <c r="Q960" s="173">
        <f t="shared" si="34"/>
        <v>149163</v>
      </c>
      <c r="R960" s="82" t="str">
        <f t="shared" si="35"/>
        <v>OK</v>
      </c>
      <c r="S960" s="75"/>
      <c r="T960" s="75"/>
      <c r="U960" s="75"/>
      <c r="V960" s="75"/>
      <c r="W960" s="75"/>
    </row>
    <row r="961" spans="1:23" ht="12.75" customHeight="1">
      <c r="A961" s="93" t="s">
        <v>1494</v>
      </c>
      <c r="B961" s="156" t="s">
        <v>1495</v>
      </c>
      <c r="C961" s="93" t="s">
        <v>389</v>
      </c>
      <c r="D961" s="172">
        <v>20</v>
      </c>
      <c r="E961" s="173">
        <v>11475</v>
      </c>
      <c r="F961" s="173">
        <f t="shared" si="27"/>
        <v>229500</v>
      </c>
      <c r="G961" s="173">
        <v>11418</v>
      </c>
      <c r="H961" s="173">
        <f t="shared" si="28"/>
        <v>228360</v>
      </c>
      <c r="I961" s="82" t="str">
        <f t="shared" si="29"/>
        <v>OK</v>
      </c>
      <c r="J961" s="173">
        <v>11475</v>
      </c>
      <c r="K961" s="173">
        <f t="shared" si="30"/>
        <v>229500</v>
      </c>
      <c r="L961" s="82" t="str">
        <f t="shared" si="31"/>
        <v>OK</v>
      </c>
      <c r="M961" s="173">
        <v>11408</v>
      </c>
      <c r="N961" s="173">
        <f t="shared" si="32"/>
        <v>228160</v>
      </c>
      <c r="O961" s="82" t="str">
        <f t="shared" si="33"/>
        <v>OK</v>
      </c>
      <c r="P961" s="173">
        <v>11411</v>
      </c>
      <c r="Q961" s="173">
        <f t="shared" si="34"/>
        <v>228220</v>
      </c>
      <c r="R961" s="82" t="str">
        <f t="shared" si="35"/>
        <v>OK</v>
      </c>
      <c r="S961" s="75"/>
      <c r="T961" s="75"/>
      <c r="U961" s="75"/>
      <c r="V961" s="75"/>
      <c r="W961" s="75"/>
    </row>
    <row r="962" spans="1:23" ht="12.75" customHeight="1">
      <c r="A962" s="93" t="s">
        <v>1496</v>
      </c>
      <c r="B962" s="156" t="s">
        <v>1438</v>
      </c>
      <c r="C962" s="93" t="s">
        <v>389</v>
      </c>
      <c r="D962" s="172">
        <v>20</v>
      </c>
      <c r="E962" s="173">
        <v>27083</v>
      </c>
      <c r="F962" s="173">
        <f t="shared" si="27"/>
        <v>541660</v>
      </c>
      <c r="G962" s="173">
        <v>26948</v>
      </c>
      <c r="H962" s="173">
        <f t="shared" si="28"/>
        <v>538960</v>
      </c>
      <c r="I962" s="82" t="str">
        <f t="shared" si="29"/>
        <v>OK</v>
      </c>
      <c r="J962" s="173">
        <v>27083</v>
      </c>
      <c r="K962" s="173">
        <f t="shared" si="30"/>
        <v>541660</v>
      </c>
      <c r="L962" s="82" t="str">
        <f t="shared" si="31"/>
        <v>OK</v>
      </c>
      <c r="M962" s="173">
        <v>26924</v>
      </c>
      <c r="N962" s="173">
        <f t="shared" si="32"/>
        <v>538480</v>
      </c>
      <c r="O962" s="82" t="str">
        <f t="shared" si="33"/>
        <v>OK</v>
      </c>
      <c r="P962" s="173">
        <v>26932</v>
      </c>
      <c r="Q962" s="173">
        <f t="shared" si="34"/>
        <v>538640</v>
      </c>
      <c r="R962" s="82" t="str">
        <f t="shared" si="35"/>
        <v>OK</v>
      </c>
      <c r="S962" s="75"/>
      <c r="T962" s="75"/>
      <c r="U962" s="75"/>
      <c r="V962" s="75"/>
      <c r="W962" s="75"/>
    </row>
    <row r="963" spans="1:23" ht="12.75" customHeight="1">
      <c r="A963" s="93" t="s">
        <v>1497</v>
      </c>
      <c r="B963" s="156" t="s">
        <v>1440</v>
      </c>
      <c r="C963" s="93" t="s">
        <v>389</v>
      </c>
      <c r="D963" s="172">
        <v>20</v>
      </c>
      <c r="E963" s="173">
        <v>7498</v>
      </c>
      <c r="F963" s="173">
        <f t="shared" si="27"/>
        <v>149960</v>
      </c>
      <c r="G963" s="173">
        <v>7461</v>
      </c>
      <c r="H963" s="173">
        <f t="shared" si="28"/>
        <v>149220</v>
      </c>
      <c r="I963" s="82" t="str">
        <f t="shared" si="29"/>
        <v>OK</v>
      </c>
      <c r="J963" s="173">
        <v>7498</v>
      </c>
      <c r="K963" s="173">
        <f t="shared" si="30"/>
        <v>149960</v>
      </c>
      <c r="L963" s="82" t="str">
        <f t="shared" si="31"/>
        <v>OK</v>
      </c>
      <c r="M963" s="173">
        <v>7454</v>
      </c>
      <c r="N963" s="173">
        <f t="shared" si="32"/>
        <v>149080</v>
      </c>
      <c r="O963" s="82" t="str">
        <f t="shared" si="33"/>
        <v>OK</v>
      </c>
      <c r="P963" s="173">
        <v>7456</v>
      </c>
      <c r="Q963" s="173">
        <f t="shared" si="34"/>
        <v>149120</v>
      </c>
      <c r="R963" s="82" t="str">
        <f t="shared" si="35"/>
        <v>OK</v>
      </c>
      <c r="S963" s="75"/>
      <c r="T963" s="75"/>
      <c r="U963" s="75"/>
      <c r="V963" s="75"/>
      <c r="W963" s="75"/>
    </row>
    <row r="964" spans="1:23" ht="12.75" customHeight="1">
      <c r="A964" s="93">
        <v>15.4</v>
      </c>
      <c r="B964" s="156" t="s">
        <v>1498</v>
      </c>
      <c r="C964" s="93"/>
      <c r="D964" s="172"/>
      <c r="E964" s="173"/>
      <c r="F964" s="173">
        <f t="shared" si="27"/>
        <v>0</v>
      </c>
      <c r="G964" s="173"/>
      <c r="H964" s="173">
        <f t="shared" si="28"/>
        <v>0</v>
      </c>
      <c r="I964" s="82" t="str">
        <f t="shared" si="29"/>
        <v>OK</v>
      </c>
      <c r="J964" s="173"/>
      <c r="K964" s="173">
        <f t="shared" si="30"/>
        <v>0</v>
      </c>
      <c r="L964" s="82" t="str">
        <f t="shared" si="31"/>
        <v>OK</v>
      </c>
      <c r="M964" s="173"/>
      <c r="N964" s="173">
        <f t="shared" si="32"/>
        <v>0</v>
      </c>
      <c r="O964" s="82" t="str">
        <f t="shared" si="33"/>
        <v>OK</v>
      </c>
      <c r="P964" s="173">
        <v>0</v>
      </c>
      <c r="Q964" s="173">
        <f t="shared" si="34"/>
        <v>0</v>
      </c>
      <c r="R964" s="82" t="str">
        <f t="shared" si="35"/>
        <v>OK</v>
      </c>
      <c r="S964" s="75"/>
      <c r="T964" s="75"/>
      <c r="U964" s="75"/>
      <c r="V964" s="75"/>
      <c r="W964" s="75"/>
    </row>
    <row r="965" spans="1:23" ht="12.75" customHeight="1">
      <c r="A965" s="93" t="s">
        <v>1499</v>
      </c>
      <c r="B965" s="156" t="s">
        <v>1500</v>
      </c>
      <c r="C965" s="93" t="s">
        <v>389</v>
      </c>
      <c r="D965" s="172">
        <v>45</v>
      </c>
      <c r="E965" s="173">
        <v>72895</v>
      </c>
      <c r="F965" s="173">
        <f t="shared" si="27"/>
        <v>3280275</v>
      </c>
      <c r="G965" s="173">
        <v>72531</v>
      </c>
      <c r="H965" s="173">
        <f t="shared" si="28"/>
        <v>3263895</v>
      </c>
      <c r="I965" s="82" t="str">
        <f t="shared" si="29"/>
        <v>OK</v>
      </c>
      <c r="J965" s="173">
        <v>72895</v>
      </c>
      <c r="K965" s="173">
        <f t="shared" si="30"/>
        <v>3280275</v>
      </c>
      <c r="L965" s="82" t="str">
        <f t="shared" si="31"/>
        <v>OK</v>
      </c>
      <c r="M965" s="173">
        <v>72468</v>
      </c>
      <c r="N965" s="173">
        <f t="shared" si="32"/>
        <v>3261060</v>
      </c>
      <c r="O965" s="82" t="str">
        <f t="shared" si="33"/>
        <v>OK</v>
      </c>
      <c r="P965" s="173">
        <v>72488</v>
      </c>
      <c r="Q965" s="173">
        <f t="shared" si="34"/>
        <v>3261960</v>
      </c>
      <c r="R965" s="82" t="str">
        <f t="shared" si="35"/>
        <v>OK</v>
      </c>
      <c r="S965" s="75"/>
      <c r="T965" s="75"/>
      <c r="U965" s="75"/>
      <c r="V965" s="75"/>
      <c r="W965" s="75"/>
    </row>
    <row r="966" spans="1:23" ht="12.75" customHeight="1">
      <c r="A966" s="93" t="s">
        <v>1501</v>
      </c>
      <c r="B966" s="156" t="s">
        <v>443</v>
      </c>
      <c r="C966" s="93" t="s">
        <v>225</v>
      </c>
      <c r="D966" s="172">
        <v>8</v>
      </c>
      <c r="E966" s="173">
        <v>76413</v>
      </c>
      <c r="F966" s="173">
        <f t="shared" si="27"/>
        <v>611304</v>
      </c>
      <c r="G966" s="173">
        <v>76031</v>
      </c>
      <c r="H966" s="173">
        <f t="shared" si="28"/>
        <v>608248</v>
      </c>
      <c r="I966" s="82" t="str">
        <f t="shared" si="29"/>
        <v>OK</v>
      </c>
      <c r="J966" s="173">
        <v>76413</v>
      </c>
      <c r="K966" s="173">
        <f t="shared" si="30"/>
        <v>611304</v>
      </c>
      <c r="L966" s="82" t="str">
        <f t="shared" si="31"/>
        <v>OK</v>
      </c>
      <c r="M966" s="173">
        <v>75965</v>
      </c>
      <c r="N966" s="173">
        <f t="shared" si="32"/>
        <v>607720</v>
      </c>
      <c r="O966" s="82" t="str">
        <f t="shared" si="33"/>
        <v>OK</v>
      </c>
      <c r="P966" s="173">
        <v>75987</v>
      </c>
      <c r="Q966" s="173">
        <f t="shared" si="34"/>
        <v>607896</v>
      </c>
      <c r="R966" s="82" t="str">
        <f t="shared" si="35"/>
        <v>OK</v>
      </c>
      <c r="S966" s="75"/>
      <c r="T966" s="75"/>
      <c r="U966" s="75"/>
      <c r="V966" s="75"/>
      <c r="W966" s="75"/>
    </row>
    <row r="967" spans="1:23" ht="12.75" customHeight="1">
      <c r="A967" s="93"/>
      <c r="B967" s="156" t="s">
        <v>364</v>
      </c>
      <c r="C967" s="93"/>
      <c r="D967" s="172"/>
      <c r="E967" s="173"/>
      <c r="F967" s="173">
        <f t="shared" si="27"/>
        <v>0</v>
      </c>
      <c r="G967" s="173"/>
      <c r="H967" s="173">
        <f t="shared" si="28"/>
        <v>0</v>
      </c>
      <c r="I967" s="82" t="str">
        <f t="shared" si="29"/>
        <v>OK</v>
      </c>
      <c r="J967" s="173"/>
      <c r="K967" s="173">
        <f t="shared" si="30"/>
        <v>0</v>
      </c>
      <c r="L967" s="82" t="str">
        <f t="shared" si="31"/>
        <v>OK</v>
      </c>
      <c r="M967" s="173"/>
      <c r="N967" s="173">
        <f t="shared" si="32"/>
        <v>0</v>
      </c>
      <c r="O967" s="82" t="str">
        <f t="shared" si="33"/>
        <v>OK</v>
      </c>
      <c r="P967" s="173">
        <v>0</v>
      </c>
      <c r="Q967" s="173">
        <f t="shared" si="34"/>
        <v>0</v>
      </c>
      <c r="R967" s="82" t="str">
        <f t="shared" si="35"/>
        <v>OK</v>
      </c>
      <c r="S967" s="75"/>
      <c r="T967" s="75"/>
      <c r="U967" s="75"/>
      <c r="V967" s="75"/>
      <c r="W967" s="75"/>
    </row>
    <row r="968" spans="1:23" ht="12.75" customHeight="1">
      <c r="A968" s="93">
        <v>16</v>
      </c>
      <c r="B968" s="156" t="s">
        <v>1502</v>
      </c>
      <c r="C968" s="93"/>
      <c r="D968" s="172"/>
      <c r="E968" s="173"/>
      <c r="F968" s="173">
        <f t="shared" si="27"/>
        <v>0</v>
      </c>
      <c r="G968" s="173"/>
      <c r="H968" s="173">
        <f t="shared" si="28"/>
        <v>0</v>
      </c>
      <c r="I968" s="82" t="str">
        <f t="shared" si="29"/>
        <v>OK</v>
      </c>
      <c r="J968" s="173"/>
      <c r="K968" s="173">
        <f t="shared" si="30"/>
        <v>0</v>
      </c>
      <c r="L968" s="82" t="str">
        <f t="shared" si="31"/>
        <v>OK</v>
      </c>
      <c r="M968" s="173"/>
      <c r="N968" s="173">
        <f t="shared" si="32"/>
        <v>0</v>
      </c>
      <c r="O968" s="82" t="str">
        <f t="shared" si="33"/>
        <v>OK</v>
      </c>
      <c r="P968" s="173">
        <v>0</v>
      </c>
      <c r="Q968" s="173">
        <f t="shared" si="34"/>
        <v>0</v>
      </c>
      <c r="R968" s="82" t="str">
        <f t="shared" si="35"/>
        <v>OK</v>
      </c>
      <c r="S968" s="75"/>
      <c r="T968" s="75"/>
      <c r="U968" s="75"/>
      <c r="V968" s="75"/>
      <c r="W968" s="75"/>
    </row>
    <row r="969" spans="1:23" ht="12.75" customHeight="1">
      <c r="A969" s="93">
        <v>16.100000000000001</v>
      </c>
      <c r="B969" s="156" t="s">
        <v>377</v>
      </c>
      <c r="C969" s="93"/>
      <c r="D969" s="172"/>
      <c r="E969" s="173"/>
      <c r="F969" s="173">
        <f t="shared" si="27"/>
        <v>0</v>
      </c>
      <c r="G969" s="173"/>
      <c r="H969" s="173">
        <f t="shared" si="28"/>
        <v>0</v>
      </c>
      <c r="I969" s="82" t="str">
        <f t="shared" si="29"/>
        <v>OK</v>
      </c>
      <c r="J969" s="173"/>
      <c r="K969" s="173">
        <f t="shared" si="30"/>
        <v>0</v>
      </c>
      <c r="L969" s="82" t="str">
        <f t="shared" si="31"/>
        <v>OK</v>
      </c>
      <c r="M969" s="173"/>
      <c r="N969" s="173">
        <f t="shared" si="32"/>
        <v>0</v>
      </c>
      <c r="O969" s="82" t="str">
        <f t="shared" si="33"/>
        <v>OK</v>
      </c>
      <c r="P969" s="173">
        <v>0</v>
      </c>
      <c r="Q969" s="173">
        <f t="shared" si="34"/>
        <v>0</v>
      </c>
      <c r="R969" s="82" t="str">
        <f t="shared" si="35"/>
        <v>OK</v>
      </c>
      <c r="S969" s="75"/>
      <c r="T969" s="75"/>
      <c r="U969" s="75"/>
      <c r="V969" s="75"/>
      <c r="W969" s="75"/>
    </row>
    <row r="970" spans="1:23" ht="12.75" customHeight="1">
      <c r="A970" s="93" t="s">
        <v>1503</v>
      </c>
      <c r="B970" s="156" t="s">
        <v>1504</v>
      </c>
      <c r="C970" s="93" t="s">
        <v>389</v>
      </c>
      <c r="D970" s="172">
        <v>1818</v>
      </c>
      <c r="E970" s="173">
        <v>10435</v>
      </c>
      <c r="F970" s="173">
        <f t="shared" si="27"/>
        <v>18970830</v>
      </c>
      <c r="G970" s="173">
        <v>10383</v>
      </c>
      <c r="H970" s="173">
        <f t="shared" si="28"/>
        <v>18876294</v>
      </c>
      <c r="I970" s="82" t="str">
        <f t="shared" si="29"/>
        <v>OK</v>
      </c>
      <c r="J970" s="173">
        <v>10435</v>
      </c>
      <c r="K970" s="173">
        <f t="shared" si="30"/>
        <v>18970830</v>
      </c>
      <c r="L970" s="82" t="str">
        <f t="shared" si="31"/>
        <v>OK</v>
      </c>
      <c r="M970" s="173">
        <v>10374</v>
      </c>
      <c r="N970" s="173">
        <f t="shared" si="32"/>
        <v>18859932</v>
      </c>
      <c r="O970" s="82" t="str">
        <f t="shared" si="33"/>
        <v>OK</v>
      </c>
      <c r="P970" s="173">
        <v>10377</v>
      </c>
      <c r="Q970" s="173">
        <f t="shared" si="34"/>
        <v>18865386</v>
      </c>
      <c r="R970" s="82" t="str">
        <f t="shared" si="35"/>
        <v>OK</v>
      </c>
      <c r="S970" s="75"/>
      <c r="T970" s="75"/>
      <c r="U970" s="75"/>
      <c r="V970" s="75"/>
      <c r="W970" s="75"/>
    </row>
    <row r="971" spans="1:23" ht="12.75" customHeight="1">
      <c r="A971" s="93" t="s">
        <v>1505</v>
      </c>
      <c r="B971" s="156" t="s">
        <v>1440</v>
      </c>
      <c r="C971" s="93" t="s">
        <v>389</v>
      </c>
      <c r="D971" s="172">
        <v>363.5</v>
      </c>
      <c r="E971" s="173">
        <v>7498</v>
      </c>
      <c r="F971" s="173">
        <f t="shared" si="27"/>
        <v>2725523</v>
      </c>
      <c r="G971" s="173">
        <v>7461</v>
      </c>
      <c r="H971" s="173">
        <f t="shared" si="28"/>
        <v>2712074</v>
      </c>
      <c r="I971" s="82" t="str">
        <f t="shared" si="29"/>
        <v>OK</v>
      </c>
      <c r="J971" s="173">
        <v>7498</v>
      </c>
      <c r="K971" s="173">
        <f t="shared" si="30"/>
        <v>2725523</v>
      </c>
      <c r="L971" s="82" t="str">
        <f t="shared" si="31"/>
        <v>OK</v>
      </c>
      <c r="M971" s="173">
        <v>7454</v>
      </c>
      <c r="N971" s="173">
        <f t="shared" si="32"/>
        <v>2709529</v>
      </c>
      <c r="O971" s="82" t="str">
        <f t="shared" si="33"/>
        <v>OK</v>
      </c>
      <c r="P971" s="173">
        <v>7456</v>
      </c>
      <c r="Q971" s="173">
        <f t="shared" si="34"/>
        <v>2710256</v>
      </c>
      <c r="R971" s="82" t="str">
        <f t="shared" si="35"/>
        <v>OK</v>
      </c>
      <c r="S971" s="75"/>
      <c r="T971" s="75"/>
      <c r="U971" s="75"/>
      <c r="V971" s="75"/>
      <c r="W971" s="75"/>
    </row>
    <row r="972" spans="1:23" ht="12.75" customHeight="1">
      <c r="A972" s="93" t="s">
        <v>1506</v>
      </c>
      <c r="B972" s="156" t="s">
        <v>1507</v>
      </c>
      <c r="C972" s="93" t="s">
        <v>389</v>
      </c>
      <c r="D972" s="172">
        <v>182</v>
      </c>
      <c r="E972" s="173">
        <v>11475</v>
      </c>
      <c r="F972" s="173">
        <f t="shared" si="27"/>
        <v>2088450</v>
      </c>
      <c r="G972" s="173">
        <v>11418</v>
      </c>
      <c r="H972" s="173">
        <f t="shared" si="28"/>
        <v>2078076</v>
      </c>
      <c r="I972" s="82" t="str">
        <f t="shared" si="29"/>
        <v>OK</v>
      </c>
      <c r="J972" s="173">
        <v>11475</v>
      </c>
      <c r="K972" s="173">
        <f t="shared" si="30"/>
        <v>2088450</v>
      </c>
      <c r="L972" s="82" t="str">
        <f t="shared" si="31"/>
        <v>OK</v>
      </c>
      <c r="M972" s="173">
        <v>11408</v>
      </c>
      <c r="N972" s="173">
        <f t="shared" si="32"/>
        <v>2076256</v>
      </c>
      <c r="O972" s="82" t="str">
        <f t="shared" si="33"/>
        <v>OK</v>
      </c>
      <c r="P972" s="173">
        <v>11411</v>
      </c>
      <c r="Q972" s="173">
        <f t="shared" si="34"/>
        <v>2076802</v>
      </c>
      <c r="R972" s="82" t="str">
        <f t="shared" si="35"/>
        <v>OK</v>
      </c>
      <c r="S972" s="75"/>
      <c r="T972" s="75"/>
      <c r="U972" s="75"/>
      <c r="V972" s="75"/>
      <c r="W972" s="75"/>
    </row>
    <row r="973" spans="1:23" ht="12.75" customHeight="1">
      <c r="A973" s="93" t="s">
        <v>1508</v>
      </c>
      <c r="B973" s="156" t="s">
        <v>1509</v>
      </c>
      <c r="C973" s="93" t="s">
        <v>389</v>
      </c>
      <c r="D973" s="172">
        <v>182</v>
      </c>
      <c r="E973" s="173">
        <v>27083</v>
      </c>
      <c r="F973" s="173">
        <f t="shared" si="27"/>
        <v>4929106</v>
      </c>
      <c r="G973" s="173">
        <v>26948</v>
      </c>
      <c r="H973" s="173">
        <f t="shared" si="28"/>
        <v>4904536</v>
      </c>
      <c r="I973" s="82" t="str">
        <f t="shared" si="29"/>
        <v>OK</v>
      </c>
      <c r="J973" s="173">
        <v>27083</v>
      </c>
      <c r="K973" s="173">
        <f t="shared" si="30"/>
        <v>4929106</v>
      </c>
      <c r="L973" s="82" t="str">
        <f t="shared" si="31"/>
        <v>OK</v>
      </c>
      <c r="M973" s="173">
        <v>26924</v>
      </c>
      <c r="N973" s="173">
        <f t="shared" si="32"/>
        <v>4900168</v>
      </c>
      <c r="O973" s="82" t="str">
        <f t="shared" si="33"/>
        <v>OK</v>
      </c>
      <c r="P973" s="173">
        <v>26932</v>
      </c>
      <c r="Q973" s="173">
        <f t="shared" si="34"/>
        <v>4901624</v>
      </c>
      <c r="R973" s="82" t="str">
        <f t="shared" si="35"/>
        <v>OK</v>
      </c>
      <c r="S973" s="75"/>
      <c r="T973" s="75"/>
      <c r="U973" s="75"/>
      <c r="V973" s="75"/>
      <c r="W973" s="75"/>
    </row>
    <row r="974" spans="1:23" ht="12.75" customHeight="1">
      <c r="A974" s="93" t="s">
        <v>1510</v>
      </c>
      <c r="B974" s="156" t="s">
        <v>1511</v>
      </c>
      <c r="C974" s="93" t="s">
        <v>389</v>
      </c>
      <c r="D974" s="172">
        <v>211.5</v>
      </c>
      <c r="E974" s="173">
        <v>17121</v>
      </c>
      <c r="F974" s="173">
        <f t="shared" si="27"/>
        <v>3621092</v>
      </c>
      <c r="G974" s="173">
        <v>17035</v>
      </c>
      <c r="H974" s="173">
        <f t="shared" si="28"/>
        <v>3602903</v>
      </c>
      <c r="I974" s="82" t="str">
        <f t="shared" si="29"/>
        <v>OK</v>
      </c>
      <c r="J974" s="173">
        <v>17121</v>
      </c>
      <c r="K974" s="173">
        <f t="shared" si="30"/>
        <v>3621092</v>
      </c>
      <c r="L974" s="82" t="str">
        <f t="shared" si="31"/>
        <v>OK</v>
      </c>
      <c r="M974" s="173">
        <v>17021</v>
      </c>
      <c r="N974" s="173">
        <f t="shared" si="32"/>
        <v>3599942</v>
      </c>
      <c r="O974" s="82" t="str">
        <f t="shared" si="33"/>
        <v>OK</v>
      </c>
      <c r="P974" s="173">
        <v>17025</v>
      </c>
      <c r="Q974" s="173">
        <f t="shared" si="34"/>
        <v>3600788</v>
      </c>
      <c r="R974" s="82" t="str">
        <f t="shared" si="35"/>
        <v>OK</v>
      </c>
      <c r="S974" s="75"/>
      <c r="T974" s="75"/>
      <c r="U974" s="75"/>
      <c r="V974" s="75"/>
      <c r="W974" s="75"/>
    </row>
    <row r="975" spans="1:23" ht="12.75" customHeight="1">
      <c r="A975" s="93" t="s">
        <v>1512</v>
      </c>
      <c r="B975" s="156" t="s">
        <v>1513</v>
      </c>
      <c r="C975" s="93" t="s">
        <v>389</v>
      </c>
      <c r="D975" s="172">
        <v>42.04</v>
      </c>
      <c r="E975" s="173">
        <v>7498</v>
      </c>
      <c r="F975" s="173">
        <f t="shared" si="27"/>
        <v>315216</v>
      </c>
      <c r="G975" s="173">
        <v>7461</v>
      </c>
      <c r="H975" s="173">
        <f t="shared" si="28"/>
        <v>313660</v>
      </c>
      <c r="I975" s="82" t="str">
        <f t="shared" si="29"/>
        <v>OK</v>
      </c>
      <c r="J975" s="173">
        <v>7498</v>
      </c>
      <c r="K975" s="173">
        <f t="shared" si="30"/>
        <v>315216</v>
      </c>
      <c r="L975" s="82" t="str">
        <f t="shared" si="31"/>
        <v>OK</v>
      </c>
      <c r="M975" s="173">
        <v>7454</v>
      </c>
      <c r="N975" s="173">
        <f t="shared" si="32"/>
        <v>313366</v>
      </c>
      <c r="O975" s="82" t="str">
        <f t="shared" si="33"/>
        <v>OK</v>
      </c>
      <c r="P975" s="173">
        <v>7456</v>
      </c>
      <c r="Q975" s="173">
        <f t="shared" si="34"/>
        <v>313450</v>
      </c>
      <c r="R975" s="82" t="str">
        <f t="shared" si="35"/>
        <v>OK</v>
      </c>
      <c r="S975" s="75"/>
      <c r="T975" s="75"/>
      <c r="U975" s="75"/>
      <c r="V975" s="75"/>
      <c r="W975" s="75"/>
    </row>
    <row r="976" spans="1:23" ht="12.75" customHeight="1">
      <c r="A976" s="93" t="s">
        <v>1514</v>
      </c>
      <c r="B976" s="156" t="s">
        <v>1515</v>
      </c>
      <c r="C976" s="93" t="s">
        <v>389</v>
      </c>
      <c r="D976" s="172">
        <v>269</v>
      </c>
      <c r="E976" s="173">
        <v>10429</v>
      </c>
      <c r="F976" s="173">
        <f t="shared" si="27"/>
        <v>2805401</v>
      </c>
      <c r="G976" s="173">
        <v>10377</v>
      </c>
      <c r="H976" s="173">
        <f t="shared" si="28"/>
        <v>2791413</v>
      </c>
      <c r="I976" s="82" t="str">
        <f t="shared" si="29"/>
        <v>OK</v>
      </c>
      <c r="J976" s="173">
        <v>10429</v>
      </c>
      <c r="K976" s="173">
        <f t="shared" si="30"/>
        <v>2805401</v>
      </c>
      <c r="L976" s="82" t="str">
        <f t="shared" si="31"/>
        <v>OK</v>
      </c>
      <c r="M976" s="173">
        <v>10368</v>
      </c>
      <c r="N976" s="173">
        <f t="shared" si="32"/>
        <v>2788992</v>
      </c>
      <c r="O976" s="82" t="str">
        <f t="shared" si="33"/>
        <v>OK</v>
      </c>
      <c r="P976" s="173">
        <v>10371</v>
      </c>
      <c r="Q976" s="173">
        <f t="shared" si="34"/>
        <v>2789799</v>
      </c>
      <c r="R976" s="82" t="str">
        <f t="shared" si="35"/>
        <v>OK</v>
      </c>
      <c r="S976" s="75"/>
      <c r="T976" s="75"/>
      <c r="U976" s="75"/>
      <c r="V976" s="75"/>
      <c r="W976" s="75"/>
    </row>
    <row r="977" spans="1:23" ht="12.75" customHeight="1">
      <c r="A977" s="93" t="s">
        <v>1516</v>
      </c>
      <c r="B977" s="156" t="s">
        <v>1517</v>
      </c>
      <c r="C977" s="93" t="s">
        <v>389</v>
      </c>
      <c r="D977" s="172">
        <v>91</v>
      </c>
      <c r="E977" s="173">
        <v>27083</v>
      </c>
      <c r="F977" s="173">
        <f t="shared" si="27"/>
        <v>2464553</v>
      </c>
      <c r="G977" s="173">
        <v>26948</v>
      </c>
      <c r="H977" s="173">
        <f t="shared" si="28"/>
        <v>2452268</v>
      </c>
      <c r="I977" s="82" t="str">
        <f t="shared" si="29"/>
        <v>OK</v>
      </c>
      <c r="J977" s="173">
        <v>27083</v>
      </c>
      <c r="K977" s="173">
        <f t="shared" si="30"/>
        <v>2464553</v>
      </c>
      <c r="L977" s="82" t="str">
        <f t="shared" si="31"/>
        <v>OK</v>
      </c>
      <c r="M977" s="173">
        <v>26924</v>
      </c>
      <c r="N977" s="173">
        <f t="shared" si="32"/>
        <v>2450084</v>
      </c>
      <c r="O977" s="82" t="str">
        <f t="shared" si="33"/>
        <v>OK</v>
      </c>
      <c r="P977" s="173">
        <v>26932</v>
      </c>
      <c r="Q977" s="173">
        <f t="shared" si="34"/>
        <v>2450812</v>
      </c>
      <c r="R977" s="82" t="str">
        <f t="shared" si="35"/>
        <v>OK</v>
      </c>
      <c r="S977" s="75"/>
      <c r="T977" s="75"/>
      <c r="U977" s="75"/>
      <c r="V977" s="75"/>
      <c r="W977" s="75"/>
    </row>
    <row r="978" spans="1:23" ht="12.75" customHeight="1">
      <c r="A978" s="93" t="s">
        <v>1518</v>
      </c>
      <c r="B978" s="156" t="s">
        <v>1519</v>
      </c>
      <c r="C978" s="93" t="s">
        <v>389</v>
      </c>
      <c r="D978" s="172">
        <v>91</v>
      </c>
      <c r="E978" s="173">
        <v>17121</v>
      </c>
      <c r="F978" s="173">
        <f t="shared" si="27"/>
        <v>1558011</v>
      </c>
      <c r="G978" s="173">
        <v>17035</v>
      </c>
      <c r="H978" s="173">
        <f t="shared" si="28"/>
        <v>1550185</v>
      </c>
      <c r="I978" s="82" t="str">
        <f t="shared" si="29"/>
        <v>OK</v>
      </c>
      <c r="J978" s="173">
        <v>17121</v>
      </c>
      <c r="K978" s="173">
        <f t="shared" si="30"/>
        <v>1558011</v>
      </c>
      <c r="L978" s="82" t="str">
        <f t="shared" si="31"/>
        <v>OK</v>
      </c>
      <c r="M978" s="173">
        <v>17021</v>
      </c>
      <c r="N978" s="173">
        <f t="shared" si="32"/>
        <v>1548911</v>
      </c>
      <c r="O978" s="82" t="str">
        <f t="shared" si="33"/>
        <v>OK</v>
      </c>
      <c r="P978" s="173">
        <v>17025</v>
      </c>
      <c r="Q978" s="173">
        <f t="shared" si="34"/>
        <v>1549275</v>
      </c>
      <c r="R978" s="82" t="str">
        <f t="shared" si="35"/>
        <v>OK</v>
      </c>
      <c r="S978" s="75"/>
      <c r="T978" s="75"/>
      <c r="U978" s="75"/>
      <c r="V978" s="75"/>
      <c r="W978" s="75"/>
    </row>
    <row r="979" spans="1:23" ht="12.75" customHeight="1">
      <c r="A979" s="93"/>
      <c r="B979" s="156" t="s">
        <v>364</v>
      </c>
      <c r="C979" s="93"/>
      <c r="D979" s="172"/>
      <c r="E979" s="173"/>
      <c r="F979" s="173">
        <f t="shared" si="27"/>
        <v>0</v>
      </c>
      <c r="G979" s="173"/>
      <c r="H979" s="173">
        <f t="shared" si="28"/>
        <v>0</v>
      </c>
      <c r="I979" s="82" t="str">
        <f t="shared" si="29"/>
        <v>OK</v>
      </c>
      <c r="J979" s="173"/>
      <c r="K979" s="173">
        <f t="shared" si="30"/>
        <v>0</v>
      </c>
      <c r="L979" s="82" t="str">
        <f t="shared" si="31"/>
        <v>OK</v>
      </c>
      <c r="M979" s="173"/>
      <c r="N979" s="173">
        <f t="shared" si="32"/>
        <v>0</v>
      </c>
      <c r="O979" s="82" t="str">
        <f t="shared" si="33"/>
        <v>OK</v>
      </c>
      <c r="P979" s="173">
        <v>0</v>
      </c>
      <c r="Q979" s="173">
        <f t="shared" si="34"/>
        <v>0</v>
      </c>
      <c r="R979" s="82" t="str">
        <f t="shared" si="35"/>
        <v>OK</v>
      </c>
      <c r="S979" s="75"/>
      <c r="T979" s="75"/>
      <c r="U979" s="75"/>
      <c r="V979" s="75"/>
      <c r="W979" s="75"/>
    </row>
    <row r="980" spans="1:23" ht="12.75" customHeight="1">
      <c r="A980" s="93"/>
      <c r="B980" s="156" t="s">
        <v>1520</v>
      </c>
      <c r="C980" s="93"/>
      <c r="D980" s="172"/>
      <c r="E980" s="173"/>
      <c r="F980" s="173">
        <f t="shared" si="27"/>
        <v>0</v>
      </c>
      <c r="G980" s="173"/>
      <c r="H980" s="173">
        <f t="shared" si="28"/>
        <v>0</v>
      </c>
      <c r="I980" s="82" t="str">
        <f t="shared" si="29"/>
        <v>OK</v>
      </c>
      <c r="J980" s="173"/>
      <c r="K980" s="173">
        <f t="shared" si="30"/>
        <v>0</v>
      </c>
      <c r="L980" s="82" t="str">
        <f t="shared" si="31"/>
        <v>OK</v>
      </c>
      <c r="M980" s="173"/>
      <c r="N980" s="173">
        <f t="shared" si="32"/>
        <v>0</v>
      </c>
      <c r="O980" s="82" t="str">
        <f t="shared" si="33"/>
        <v>OK</v>
      </c>
      <c r="P980" s="173">
        <v>0</v>
      </c>
      <c r="Q980" s="173">
        <f t="shared" si="34"/>
        <v>0</v>
      </c>
      <c r="R980" s="82" t="str">
        <f t="shared" si="35"/>
        <v>OK</v>
      </c>
      <c r="S980" s="75"/>
      <c r="T980" s="75"/>
      <c r="U980" s="75"/>
      <c r="V980" s="75"/>
      <c r="W980" s="75"/>
    </row>
    <row r="981" spans="1:23" ht="12.75" customHeight="1">
      <c r="A981" s="93">
        <v>17.100000000000001</v>
      </c>
      <c r="B981" s="156" t="s">
        <v>292</v>
      </c>
      <c r="C981" s="93"/>
      <c r="D981" s="172"/>
      <c r="E981" s="173"/>
      <c r="F981" s="173">
        <f t="shared" si="27"/>
        <v>0</v>
      </c>
      <c r="G981" s="173"/>
      <c r="H981" s="173">
        <f t="shared" si="28"/>
        <v>0</v>
      </c>
      <c r="I981" s="82" t="str">
        <f t="shared" si="29"/>
        <v>OK</v>
      </c>
      <c r="J981" s="173"/>
      <c r="K981" s="173">
        <f t="shared" si="30"/>
        <v>0</v>
      </c>
      <c r="L981" s="82" t="str">
        <f t="shared" si="31"/>
        <v>OK</v>
      </c>
      <c r="M981" s="173"/>
      <c r="N981" s="173">
        <f t="shared" si="32"/>
        <v>0</v>
      </c>
      <c r="O981" s="82" t="str">
        <f t="shared" si="33"/>
        <v>OK</v>
      </c>
      <c r="P981" s="173">
        <v>0</v>
      </c>
      <c r="Q981" s="173">
        <f t="shared" si="34"/>
        <v>0</v>
      </c>
      <c r="R981" s="82" t="str">
        <f t="shared" si="35"/>
        <v>OK</v>
      </c>
      <c r="S981" s="75"/>
      <c r="T981" s="75"/>
      <c r="U981" s="75"/>
      <c r="V981" s="75"/>
      <c r="W981" s="75"/>
    </row>
    <row r="982" spans="1:23" ht="12.75" customHeight="1">
      <c r="A982" s="93" t="s">
        <v>1521</v>
      </c>
      <c r="B982" s="156" t="s">
        <v>1522</v>
      </c>
      <c r="C982" s="93" t="s">
        <v>389</v>
      </c>
      <c r="D982" s="172">
        <v>200</v>
      </c>
      <c r="E982" s="173">
        <v>48819</v>
      </c>
      <c r="F982" s="173">
        <f t="shared" si="27"/>
        <v>9763800</v>
      </c>
      <c r="G982" s="173">
        <v>48575</v>
      </c>
      <c r="H982" s="173">
        <f t="shared" si="28"/>
        <v>9715000</v>
      </c>
      <c r="I982" s="82" t="str">
        <f t="shared" si="29"/>
        <v>OK</v>
      </c>
      <c r="J982" s="173">
        <v>48819</v>
      </c>
      <c r="K982" s="173">
        <f t="shared" si="30"/>
        <v>9763800</v>
      </c>
      <c r="L982" s="82" t="str">
        <f t="shared" si="31"/>
        <v>OK</v>
      </c>
      <c r="M982" s="173">
        <v>48533</v>
      </c>
      <c r="N982" s="173">
        <f t="shared" si="32"/>
        <v>9706600</v>
      </c>
      <c r="O982" s="82" t="str">
        <f t="shared" si="33"/>
        <v>OK</v>
      </c>
      <c r="P982" s="173">
        <v>48547</v>
      </c>
      <c r="Q982" s="173">
        <f t="shared" si="34"/>
        <v>9709400</v>
      </c>
      <c r="R982" s="82" t="str">
        <f t="shared" si="35"/>
        <v>OK</v>
      </c>
      <c r="S982" s="75"/>
      <c r="T982" s="75"/>
      <c r="U982" s="75"/>
      <c r="V982" s="75"/>
      <c r="W982" s="75"/>
    </row>
    <row r="983" spans="1:23" ht="12.75" customHeight="1">
      <c r="A983" s="93">
        <v>17.2</v>
      </c>
      <c r="B983" s="156" t="s">
        <v>1523</v>
      </c>
      <c r="C983" s="93"/>
      <c r="D983" s="172"/>
      <c r="E983" s="173"/>
      <c r="F983" s="173">
        <f t="shared" si="27"/>
        <v>0</v>
      </c>
      <c r="G983" s="173"/>
      <c r="H983" s="173">
        <f t="shared" si="28"/>
        <v>0</v>
      </c>
      <c r="I983" s="82" t="str">
        <f t="shared" si="29"/>
        <v>OK</v>
      </c>
      <c r="J983" s="173"/>
      <c r="K983" s="173">
        <f t="shared" si="30"/>
        <v>0</v>
      </c>
      <c r="L983" s="82" t="str">
        <f t="shared" si="31"/>
        <v>OK</v>
      </c>
      <c r="M983" s="173"/>
      <c r="N983" s="173">
        <f t="shared" si="32"/>
        <v>0</v>
      </c>
      <c r="O983" s="82" t="str">
        <f t="shared" si="33"/>
        <v>OK</v>
      </c>
      <c r="P983" s="173">
        <v>0</v>
      </c>
      <c r="Q983" s="173">
        <f t="shared" si="34"/>
        <v>0</v>
      </c>
      <c r="R983" s="82" t="str">
        <f t="shared" si="35"/>
        <v>OK</v>
      </c>
      <c r="S983" s="75"/>
      <c r="T983" s="75"/>
      <c r="U983" s="75"/>
      <c r="V983" s="75"/>
      <c r="W983" s="75"/>
    </row>
    <row r="984" spans="1:23" ht="12.75" customHeight="1">
      <c r="A984" s="93" t="s">
        <v>1524</v>
      </c>
      <c r="B984" s="156" t="s">
        <v>1525</v>
      </c>
      <c r="C984" s="93" t="s">
        <v>389</v>
      </c>
      <c r="D984" s="172">
        <v>448.03</v>
      </c>
      <c r="E984" s="173">
        <v>35942</v>
      </c>
      <c r="F984" s="173">
        <f t="shared" si="27"/>
        <v>16103094</v>
      </c>
      <c r="G984" s="173">
        <v>35762</v>
      </c>
      <c r="H984" s="173">
        <f t="shared" si="28"/>
        <v>16022449</v>
      </c>
      <c r="I984" s="82" t="str">
        <f t="shared" si="29"/>
        <v>OK</v>
      </c>
      <c r="J984" s="173">
        <v>35942</v>
      </c>
      <c r="K984" s="173">
        <f t="shared" si="30"/>
        <v>16103094</v>
      </c>
      <c r="L984" s="82" t="str">
        <f t="shared" si="31"/>
        <v>OK</v>
      </c>
      <c r="M984" s="173">
        <v>35731</v>
      </c>
      <c r="N984" s="173">
        <f t="shared" si="32"/>
        <v>16008560</v>
      </c>
      <c r="O984" s="82" t="str">
        <f t="shared" si="33"/>
        <v>OK</v>
      </c>
      <c r="P984" s="173">
        <v>35741</v>
      </c>
      <c r="Q984" s="173">
        <f t="shared" si="34"/>
        <v>16013040</v>
      </c>
      <c r="R984" s="82" t="str">
        <f t="shared" si="35"/>
        <v>OK</v>
      </c>
      <c r="S984" s="75"/>
      <c r="T984" s="75"/>
      <c r="U984" s="75"/>
      <c r="V984" s="75"/>
      <c r="W984" s="75"/>
    </row>
    <row r="985" spans="1:23" ht="12.75" customHeight="1">
      <c r="A985" s="93">
        <v>17.3</v>
      </c>
      <c r="B985" s="156" t="s">
        <v>1526</v>
      </c>
      <c r="C985" s="93"/>
      <c r="D985" s="172"/>
      <c r="E985" s="173"/>
      <c r="F985" s="173">
        <f t="shared" si="27"/>
        <v>0</v>
      </c>
      <c r="G985" s="173"/>
      <c r="H985" s="173">
        <f t="shared" si="28"/>
        <v>0</v>
      </c>
      <c r="I985" s="82" t="str">
        <f t="shared" si="29"/>
        <v>OK</v>
      </c>
      <c r="J985" s="173"/>
      <c r="K985" s="173">
        <f t="shared" si="30"/>
        <v>0</v>
      </c>
      <c r="L985" s="82" t="str">
        <f t="shared" si="31"/>
        <v>OK</v>
      </c>
      <c r="M985" s="173"/>
      <c r="N985" s="173">
        <f t="shared" si="32"/>
        <v>0</v>
      </c>
      <c r="O985" s="82" t="str">
        <f t="shared" si="33"/>
        <v>OK</v>
      </c>
      <c r="P985" s="173">
        <v>0</v>
      </c>
      <c r="Q985" s="173">
        <f t="shared" si="34"/>
        <v>0</v>
      </c>
      <c r="R985" s="82" t="str">
        <f t="shared" si="35"/>
        <v>OK</v>
      </c>
      <c r="S985" s="75"/>
      <c r="T985" s="75"/>
      <c r="U985" s="75"/>
      <c r="V985" s="75"/>
      <c r="W985" s="75"/>
    </row>
    <row r="986" spans="1:23" ht="12.75" customHeight="1">
      <c r="A986" s="93" t="s">
        <v>1527</v>
      </c>
      <c r="B986" s="156" t="s">
        <v>1288</v>
      </c>
      <c r="C986" s="93" t="s">
        <v>389</v>
      </c>
      <c r="D986" s="172">
        <v>1150.4000000000001</v>
      </c>
      <c r="E986" s="173">
        <v>71900</v>
      </c>
      <c r="F986" s="173">
        <f t="shared" si="27"/>
        <v>82713760</v>
      </c>
      <c r="G986" s="173">
        <v>71541</v>
      </c>
      <c r="H986" s="173">
        <f t="shared" si="28"/>
        <v>82300766</v>
      </c>
      <c r="I986" s="82" t="str">
        <f t="shared" si="29"/>
        <v>OK</v>
      </c>
      <c r="J986" s="173">
        <v>69000</v>
      </c>
      <c r="K986" s="173">
        <f t="shared" si="30"/>
        <v>79377600</v>
      </c>
      <c r="L986" s="82" t="str">
        <f t="shared" si="31"/>
        <v>OK</v>
      </c>
      <c r="M986" s="173">
        <v>71479</v>
      </c>
      <c r="N986" s="173">
        <f t="shared" si="32"/>
        <v>82229442</v>
      </c>
      <c r="O986" s="82" t="str">
        <f t="shared" si="33"/>
        <v>OK</v>
      </c>
      <c r="P986" s="173">
        <v>71499</v>
      </c>
      <c r="Q986" s="173">
        <f t="shared" si="34"/>
        <v>82252450</v>
      </c>
      <c r="R986" s="82" t="str">
        <f t="shared" si="35"/>
        <v>OK</v>
      </c>
      <c r="S986" s="75"/>
      <c r="T986" s="75"/>
      <c r="U986" s="75"/>
      <c r="V986" s="75"/>
      <c r="W986" s="75"/>
    </row>
    <row r="987" spans="1:23" ht="12.75" customHeight="1">
      <c r="A987" s="93">
        <v>17.399999999999999</v>
      </c>
      <c r="B987" s="156" t="s">
        <v>1528</v>
      </c>
      <c r="C987" s="93"/>
      <c r="D987" s="172"/>
      <c r="E987" s="173"/>
      <c r="F987" s="173">
        <f t="shared" si="27"/>
        <v>0</v>
      </c>
      <c r="G987" s="173"/>
      <c r="H987" s="173">
        <f t="shared" si="28"/>
        <v>0</v>
      </c>
      <c r="I987" s="82" t="str">
        <f t="shared" si="29"/>
        <v>OK</v>
      </c>
      <c r="J987" s="173"/>
      <c r="K987" s="173">
        <f t="shared" si="30"/>
        <v>0</v>
      </c>
      <c r="L987" s="82" t="str">
        <f t="shared" si="31"/>
        <v>OK</v>
      </c>
      <c r="M987" s="173"/>
      <c r="N987" s="173">
        <f t="shared" si="32"/>
        <v>0</v>
      </c>
      <c r="O987" s="82" t="str">
        <f t="shared" si="33"/>
        <v>OK</v>
      </c>
      <c r="P987" s="173">
        <v>0</v>
      </c>
      <c r="Q987" s="173">
        <f t="shared" si="34"/>
        <v>0</v>
      </c>
      <c r="R987" s="82" t="str">
        <f t="shared" si="35"/>
        <v>OK</v>
      </c>
      <c r="S987" s="75"/>
      <c r="T987" s="75"/>
      <c r="U987" s="75"/>
      <c r="V987" s="75"/>
      <c r="W987" s="75"/>
    </row>
    <row r="988" spans="1:23" ht="12.75" customHeight="1">
      <c r="A988" s="93" t="s">
        <v>1529</v>
      </c>
      <c r="B988" s="156" t="s">
        <v>1530</v>
      </c>
      <c r="C988" s="93" t="s">
        <v>217</v>
      </c>
      <c r="D988" s="172">
        <v>116</v>
      </c>
      <c r="E988" s="173">
        <v>20265</v>
      </c>
      <c r="F988" s="173">
        <f t="shared" si="27"/>
        <v>2350740</v>
      </c>
      <c r="G988" s="173">
        <v>20164</v>
      </c>
      <c r="H988" s="173">
        <f t="shared" si="28"/>
        <v>2339024</v>
      </c>
      <c r="I988" s="82" t="str">
        <f t="shared" si="29"/>
        <v>OK</v>
      </c>
      <c r="J988" s="173">
        <v>20265</v>
      </c>
      <c r="K988" s="173">
        <f t="shared" si="30"/>
        <v>2350740</v>
      </c>
      <c r="L988" s="82" t="str">
        <f t="shared" si="31"/>
        <v>OK</v>
      </c>
      <c r="M988" s="173">
        <v>20146</v>
      </c>
      <c r="N988" s="173">
        <f t="shared" si="32"/>
        <v>2336936</v>
      </c>
      <c r="O988" s="82" t="str">
        <f t="shared" si="33"/>
        <v>OK</v>
      </c>
      <c r="P988" s="173">
        <v>20152</v>
      </c>
      <c r="Q988" s="173">
        <f t="shared" si="34"/>
        <v>2337632</v>
      </c>
      <c r="R988" s="82" t="str">
        <f t="shared" si="35"/>
        <v>OK</v>
      </c>
      <c r="S988" s="75"/>
      <c r="T988" s="75"/>
      <c r="U988" s="75"/>
      <c r="V988" s="75"/>
      <c r="W988" s="75"/>
    </row>
    <row r="989" spans="1:23" ht="12.75" customHeight="1">
      <c r="A989" s="93" t="s">
        <v>1531</v>
      </c>
      <c r="B989" s="156" t="s">
        <v>816</v>
      </c>
      <c r="C989" s="93" t="s">
        <v>217</v>
      </c>
      <c r="D989" s="172">
        <v>116</v>
      </c>
      <c r="E989" s="173">
        <v>45500</v>
      </c>
      <c r="F989" s="173">
        <f t="shared" si="27"/>
        <v>5278000</v>
      </c>
      <c r="G989" s="173">
        <v>45273</v>
      </c>
      <c r="H989" s="173">
        <f t="shared" si="28"/>
        <v>5251668</v>
      </c>
      <c r="I989" s="82" t="str">
        <f t="shared" si="29"/>
        <v>OK</v>
      </c>
      <c r="J989" s="173">
        <v>45500</v>
      </c>
      <c r="K989" s="173">
        <f t="shared" si="30"/>
        <v>5278000</v>
      </c>
      <c r="L989" s="82" t="str">
        <f t="shared" si="31"/>
        <v>OK</v>
      </c>
      <c r="M989" s="173">
        <v>45233</v>
      </c>
      <c r="N989" s="173">
        <f t="shared" si="32"/>
        <v>5247028</v>
      </c>
      <c r="O989" s="82" t="str">
        <f t="shared" si="33"/>
        <v>OK</v>
      </c>
      <c r="P989" s="173">
        <v>45246</v>
      </c>
      <c r="Q989" s="173">
        <f t="shared" si="34"/>
        <v>5248536</v>
      </c>
      <c r="R989" s="82" t="str">
        <f t="shared" si="35"/>
        <v>OK</v>
      </c>
      <c r="S989" s="75"/>
      <c r="T989" s="75"/>
      <c r="U989" s="75"/>
      <c r="V989" s="75"/>
      <c r="W989" s="75"/>
    </row>
    <row r="990" spans="1:23" ht="12.75" customHeight="1">
      <c r="A990" s="93" t="s">
        <v>1532</v>
      </c>
      <c r="B990" s="156" t="s">
        <v>447</v>
      </c>
      <c r="C990" s="93" t="s">
        <v>225</v>
      </c>
      <c r="D990" s="172">
        <v>12</v>
      </c>
      <c r="E990" s="173">
        <v>160724</v>
      </c>
      <c r="F990" s="173">
        <f t="shared" si="27"/>
        <v>1928688</v>
      </c>
      <c r="G990" s="173">
        <v>159920</v>
      </c>
      <c r="H990" s="173">
        <f t="shared" si="28"/>
        <v>1919040</v>
      </c>
      <c r="I990" s="82" t="str">
        <f t="shared" si="29"/>
        <v>OK</v>
      </c>
      <c r="J990" s="173">
        <v>160724</v>
      </c>
      <c r="K990" s="173">
        <f t="shared" si="30"/>
        <v>1928688</v>
      </c>
      <c r="L990" s="82" t="str">
        <f t="shared" si="31"/>
        <v>OK</v>
      </c>
      <c r="M990" s="173">
        <v>159782</v>
      </c>
      <c r="N990" s="173">
        <f t="shared" si="32"/>
        <v>1917384</v>
      </c>
      <c r="O990" s="82" t="str">
        <f t="shared" si="33"/>
        <v>OK</v>
      </c>
      <c r="P990" s="173">
        <v>159827</v>
      </c>
      <c r="Q990" s="173">
        <f t="shared" si="34"/>
        <v>1917924</v>
      </c>
      <c r="R990" s="82" t="str">
        <f t="shared" si="35"/>
        <v>OK</v>
      </c>
      <c r="S990" s="75"/>
      <c r="T990" s="75"/>
      <c r="U990" s="75"/>
      <c r="V990" s="75"/>
      <c r="W990" s="75"/>
    </row>
    <row r="991" spans="1:23" ht="12.75" customHeight="1">
      <c r="A991" s="93">
        <v>17.5</v>
      </c>
      <c r="B991" s="156" t="s">
        <v>1533</v>
      </c>
      <c r="C991" s="93"/>
      <c r="D991" s="172"/>
      <c r="E991" s="173"/>
      <c r="F991" s="173">
        <f t="shared" si="27"/>
        <v>0</v>
      </c>
      <c r="G991" s="173"/>
      <c r="H991" s="173">
        <f t="shared" si="28"/>
        <v>0</v>
      </c>
      <c r="I991" s="82" t="str">
        <f t="shared" si="29"/>
        <v>OK</v>
      </c>
      <c r="J991" s="173"/>
      <c r="K991" s="173">
        <f t="shared" si="30"/>
        <v>0</v>
      </c>
      <c r="L991" s="82" t="str">
        <f t="shared" si="31"/>
        <v>OK</v>
      </c>
      <c r="M991" s="173"/>
      <c r="N991" s="173">
        <f t="shared" si="32"/>
        <v>0</v>
      </c>
      <c r="O991" s="82" t="str">
        <f t="shared" si="33"/>
        <v>OK</v>
      </c>
      <c r="P991" s="173">
        <v>0</v>
      </c>
      <c r="Q991" s="173">
        <f t="shared" si="34"/>
        <v>0</v>
      </c>
      <c r="R991" s="82" t="str">
        <f t="shared" si="35"/>
        <v>OK</v>
      </c>
      <c r="S991" s="75"/>
      <c r="T991" s="75"/>
      <c r="U991" s="75"/>
      <c r="V991" s="75"/>
      <c r="W991" s="75"/>
    </row>
    <row r="992" spans="1:23" ht="12.75" customHeight="1">
      <c r="A992" s="93" t="s">
        <v>1534</v>
      </c>
      <c r="B992" s="156" t="s">
        <v>1535</v>
      </c>
      <c r="C992" s="93" t="s">
        <v>1156</v>
      </c>
      <c r="D992" s="172">
        <v>1</v>
      </c>
      <c r="E992" s="173">
        <v>7000000</v>
      </c>
      <c r="F992" s="173">
        <f t="shared" si="27"/>
        <v>7000000</v>
      </c>
      <c r="G992" s="173">
        <v>6965000</v>
      </c>
      <c r="H992" s="173">
        <f t="shared" si="28"/>
        <v>6965000</v>
      </c>
      <c r="I992" s="82" t="str">
        <f t="shared" si="29"/>
        <v>OK</v>
      </c>
      <c r="J992" s="173">
        <v>7000000</v>
      </c>
      <c r="K992" s="173">
        <f t="shared" si="30"/>
        <v>7000000</v>
      </c>
      <c r="L992" s="82" t="str">
        <f t="shared" si="31"/>
        <v>OK</v>
      </c>
      <c r="M992" s="173">
        <v>6958978</v>
      </c>
      <c r="N992" s="173">
        <f t="shared" si="32"/>
        <v>6958978</v>
      </c>
      <c r="O992" s="82" t="str">
        <f t="shared" si="33"/>
        <v>OK</v>
      </c>
      <c r="P992" s="173">
        <v>6960940</v>
      </c>
      <c r="Q992" s="173">
        <f t="shared" si="34"/>
        <v>6960940</v>
      </c>
      <c r="R992" s="82" t="str">
        <f t="shared" si="35"/>
        <v>OK</v>
      </c>
      <c r="S992" s="75"/>
      <c r="T992" s="75"/>
      <c r="U992" s="75"/>
      <c r="V992" s="75"/>
      <c r="W992" s="75"/>
    </row>
    <row r="993" spans="1:23" ht="12.75" customHeight="1">
      <c r="A993" s="93"/>
      <c r="B993" s="156" t="s">
        <v>364</v>
      </c>
      <c r="C993" s="93"/>
      <c r="D993" s="172"/>
      <c r="E993" s="173"/>
      <c r="F993" s="173">
        <f t="shared" si="27"/>
        <v>0</v>
      </c>
      <c r="G993" s="173"/>
      <c r="H993" s="173">
        <f t="shared" si="28"/>
        <v>0</v>
      </c>
      <c r="I993" s="82" t="str">
        <f t="shared" si="29"/>
        <v>OK</v>
      </c>
      <c r="J993" s="173"/>
      <c r="K993" s="173">
        <f t="shared" si="30"/>
        <v>0</v>
      </c>
      <c r="L993" s="82" t="str">
        <f t="shared" si="31"/>
        <v>OK</v>
      </c>
      <c r="M993" s="173"/>
      <c r="N993" s="173">
        <f t="shared" si="32"/>
        <v>0</v>
      </c>
      <c r="O993" s="82" t="str">
        <f t="shared" si="33"/>
        <v>OK</v>
      </c>
      <c r="P993" s="173">
        <v>0</v>
      </c>
      <c r="Q993" s="173">
        <f t="shared" si="34"/>
        <v>0</v>
      </c>
      <c r="R993" s="82" t="str">
        <f t="shared" si="35"/>
        <v>OK</v>
      </c>
      <c r="S993" s="75"/>
      <c r="T993" s="75"/>
      <c r="U993" s="75"/>
      <c r="V993" s="75"/>
      <c r="W993" s="75"/>
    </row>
    <row r="994" spans="1:23" ht="12.75" customHeight="1">
      <c r="A994" s="93">
        <v>18</v>
      </c>
      <c r="B994" s="156" t="s">
        <v>1536</v>
      </c>
      <c r="C994" s="93"/>
      <c r="D994" s="172"/>
      <c r="E994" s="173"/>
      <c r="F994" s="173">
        <f t="shared" si="27"/>
        <v>0</v>
      </c>
      <c r="G994" s="173"/>
      <c r="H994" s="173">
        <f t="shared" si="28"/>
        <v>0</v>
      </c>
      <c r="I994" s="82" t="str">
        <f t="shared" si="29"/>
        <v>OK</v>
      </c>
      <c r="J994" s="173"/>
      <c r="K994" s="173">
        <f t="shared" si="30"/>
        <v>0</v>
      </c>
      <c r="L994" s="82" t="str">
        <f t="shared" si="31"/>
        <v>OK</v>
      </c>
      <c r="M994" s="173"/>
      <c r="N994" s="173">
        <f t="shared" si="32"/>
        <v>0</v>
      </c>
      <c r="O994" s="82" t="str">
        <f t="shared" si="33"/>
        <v>OK</v>
      </c>
      <c r="P994" s="173">
        <v>0</v>
      </c>
      <c r="Q994" s="173">
        <f t="shared" si="34"/>
        <v>0</v>
      </c>
      <c r="R994" s="82" t="str">
        <f t="shared" si="35"/>
        <v>OK</v>
      </c>
      <c r="S994" s="75"/>
      <c r="T994" s="75"/>
      <c r="U994" s="75"/>
      <c r="V994" s="75"/>
      <c r="W994" s="75"/>
    </row>
    <row r="995" spans="1:23" ht="12.75" customHeight="1">
      <c r="A995" s="93">
        <v>18.100000000000001</v>
      </c>
      <c r="B995" s="156" t="s">
        <v>1537</v>
      </c>
      <c r="C995" s="93"/>
      <c r="D995" s="172"/>
      <c r="E995" s="173"/>
      <c r="F995" s="173">
        <f t="shared" si="27"/>
        <v>0</v>
      </c>
      <c r="G995" s="173"/>
      <c r="H995" s="173">
        <f t="shared" si="28"/>
        <v>0</v>
      </c>
      <c r="I995" s="82" t="str">
        <f t="shared" si="29"/>
        <v>OK</v>
      </c>
      <c r="J995" s="173"/>
      <c r="K995" s="173">
        <f t="shared" si="30"/>
        <v>0</v>
      </c>
      <c r="L995" s="82" t="str">
        <f t="shared" si="31"/>
        <v>OK</v>
      </c>
      <c r="M995" s="173"/>
      <c r="N995" s="173">
        <f t="shared" si="32"/>
        <v>0</v>
      </c>
      <c r="O995" s="82" t="str">
        <f t="shared" si="33"/>
        <v>OK</v>
      </c>
      <c r="P995" s="173">
        <v>0</v>
      </c>
      <c r="Q995" s="173">
        <f t="shared" si="34"/>
        <v>0</v>
      </c>
      <c r="R995" s="82" t="str">
        <f t="shared" si="35"/>
        <v>OK</v>
      </c>
      <c r="S995" s="75"/>
      <c r="T995" s="75"/>
      <c r="U995" s="75"/>
      <c r="V995" s="75"/>
      <c r="W995" s="75"/>
    </row>
    <row r="996" spans="1:23" ht="12.75" customHeight="1">
      <c r="A996" s="93" t="s">
        <v>1538</v>
      </c>
      <c r="B996" s="156" t="s">
        <v>1539</v>
      </c>
      <c r="C996" s="93" t="s">
        <v>389</v>
      </c>
      <c r="D996" s="172">
        <v>43.560000000000016</v>
      </c>
      <c r="E996" s="173">
        <v>13206</v>
      </c>
      <c r="F996" s="173">
        <f t="shared" si="27"/>
        <v>575253</v>
      </c>
      <c r="G996" s="173">
        <v>13140</v>
      </c>
      <c r="H996" s="173">
        <f t="shared" si="28"/>
        <v>572378</v>
      </c>
      <c r="I996" s="82" t="str">
        <f t="shared" si="29"/>
        <v>OK</v>
      </c>
      <c r="J996" s="173">
        <v>13206</v>
      </c>
      <c r="K996" s="173">
        <f t="shared" si="30"/>
        <v>575253</v>
      </c>
      <c r="L996" s="82" t="str">
        <f t="shared" si="31"/>
        <v>OK</v>
      </c>
      <c r="M996" s="173">
        <v>13129</v>
      </c>
      <c r="N996" s="173">
        <f t="shared" si="32"/>
        <v>571899</v>
      </c>
      <c r="O996" s="82" t="str">
        <f t="shared" si="33"/>
        <v>OK</v>
      </c>
      <c r="P996" s="173">
        <v>13132</v>
      </c>
      <c r="Q996" s="173">
        <f t="shared" si="34"/>
        <v>572030</v>
      </c>
      <c r="R996" s="82" t="str">
        <f t="shared" si="35"/>
        <v>OK</v>
      </c>
      <c r="S996" s="75"/>
      <c r="T996" s="75"/>
      <c r="U996" s="75"/>
      <c r="V996" s="75"/>
      <c r="W996" s="75"/>
    </row>
    <row r="997" spans="1:23" ht="12.75" customHeight="1">
      <c r="A997" s="93" t="s">
        <v>1540</v>
      </c>
      <c r="B997" s="156" t="s">
        <v>1504</v>
      </c>
      <c r="C997" s="93" t="s">
        <v>389</v>
      </c>
      <c r="D997" s="172">
        <v>5218.3</v>
      </c>
      <c r="E997" s="173">
        <v>10435</v>
      </c>
      <c r="F997" s="173">
        <f t="shared" si="27"/>
        <v>54452961</v>
      </c>
      <c r="G997" s="173">
        <v>10383</v>
      </c>
      <c r="H997" s="173">
        <f t="shared" si="28"/>
        <v>54181609</v>
      </c>
      <c r="I997" s="82" t="str">
        <f t="shared" si="29"/>
        <v>OK</v>
      </c>
      <c r="J997" s="173">
        <v>10435</v>
      </c>
      <c r="K997" s="173">
        <f t="shared" si="30"/>
        <v>54452961</v>
      </c>
      <c r="L997" s="82" t="str">
        <f t="shared" si="31"/>
        <v>OK</v>
      </c>
      <c r="M997" s="173">
        <v>10374</v>
      </c>
      <c r="N997" s="173">
        <f t="shared" si="32"/>
        <v>54134644</v>
      </c>
      <c r="O997" s="82" t="str">
        <f t="shared" si="33"/>
        <v>OK</v>
      </c>
      <c r="P997" s="173">
        <v>10377</v>
      </c>
      <c r="Q997" s="173">
        <f t="shared" si="34"/>
        <v>54150299</v>
      </c>
      <c r="R997" s="82" t="str">
        <f t="shared" si="35"/>
        <v>OK</v>
      </c>
      <c r="S997" s="75"/>
      <c r="T997" s="75"/>
      <c r="U997" s="75"/>
      <c r="V997" s="75"/>
      <c r="W997" s="75"/>
    </row>
    <row r="998" spans="1:23" ht="12.75" customHeight="1">
      <c r="A998" s="93">
        <v>18.2</v>
      </c>
      <c r="B998" s="156" t="s">
        <v>386</v>
      </c>
      <c r="C998" s="93"/>
      <c r="D998" s="172"/>
      <c r="E998" s="173"/>
      <c r="F998" s="173">
        <f t="shared" si="27"/>
        <v>0</v>
      </c>
      <c r="G998" s="173"/>
      <c r="H998" s="173">
        <f t="shared" si="28"/>
        <v>0</v>
      </c>
      <c r="I998" s="82" t="str">
        <f t="shared" si="29"/>
        <v>OK</v>
      </c>
      <c r="J998" s="173"/>
      <c r="K998" s="173">
        <f t="shared" si="30"/>
        <v>0</v>
      </c>
      <c r="L998" s="82" t="str">
        <f t="shared" si="31"/>
        <v>OK</v>
      </c>
      <c r="M998" s="173"/>
      <c r="N998" s="173">
        <f t="shared" si="32"/>
        <v>0</v>
      </c>
      <c r="O998" s="82" t="str">
        <f t="shared" si="33"/>
        <v>OK</v>
      </c>
      <c r="P998" s="173">
        <v>0</v>
      </c>
      <c r="Q998" s="173">
        <f t="shared" si="34"/>
        <v>0</v>
      </c>
      <c r="R998" s="82" t="str">
        <f t="shared" si="35"/>
        <v>OK</v>
      </c>
      <c r="S998" s="75"/>
      <c r="T998" s="75"/>
      <c r="U998" s="75"/>
      <c r="V998" s="75"/>
      <c r="W998" s="75"/>
    </row>
    <row r="999" spans="1:23" ht="12.75" customHeight="1">
      <c r="A999" s="93" t="s">
        <v>1541</v>
      </c>
      <c r="B999" s="156" t="s">
        <v>1542</v>
      </c>
      <c r="C999" s="93" t="s">
        <v>217</v>
      </c>
      <c r="D999" s="172">
        <v>700</v>
      </c>
      <c r="E999" s="173">
        <v>6548</v>
      </c>
      <c r="F999" s="173">
        <f t="shared" si="27"/>
        <v>4583600</v>
      </c>
      <c r="G999" s="173">
        <v>6515</v>
      </c>
      <c r="H999" s="173">
        <f t="shared" si="28"/>
        <v>4560500</v>
      </c>
      <c r="I999" s="82" t="str">
        <f t="shared" si="29"/>
        <v>OK</v>
      </c>
      <c r="J999" s="173">
        <v>6548</v>
      </c>
      <c r="K999" s="173">
        <f t="shared" si="30"/>
        <v>4583600</v>
      </c>
      <c r="L999" s="82" t="str">
        <f t="shared" si="31"/>
        <v>OK</v>
      </c>
      <c r="M999" s="173">
        <v>6510</v>
      </c>
      <c r="N999" s="173">
        <f t="shared" si="32"/>
        <v>4557000</v>
      </c>
      <c r="O999" s="82" t="str">
        <f t="shared" si="33"/>
        <v>OK</v>
      </c>
      <c r="P999" s="173">
        <v>6511</v>
      </c>
      <c r="Q999" s="173">
        <f t="shared" si="34"/>
        <v>4557700</v>
      </c>
      <c r="R999" s="82" t="str">
        <f t="shared" si="35"/>
        <v>OK</v>
      </c>
      <c r="S999" s="75"/>
      <c r="T999" s="75"/>
      <c r="U999" s="75"/>
      <c r="V999" s="75"/>
      <c r="W999" s="75"/>
    </row>
    <row r="1000" spans="1:23" ht="12.75" customHeight="1">
      <c r="A1000" s="93" t="s">
        <v>1543</v>
      </c>
      <c r="B1000" s="156" t="s">
        <v>719</v>
      </c>
      <c r="C1000" s="93" t="s">
        <v>490</v>
      </c>
      <c r="D1000" s="172">
        <v>1</v>
      </c>
      <c r="E1000" s="173">
        <v>150000</v>
      </c>
      <c r="F1000" s="173">
        <f t="shared" si="27"/>
        <v>150000</v>
      </c>
      <c r="G1000" s="173">
        <v>149250</v>
      </c>
      <c r="H1000" s="173">
        <f t="shared" si="28"/>
        <v>149250</v>
      </c>
      <c r="I1000" s="82" t="str">
        <f t="shared" si="29"/>
        <v>OK</v>
      </c>
      <c r="J1000" s="173">
        <v>150000</v>
      </c>
      <c r="K1000" s="173">
        <f t="shared" si="30"/>
        <v>150000</v>
      </c>
      <c r="L1000" s="82" t="str">
        <f t="shared" si="31"/>
        <v>OK</v>
      </c>
      <c r="M1000" s="173">
        <v>149121</v>
      </c>
      <c r="N1000" s="173">
        <f t="shared" si="32"/>
        <v>149121</v>
      </c>
      <c r="O1000" s="82" t="str">
        <f t="shared" si="33"/>
        <v>OK</v>
      </c>
      <c r="P1000" s="173">
        <v>149163</v>
      </c>
      <c r="Q1000" s="173">
        <f t="shared" si="34"/>
        <v>149163</v>
      </c>
      <c r="R1000" s="82" t="str">
        <f t="shared" si="35"/>
        <v>OK</v>
      </c>
      <c r="S1000" s="75"/>
      <c r="T1000" s="75"/>
      <c r="U1000" s="75"/>
      <c r="V1000" s="75"/>
      <c r="W1000" s="75"/>
    </row>
    <row r="1001" spans="1:23" ht="12.75" customHeight="1">
      <c r="A1001" s="93" t="s">
        <v>1544</v>
      </c>
      <c r="B1001" s="156" t="s">
        <v>395</v>
      </c>
      <c r="C1001" s="93" t="s">
        <v>225</v>
      </c>
      <c r="D1001" s="172">
        <v>524</v>
      </c>
      <c r="E1001" s="173">
        <v>37463</v>
      </c>
      <c r="F1001" s="173">
        <f t="shared" si="27"/>
        <v>19630612</v>
      </c>
      <c r="G1001" s="173">
        <v>37276</v>
      </c>
      <c r="H1001" s="173">
        <f t="shared" si="28"/>
        <v>19532624</v>
      </c>
      <c r="I1001" s="82" t="str">
        <f t="shared" si="29"/>
        <v>OK</v>
      </c>
      <c r="J1001" s="173">
        <v>37463</v>
      </c>
      <c r="K1001" s="173">
        <f t="shared" si="30"/>
        <v>19630612</v>
      </c>
      <c r="L1001" s="82" t="str">
        <f t="shared" si="31"/>
        <v>OK</v>
      </c>
      <c r="M1001" s="173">
        <v>37243</v>
      </c>
      <c r="N1001" s="173">
        <f t="shared" si="32"/>
        <v>19515332</v>
      </c>
      <c r="O1001" s="82" t="str">
        <f t="shared" si="33"/>
        <v>OK</v>
      </c>
      <c r="P1001" s="173">
        <v>37254</v>
      </c>
      <c r="Q1001" s="173">
        <f t="shared" si="34"/>
        <v>19521096</v>
      </c>
      <c r="R1001" s="82" t="str">
        <f t="shared" si="35"/>
        <v>OK</v>
      </c>
      <c r="S1001" s="75"/>
      <c r="T1001" s="75"/>
      <c r="U1001" s="75"/>
      <c r="V1001" s="75"/>
      <c r="W1001" s="75"/>
    </row>
    <row r="1002" spans="1:23" ht="12.75" customHeight="1">
      <c r="A1002" s="93" t="s">
        <v>1545</v>
      </c>
      <c r="B1002" s="156" t="s">
        <v>397</v>
      </c>
      <c r="C1002" s="93" t="s">
        <v>225</v>
      </c>
      <c r="D1002" s="172">
        <v>300</v>
      </c>
      <c r="E1002" s="173">
        <v>28146</v>
      </c>
      <c r="F1002" s="173">
        <f t="shared" si="27"/>
        <v>8443800</v>
      </c>
      <c r="G1002" s="173">
        <v>28005</v>
      </c>
      <c r="H1002" s="173">
        <f t="shared" si="28"/>
        <v>8401500</v>
      </c>
      <c r="I1002" s="82" t="str">
        <f t="shared" si="29"/>
        <v>OK</v>
      </c>
      <c r="J1002" s="173">
        <v>28146</v>
      </c>
      <c r="K1002" s="173">
        <f t="shared" si="30"/>
        <v>8443800</v>
      </c>
      <c r="L1002" s="82" t="str">
        <f t="shared" si="31"/>
        <v>OK</v>
      </c>
      <c r="M1002" s="173">
        <v>27981</v>
      </c>
      <c r="N1002" s="173">
        <f t="shared" si="32"/>
        <v>8394300</v>
      </c>
      <c r="O1002" s="82" t="str">
        <f t="shared" si="33"/>
        <v>OK</v>
      </c>
      <c r="P1002" s="173">
        <v>27989</v>
      </c>
      <c r="Q1002" s="173">
        <f t="shared" si="34"/>
        <v>8396700</v>
      </c>
      <c r="R1002" s="82" t="str">
        <f t="shared" si="35"/>
        <v>OK</v>
      </c>
      <c r="S1002" s="75"/>
      <c r="T1002" s="75"/>
      <c r="U1002" s="75"/>
      <c r="V1002" s="75"/>
      <c r="W1002" s="75"/>
    </row>
    <row r="1003" spans="1:23" ht="12.75" customHeight="1">
      <c r="A1003" s="93">
        <v>18.3</v>
      </c>
      <c r="B1003" s="156" t="s">
        <v>1546</v>
      </c>
      <c r="C1003" s="93"/>
      <c r="D1003" s="172"/>
      <c r="E1003" s="173"/>
      <c r="F1003" s="173">
        <f t="shared" si="27"/>
        <v>0</v>
      </c>
      <c r="G1003" s="173"/>
      <c r="H1003" s="173">
        <f t="shared" si="28"/>
        <v>0</v>
      </c>
      <c r="I1003" s="82" t="str">
        <f t="shared" si="29"/>
        <v>OK</v>
      </c>
      <c r="J1003" s="173"/>
      <c r="K1003" s="173">
        <f t="shared" si="30"/>
        <v>0</v>
      </c>
      <c r="L1003" s="82" t="str">
        <f t="shared" si="31"/>
        <v>OK</v>
      </c>
      <c r="M1003" s="173"/>
      <c r="N1003" s="173">
        <f t="shared" si="32"/>
        <v>0</v>
      </c>
      <c r="O1003" s="82" t="str">
        <f t="shared" si="33"/>
        <v>OK</v>
      </c>
      <c r="P1003" s="173">
        <v>0</v>
      </c>
      <c r="Q1003" s="173">
        <f t="shared" si="34"/>
        <v>0</v>
      </c>
      <c r="R1003" s="82" t="str">
        <f t="shared" si="35"/>
        <v>OK</v>
      </c>
      <c r="S1003" s="75"/>
      <c r="T1003" s="75"/>
      <c r="U1003" s="75"/>
      <c r="V1003" s="75"/>
      <c r="W1003" s="75"/>
    </row>
    <row r="1004" spans="1:23" ht="12.75" customHeight="1">
      <c r="A1004" s="93" t="s">
        <v>1547</v>
      </c>
      <c r="B1004" s="156" t="s">
        <v>1530</v>
      </c>
      <c r="C1004" s="93" t="s">
        <v>217</v>
      </c>
      <c r="D1004" s="172">
        <v>910.08</v>
      </c>
      <c r="E1004" s="173">
        <v>20265</v>
      </c>
      <c r="F1004" s="173">
        <f t="shared" si="27"/>
        <v>18442771</v>
      </c>
      <c r="G1004" s="173">
        <v>20164</v>
      </c>
      <c r="H1004" s="173">
        <f t="shared" si="28"/>
        <v>18350853</v>
      </c>
      <c r="I1004" s="82" t="str">
        <f t="shared" si="29"/>
        <v>OK</v>
      </c>
      <c r="J1004" s="173">
        <v>20265</v>
      </c>
      <c r="K1004" s="173">
        <f t="shared" si="30"/>
        <v>18442771</v>
      </c>
      <c r="L1004" s="82" t="str">
        <f t="shared" si="31"/>
        <v>OK</v>
      </c>
      <c r="M1004" s="173">
        <v>20146</v>
      </c>
      <c r="N1004" s="173">
        <f t="shared" si="32"/>
        <v>18334472</v>
      </c>
      <c r="O1004" s="82" t="str">
        <f t="shared" si="33"/>
        <v>OK</v>
      </c>
      <c r="P1004" s="173">
        <v>20152</v>
      </c>
      <c r="Q1004" s="173">
        <f t="shared" si="34"/>
        <v>18339932</v>
      </c>
      <c r="R1004" s="82" t="str">
        <f t="shared" si="35"/>
        <v>OK</v>
      </c>
      <c r="S1004" s="75"/>
      <c r="T1004" s="75"/>
      <c r="U1004" s="75"/>
      <c r="V1004" s="75"/>
      <c r="W1004" s="75"/>
    </row>
    <row r="1005" spans="1:23" ht="12.75" customHeight="1">
      <c r="A1005" s="93" t="s">
        <v>1548</v>
      </c>
      <c r="B1005" s="156" t="s">
        <v>1549</v>
      </c>
      <c r="C1005" s="93" t="s">
        <v>217</v>
      </c>
      <c r="D1005" s="172">
        <v>910.08</v>
      </c>
      <c r="E1005" s="173">
        <v>45500</v>
      </c>
      <c r="F1005" s="173">
        <f t="shared" si="27"/>
        <v>41408640</v>
      </c>
      <c r="G1005" s="173">
        <v>45273</v>
      </c>
      <c r="H1005" s="173">
        <f t="shared" si="28"/>
        <v>41202052</v>
      </c>
      <c r="I1005" s="82" t="str">
        <f t="shared" si="29"/>
        <v>OK</v>
      </c>
      <c r="J1005" s="173">
        <v>45500</v>
      </c>
      <c r="K1005" s="173">
        <f t="shared" si="30"/>
        <v>41408640</v>
      </c>
      <c r="L1005" s="82" t="str">
        <f t="shared" si="31"/>
        <v>OK</v>
      </c>
      <c r="M1005" s="173">
        <v>45233</v>
      </c>
      <c r="N1005" s="173">
        <f t="shared" si="32"/>
        <v>41165649</v>
      </c>
      <c r="O1005" s="82" t="str">
        <f t="shared" si="33"/>
        <v>OK</v>
      </c>
      <c r="P1005" s="173">
        <v>45246</v>
      </c>
      <c r="Q1005" s="173">
        <f t="shared" si="34"/>
        <v>41177480</v>
      </c>
      <c r="R1005" s="82" t="str">
        <f t="shared" si="35"/>
        <v>OK</v>
      </c>
      <c r="S1005" s="75"/>
      <c r="T1005" s="75"/>
      <c r="U1005" s="75"/>
      <c r="V1005" s="75"/>
      <c r="W1005" s="75"/>
    </row>
    <row r="1006" spans="1:23" ht="12.75" customHeight="1">
      <c r="A1006" s="93" t="s">
        <v>1550</v>
      </c>
      <c r="B1006" s="156" t="s">
        <v>1551</v>
      </c>
      <c r="C1006" s="93" t="s">
        <v>225</v>
      </c>
      <c r="D1006" s="172">
        <v>70</v>
      </c>
      <c r="E1006" s="173">
        <v>22348</v>
      </c>
      <c r="F1006" s="173">
        <f t="shared" si="27"/>
        <v>1564360</v>
      </c>
      <c r="G1006" s="173">
        <v>22236</v>
      </c>
      <c r="H1006" s="173">
        <f t="shared" si="28"/>
        <v>1556520</v>
      </c>
      <c r="I1006" s="82" t="str">
        <f t="shared" si="29"/>
        <v>OK</v>
      </c>
      <c r="J1006" s="173">
        <v>22348</v>
      </c>
      <c r="K1006" s="173">
        <f t="shared" si="30"/>
        <v>1564360</v>
      </c>
      <c r="L1006" s="82" t="str">
        <f t="shared" si="31"/>
        <v>OK</v>
      </c>
      <c r="M1006" s="173">
        <v>22217</v>
      </c>
      <c r="N1006" s="173">
        <f t="shared" si="32"/>
        <v>1555190</v>
      </c>
      <c r="O1006" s="82" t="str">
        <f t="shared" si="33"/>
        <v>OK</v>
      </c>
      <c r="P1006" s="173">
        <v>22223</v>
      </c>
      <c r="Q1006" s="173">
        <f t="shared" si="34"/>
        <v>1555610</v>
      </c>
      <c r="R1006" s="82" t="str">
        <f t="shared" si="35"/>
        <v>OK</v>
      </c>
      <c r="S1006" s="75"/>
      <c r="T1006" s="75"/>
      <c r="U1006" s="75"/>
      <c r="V1006" s="75"/>
      <c r="W1006" s="75"/>
    </row>
    <row r="1007" spans="1:23" ht="12.75" customHeight="1">
      <c r="A1007" s="93" t="s">
        <v>1552</v>
      </c>
      <c r="B1007" s="156" t="s">
        <v>820</v>
      </c>
      <c r="C1007" s="93" t="s">
        <v>225</v>
      </c>
      <c r="D1007" s="172">
        <v>70</v>
      </c>
      <c r="E1007" s="173">
        <v>4348</v>
      </c>
      <c r="F1007" s="173">
        <f t="shared" si="27"/>
        <v>304360</v>
      </c>
      <c r="G1007" s="173">
        <v>4326</v>
      </c>
      <c r="H1007" s="173">
        <f t="shared" si="28"/>
        <v>302820</v>
      </c>
      <c r="I1007" s="82" t="str">
        <f t="shared" si="29"/>
        <v>OK</v>
      </c>
      <c r="J1007" s="173">
        <v>4348</v>
      </c>
      <c r="K1007" s="173">
        <f t="shared" si="30"/>
        <v>304360</v>
      </c>
      <c r="L1007" s="82" t="str">
        <f t="shared" si="31"/>
        <v>OK</v>
      </c>
      <c r="M1007" s="173">
        <v>4323</v>
      </c>
      <c r="N1007" s="173">
        <f t="shared" si="32"/>
        <v>302610</v>
      </c>
      <c r="O1007" s="82" t="str">
        <f t="shared" si="33"/>
        <v>OK</v>
      </c>
      <c r="P1007" s="173">
        <v>4324</v>
      </c>
      <c r="Q1007" s="173">
        <f t="shared" si="34"/>
        <v>302680</v>
      </c>
      <c r="R1007" s="82" t="str">
        <f t="shared" si="35"/>
        <v>OK</v>
      </c>
      <c r="S1007" s="75"/>
      <c r="T1007" s="75"/>
      <c r="U1007" s="75"/>
      <c r="V1007" s="75"/>
      <c r="W1007" s="75"/>
    </row>
    <row r="1008" spans="1:23" ht="12.75" customHeight="1">
      <c r="A1008" s="93">
        <v>18.399999999999999</v>
      </c>
      <c r="B1008" s="156" t="s">
        <v>1553</v>
      </c>
      <c r="C1008" s="93"/>
      <c r="D1008" s="172"/>
      <c r="E1008" s="173"/>
      <c r="F1008" s="173">
        <f t="shared" si="27"/>
        <v>0</v>
      </c>
      <c r="G1008" s="173"/>
      <c r="H1008" s="173">
        <f t="shared" si="28"/>
        <v>0</v>
      </c>
      <c r="I1008" s="82" t="str">
        <f t="shared" si="29"/>
        <v>OK</v>
      </c>
      <c r="J1008" s="173"/>
      <c r="K1008" s="173">
        <f t="shared" si="30"/>
        <v>0</v>
      </c>
      <c r="L1008" s="82" t="str">
        <f t="shared" si="31"/>
        <v>OK</v>
      </c>
      <c r="M1008" s="173"/>
      <c r="N1008" s="173">
        <f t="shared" si="32"/>
        <v>0</v>
      </c>
      <c r="O1008" s="82" t="str">
        <f t="shared" si="33"/>
        <v>OK</v>
      </c>
      <c r="P1008" s="173">
        <v>0</v>
      </c>
      <c r="Q1008" s="173">
        <f t="shared" si="34"/>
        <v>0</v>
      </c>
      <c r="R1008" s="82" t="str">
        <f t="shared" si="35"/>
        <v>OK</v>
      </c>
      <c r="S1008" s="75"/>
      <c r="T1008" s="75"/>
      <c r="U1008" s="75"/>
      <c r="V1008" s="75"/>
      <c r="W1008" s="75"/>
    </row>
    <row r="1009" spans="1:23" ht="12.75" customHeight="1">
      <c r="A1009" s="93" t="s">
        <v>1554</v>
      </c>
      <c r="B1009" s="156" t="s">
        <v>1555</v>
      </c>
      <c r="C1009" s="93" t="s">
        <v>217</v>
      </c>
      <c r="D1009" s="172">
        <v>20</v>
      </c>
      <c r="E1009" s="173">
        <v>39452</v>
      </c>
      <c r="F1009" s="173">
        <f t="shared" si="27"/>
        <v>789040</v>
      </c>
      <c r="G1009" s="173">
        <v>39255</v>
      </c>
      <c r="H1009" s="173">
        <f t="shared" si="28"/>
        <v>785100</v>
      </c>
      <c r="I1009" s="82" t="str">
        <f t="shared" si="29"/>
        <v>OK</v>
      </c>
      <c r="J1009" s="173">
        <v>39452</v>
      </c>
      <c r="K1009" s="173">
        <f t="shared" si="30"/>
        <v>789040</v>
      </c>
      <c r="L1009" s="82" t="str">
        <f t="shared" si="31"/>
        <v>OK</v>
      </c>
      <c r="M1009" s="173">
        <v>39221</v>
      </c>
      <c r="N1009" s="173">
        <f t="shared" si="32"/>
        <v>784420</v>
      </c>
      <c r="O1009" s="82" t="str">
        <f t="shared" si="33"/>
        <v>OK</v>
      </c>
      <c r="P1009" s="173">
        <v>39232</v>
      </c>
      <c r="Q1009" s="173">
        <f t="shared" si="34"/>
        <v>784640</v>
      </c>
      <c r="R1009" s="82" t="str">
        <f t="shared" si="35"/>
        <v>OK</v>
      </c>
      <c r="S1009" s="75"/>
      <c r="T1009" s="75"/>
      <c r="U1009" s="75"/>
      <c r="V1009" s="75"/>
      <c r="W1009" s="75"/>
    </row>
    <row r="1010" spans="1:23" ht="12.75" customHeight="1">
      <c r="A1010" s="93" t="s">
        <v>1556</v>
      </c>
      <c r="B1010" s="156" t="s">
        <v>296</v>
      </c>
      <c r="C1010" s="93" t="s">
        <v>217</v>
      </c>
      <c r="D1010" s="172">
        <v>35</v>
      </c>
      <c r="E1010" s="173">
        <v>24082</v>
      </c>
      <c r="F1010" s="173">
        <f t="shared" si="27"/>
        <v>842870</v>
      </c>
      <c r="G1010" s="173">
        <v>23962</v>
      </c>
      <c r="H1010" s="173">
        <f t="shared" si="28"/>
        <v>838670</v>
      </c>
      <c r="I1010" s="82" t="str">
        <f t="shared" si="29"/>
        <v>OK</v>
      </c>
      <c r="J1010" s="173">
        <v>24082</v>
      </c>
      <c r="K1010" s="173">
        <f t="shared" si="30"/>
        <v>842870</v>
      </c>
      <c r="L1010" s="82" t="str">
        <f t="shared" si="31"/>
        <v>OK</v>
      </c>
      <c r="M1010" s="173">
        <v>23941</v>
      </c>
      <c r="N1010" s="173">
        <f t="shared" si="32"/>
        <v>837935</v>
      </c>
      <c r="O1010" s="82" t="str">
        <f t="shared" si="33"/>
        <v>OK</v>
      </c>
      <c r="P1010" s="173">
        <v>23948</v>
      </c>
      <c r="Q1010" s="173">
        <f t="shared" si="34"/>
        <v>838180</v>
      </c>
      <c r="R1010" s="82" t="str">
        <f t="shared" si="35"/>
        <v>OK</v>
      </c>
      <c r="S1010" s="75"/>
      <c r="T1010" s="75"/>
      <c r="U1010" s="75"/>
      <c r="V1010" s="75"/>
      <c r="W1010" s="75"/>
    </row>
    <row r="1011" spans="1:23" ht="12.75" customHeight="1">
      <c r="A1011" s="93" t="s">
        <v>1557</v>
      </c>
      <c r="B1011" s="156" t="s">
        <v>473</v>
      </c>
      <c r="C1011" s="93" t="s">
        <v>217</v>
      </c>
      <c r="D1011" s="172">
        <v>35</v>
      </c>
      <c r="E1011" s="173">
        <v>91229</v>
      </c>
      <c r="F1011" s="173">
        <f t="shared" si="27"/>
        <v>3193015</v>
      </c>
      <c r="G1011" s="173">
        <v>90773</v>
      </c>
      <c r="H1011" s="173">
        <f t="shared" si="28"/>
        <v>3177055</v>
      </c>
      <c r="I1011" s="82" t="str">
        <f t="shared" si="29"/>
        <v>OK</v>
      </c>
      <c r="J1011" s="173">
        <v>91229</v>
      </c>
      <c r="K1011" s="173">
        <f t="shared" si="30"/>
        <v>3193015</v>
      </c>
      <c r="L1011" s="82" t="str">
        <f t="shared" si="31"/>
        <v>OK</v>
      </c>
      <c r="M1011" s="173">
        <v>90694</v>
      </c>
      <c r="N1011" s="173">
        <f t="shared" si="32"/>
        <v>3174290</v>
      </c>
      <c r="O1011" s="82" t="str">
        <f t="shared" si="33"/>
        <v>OK</v>
      </c>
      <c r="P1011" s="173">
        <v>90720</v>
      </c>
      <c r="Q1011" s="173">
        <f t="shared" si="34"/>
        <v>3175200</v>
      </c>
      <c r="R1011" s="82" t="str">
        <f t="shared" si="35"/>
        <v>OK</v>
      </c>
      <c r="S1011" s="75"/>
      <c r="T1011" s="75"/>
      <c r="U1011" s="75"/>
      <c r="V1011" s="75"/>
      <c r="W1011" s="75"/>
    </row>
    <row r="1012" spans="1:23" ht="12.75" customHeight="1">
      <c r="A1012" s="93" t="s">
        <v>1558</v>
      </c>
      <c r="B1012" s="156" t="s">
        <v>1559</v>
      </c>
      <c r="C1012" s="93" t="s">
        <v>225</v>
      </c>
      <c r="D1012" s="172">
        <v>1</v>
      </c>
      <c r="E1012" s="173">
        <v>400000</v>
      </c>
      <c r="F1012" s="173">
        <f t="shared" si="27"/>
        <v>400000</v>
      </c>
      <c r="G1012" s="173">
        <v>398000</v>
      </c>
      <c r="H1012" s="173">
        <f t="shared" si="28"/>
        <v>398000</v>
      </c>
      <c r="I1012" s="82" t="str">
        <f t="shared" si="29"/>
        <v>OK</v>
      </c>
      <c r="J1012" s="173">
        <v>400000</v>
      </c>
      <c r="K1012" s="173">
        <f t="shared" si="30"/>
        <v>400000</v>
      </c>
      <c r="L1012" s="82" t="str">
        <f t="shared" si="31"/>
        <v>OK</v>
      </c>
      <c r="M1012" s="173">
        <v>397656</v>
      </c>
      <c r="N1012" s="173">
        <f t="shared" si="32"/>
        <v>397656</v>
      </c>
      <c r="O1012" s="82" t="str">
        <f t="shared" si="33"/>
        <v>OK</v>
      </c>
      <c r="P1012" s="173">
        <v>397768</v>
      </c>
      <c r="Q1012" s="173">
        <f t="shared" si="34"/>
        <v>397768</v>
      </c>
      <c r="R1012" s="82" t="str">
        <f t="shared" si="35"/>
        <v>OK</v>
      </c>
      <c r="S1012" s="75"/>
      <c r="T1012" s="75"/>
      <c r="U1012" s="75"/>
      <c r="V1012" s="75"/>
      <c r="W1012" s="75"/>
    </row>
    <row r="1013" spans="1:23" ht="12.75" customHeight="1">
      <c r="A1013" s="93" t="s">
        <v>1560</v>
      </c>
      <c r="B1013" s="156" t="s">
        <v>1561</v>
      </c>
      <c r="C1013" s="93" t="s">
        <v>225</v>
      </c>
      <c r="D1013" s="172">
        <v>3</v>
      </c>
      <c r="E1013" s="173">
        <v>76413</v>
      </c>
      <c r="F1013" s="173">
        <f t="shared" si="27"/>
        <v>229239</v>
      </c>
      <c r="G1013" s="173">
        <v>76031</v>
      </c>
      <c r="H1013" s="173">
        <f t="shared" si="28"/>
        <v>228093</v>
      </c>
      <c r="I1013" s="82" t="str">
        <f t="shared" si="29"/>
        <v>OK</v>
      </c>
      <c r="J1013" s="173">
        <v>76413</v>
      </c>
      <c r="K1013" s="173">
        <f t="shared" si="30"/>
        <v>229239</v>
      </c>
      <c r="L1013" s="82" t="str">
        <f t="shared" si="31"/>
        <v>OK</v>
      </c>
      <c r="M1013" s="173">
        <v>75965</v>
      </c>
      <c r="N1013" s="173">
        <f t="shared" si="32"/>
        <v>227895</v>
      </c>
      <c r="O1013" s="82" t="str">
        <f t="shared" si="33"/>
        <v>OK</v>
      </c>
      <c r="P1013" s="173">
        <v>75987</v>
      </c>
      <c r="Q1013" s="173">
        <f t="shared" si="34"/>
        <v>227961</v>
      </c>
      <c r="R1013" s="82" t="str">
        <f t="shared" si="35"/>
        <v>OK</v>
      </c>
      <c r="S1013" s="75"/>
      <c r="T1013" s="75"/>
      <c r="U1013" s="75"/>
      <c r="V1013" s="75"/>
      <c r="W1013" s="75"/>
    </row>
    <row r="1014" spans="1:23" ht="12.75" customHeight="1">
      <c r="A1014" s="93" t="s">
        <v>1562</v>
      </c>
      <c r="B1014" s="156" t="s">
        <v>508</v>
      </c>
      <c r="C1014" s="93" t="s">
        <v>225</v>
      </c>
      <c r="D1014" s="172">
        <v>1</v>
      </c>
      <c r="E1014" s="173">
        <v>85655</v>
      </c>
      <c r="F1014" s="173">
        <f t="shared" si="27"/>
        <v>85655</v>
      </c>
      <c r="G1014" s="173">
        <v>85227</v>
      </c>
      <c r="H1014" s="173">
        <f t="shared" si="28"/>
        <v>85227</v>
      </c>
      <c r="I1014" s="82" t="str">
        <f t="shared" si="29"/>
        <v>OK</v>
      </c>
      <c r="J1014" s="173">
        <v>85655</v>
      </c>
      <c r="K1014" s="173">
        <f t="shared" si="30"/>
        <v>85655</v>
      </c>
      <c r="L1014" s="82" t="str">
        <f t="shared" si="31"/>
        <v>OK</v>
      </c>
      <c r="M1014" s="173">
        <v>85153</v>
      </c>
      <c r="N1014" s="173">
        <f t="shared" si="32"/>
        <v>85153</v>
      </c>
      <c r="O1014" s="82" t="str">
        <f t="shared" si="33"/>
        <v>OK</v>
      </c>
      <c r="P1014" s="173">
        <v>85177</v>
      </c>
      <c r="Q1014" s="173">
        <f t="shared" si="34"/>
        <v>85177</v>
      </c>
      <c r="R1014" s="82" t="str">
        <f t="shared" si="35"/>
        <v>OK</v>
      </c>
      <c r="S1014" s="75"/>
      <c r="T1014" s="75"/>
      <c r="U1014" s="75"/>
      <c r="V1014" s="75"/>
      <c r="W1014" s="75"/>
    </row>
    <row r="1015" spans="1:23" ht="12.75" customHeight="1">
      <c r="A1015" s="93" t="s">
        <v>1563</v>
      </c>
      <c r="B1015" s="156" t="s">
        <v>447</v>
      </c>
      <c r="C1015" s="93" t="s">
        <v>225</v>
      </c>
      <c r="D1015" s="172">
        <v>1</v>
      </c>
      <c r="E1015" s="173">
        <v>160724</v>
      </c>
      <c r="F1015" s="173">
        <f t="shared" si="27"/>
        <v>160724</v>
      </c>
      <c r="G1015" s="173">
        <v>159920</v>
      </c>
      <c r="H1015" s="173">
        <f t="shared" si="28"/>
        <v>159920</v>
      </c>
      <c r="I1015" s="82" t="str">
        <f t="shared" si="29"/>
        <v>OK</v>
      </c>
      <c r="J1015" s="173">
        <v>160724</v>
      </c>
      <c r="K1015" s="173">
        <f t="shared" si="30"/>
        <v>160724</v>
      </c>
      <c r="L1015" s="82" t="str">
        <f t="shared" si="31"/>
        <v>OK</v>
      </c>
      <c r="M1015" s="173">
        <v>159782</v>
      </c>
      <c r="N1015" s="173">
        <f t="shared" si="32"/>
        <v>159782</v>
      </c>
      <c r="O1015" s="82" t="str">
        <f t="shared" si="33"/>
        <v>OK</v>
      </c>
      <c r="P1015" s="173">
        <v>159827</v>
      </c>
      <c r="Q1015" s="173">
        <f t="shared" si="34"/>
        <v>159827</v>
      </c>
      <c r="R1015" s="82" t="str">
        <f t="shared" si="35"/>
        <v>OK</v>
      </c>
      <c r="S1015" s="75"/>
      <c r="T1015" s="75"/>
      <c r="U1015" s="75"/>
      <c r="V1015" s="75"/>
      <c r="W1015" s="75"/>
    </row>
    <row r="1016" spans="1:23" ht="12.75" customHeight="1">
      <c r="A1016" s="93"/>
      <c r="B1016" s="174"/>
      <c r="C1016" s="93"/>
      <c r="D1016" s="172"/>
      <c r="E1016" s="175"/>
      <c r="F1016" s="175"/>
      <c r="G1016" s="175"/>
      <c r="H1016" s="175"/>
      <c r="I1016" s="82"/>
      <c r="J1016" s="175"/>
      <c r="K1016" s="175"/>
      <c r="L1016" s="82"/>
      <c r="M1016" s="175"/>
      <c r="N1016" s="175"/>
      <c r="O1016" s="82"/>
      <c r="P1016" s="175"/>
      <c r="Q1016" s="175"/>
      <c r="R1016" s="82"/>
      <c r="S1016" s="75"/>
      <c r="T1016" s="75"/>
      <c r="U1016" s="75"/>
      <c r="V1016" s="75"/>
      <c r="W1016" s="75"/>
    </row>
    <row r="1017" spans="1:23" ht="12.75" customHeight="1">
      <c r="A1017" s="93"/>
      <c r="B1017" s="170" t="s">
        <v>1564</v>
      </c>
      <c r="C1017" s="93"/>
      <c r="D1017" s="93"/>
      <c r="E1017" s="175"/>
      <c r="F1017" s="176">
        <f>SUM(F8:F1016)</f>
        <v>1928641241</v>
      </c>
      <c r="G1017" s="175"/>
      <c r="H1017" s="176">
        <f>SUM(H8:H1016)</f>
        <v>1919007759</v>
      </c>
      <c r="I1017" s="93"/>
      <c r="J1017" s="175"/>
      <c r="K1017" s="176">
        <f>SUM(K8:K1016)</f>
        <v>1922194367</v>
      </c>
      <c r="L1017" s="93"/>
      <c r="M1017" s="175"/>
      <c r="N1017" s="176">
        <f>SUM(N8:N1016)</f>
        <v>1917350274</v>
      </c>
      <c r="O1017" s="93"/>
      <c r="P1017" s="175"/>
      <c r="Q1017" s="176">
        <f>SUM(Q8:Q1016)</f>
        <v>1917893537</v>
      </c>
      <c r="R1017" s="93"/>
      <c r="S1017" s="75"/>
      <c r="T1017" s="75"/>
      <c r="U1017" s="75"/>
      <c r="V1017" s="75"/>
      <c r="W1017" s="75"/>
    </row>
    <row r="1018" spans="1:23" ht="12.75" customHeight="1">
      <c r="A1018" s="93"/>
      <c r="B1018" s="177" t="s">
        <v>1565</v>
      </c>
      <c r="C1018" s="178">
        <v>0.18</v>
      </c>
      <c r="D1018" s="93"/>
      <c r="E1018" s="175"/>
      <c r="F1018" s="175">
        <f t="shared" ref="F1018:F1021" si="36">ROUND(F$1017*$C1018,0)</f>
        <v>347155423</v>
      </c>
      <c r="G1018" s="178">
        <v>0.18</v>
      </c>
      <c r="H1018" s="175">
        <f t="shared" ref="H1018:H1020" si="37">ROUND(H$1017*G1018,0)</f>
        <v>345421397</v>
      </c>
      <c r="I1018" s="93"/>
      <c r="J1018" s="178">
        <v>0.18</v>
      </c>
      <c r="K1018" s="175">
        <f t="shared" ref="K1018:K1020" si="38">ROUND(K$1017*J1018,0)</f>
        <v>345994986</v>
      </c>
      <c r="L1018" s="93"/>
      <c r="M1018" s="178">
        <v>0.18</v>
      </c>
      <c r="N1018" s="175">
        <f t="shared" ref="N1018:N1020" si="39">ROUND(N$1017*M1018,0)</f>
        <v>345123049</v>
      </c>
      <c r="O1018" s="93"/>
      <c r="P1018" s="178">
        <v>0.18</v>
      </c>
      <c r="Q1018" s="175">
        <f t="shared" ref="Q1018:Q1020" si="40">ROUND(Q$1017*P1018,0)</f>
        <v>345220837</v>
      </c>
      <c r="R1018" s="93"/>
      <c r="S1018" s="75"/>
      <c r="T1018" s="75"/>
      <c r="U1018" s="75"/>
      <c r="V1018" s="75"/>
      <c r="W1018" s="75"/>
    </row>
    <row r="1019" spans="1:23" ht="12.75" customHeight="1">
      <c r="A1019" s="93"/>
      <c r="B1019" s="177" t="s">
        <v>1566</v>
      </c>
      <c r="C1019" s="178">
        <v>0.05</v>
      </c>
      <c r="D1019" s="93"/>
      <c r="E1019" s="175"/>
      <c r="F1019" s="175">
        <f t="shared" si="36"/>
        <v>96432062</v>
      </c>
      <c r="G1019" s="178">
        <v>0.05</v>
      </c>
      <c r="H1019" s="175">
        <f t="shared" si="37"/>
        <v>95950388</v>
      </c>
      <c r="I1019" s="93"/>
      <c r="J1019" s="178">
        <v>0.05</v>
      </c>
      <c r="K1019" s="175">
        <f t="shared" si="38"/>
        <v>96109718</v>
      </c>
      <c r="L1019" s="93"/>
      <c r="M1019" s="178">
        <v>0.05</v>
      </c>
      <c r="N1019" s="175">
        <f t="shared" si="39"/>
        <v>95867514</v>
      </c>
      <c r="O1019" s="93"/>
      <c r="P1019" s="178">
        <v>0.05</v>
      </c>
      <c r="Q1019" s="175">
        <f t="shared" si="40"/>
        <v>95894677</v>
      </c>
      <c r="R1019" s="93"/>
      <c r="S1019" s="75"/>
      <c r="T1019" s="75"/>
      <c r="U1019" s="75"/>
      <c r="V1019" s="75"/>
      <c r="W1019" s="75"/>
    </row>
    <row r="1020" spans="1:23" ht="12.75" customHeight="1">
      <c r="A1020" s="93"/>
      <c r="B1020" s="177" t="s">
        <v>1567</v>
      </c>
      <c r="C1020" s="178">
        <v>0.02</v>
      </c>
      <c r="D1020" s="93"/>
      <c r="E1020" s="175"/>
      <c r="F1020" s="175">
        <f t="shared" si="36"/>
        <v>38572825</v>
      </c>
      <c r="G1020" s="178">
        <v>0.02</v>
      </c>
      <c r="H1020" s="175">
        <f t="shared" si="37"/>
        <v>38380155</v>
      </c>
      <c r="I1020" s="93"/>
      <c r="J1020" s="178">
        <v>0.02</v>
      </c>
      <c r="K1020" s="175">
        <f t="shared" si="38"/>
        <v>38443887</v>
      </c>
      <c r="L1020" s="93"/>
      <c r="M1020" s="178">
        <v>0.02</v>
      </c>
      <c r="N1020" s="175">
        <f t="shared" si="39"/>
        <v>38347005</v>
      </c>
      <c r="O1020" s="93"/>
      <c r="P1020" s="178">
        <v>0.02</v>
      </c>
      <c r="Q1020" s="175">
        <f t="shared" si="40"/>
        <v>38357871</v>
      </c>
      <c r="R1020" s="93"/>
      <c r="S1020" s="75"/>
      <c r="T1020" s="75"/>
      <c r="U1020" s="75"/>
      <c r="V1020" s="75"/>
      <c r="W1020" s="75"/>
    </row>
    <row r="1021" spans="1:23" ht="12.75" customHeight="1">
      <c r="A1021" s="93"/>
      <c r="B1021" s="179" t="s">
        <v>1568</v>
      </c>
      <c r="C1021" s="180">
        <f>SUM(C1018:C1020)</f>
        <v>0.24999999999999997</v>
      </c>
      <c r="D1021" s="93"/>
      <c r="E1021" s="175"/>
      <c r="F1021" s="176">
        <f t="shared" si="36"/>
        <v>482160310</v>
      </c>
      <c r="G1021" s="178">
        <f t="shared" ref="G1021:H1021" si="41">SUM(G1018:G1020)</f>
        <v>0.24999999999999997</v>
      </c>
      <c r="H1021" s="176">
        <f t="shared" si="41"/>
        <v>479751940</v>
      </c>
      <c r="I1021" s="93" t="str">
        <f>+IF(G1021&lt;=$C$1021,"OK","NO OK")</f>
        <v>OK</v>
      </c>
      <c r="J1021" s="178">
        <f t="shared" ref="J1021:K1021" si="42">SUM(J1018:J1020)</f>
        <v>0.24999999999999997</v>
      </c>
      <c r="K1021" s="176">
        <f t="shared" si="42"/>
        <v>480548591</v>
      </c>
      <c r="L1021" s="93" t="str">
        <f>+IF(J1021&lt;=$C$1021,"OK","NO OK")</f>
        <v>OK</v>
      </c>
      <c r="M1021" s="178">
        <f t="shared" ref="M1021:N1021" si="43">SUM(M1018:M1020)</f>
        <v>0.24999999999999997</v>
      </c>
      <c r="N1021" s="176">
        <f t="shared" si="43"/>
        <v>479337568</v>
      </c>
      <c r="O1021" s="93" t="str">
        <f>+IF(M1021&lt;=$C$1021,"OK","NO OK")</f>
        <v>OK</v>
      </c>
      <c r="P1021" s="178">
        <f t="shared" ref="P1021:Q1021" si="44">SUM(P1018:P1020)</f>
        <v>0.24999999999999997</v>
      </c>
      <c r="Q1021" s="176">
        <f t="shared" si="44"/>
        <v>479473385</v>
      </c>
      <c r="R1021" s="93" t="str">
        <f>+IF(P1021&lt;=$C$1021,"OK","NO OK")</f>
        <v>OK</v>
      </c>
      <c r="S1021" s="75"/>
      <c r="T1021" s="75"/>
      <c r="U1021" s="75"/>
      <c r="V1021" s="75"/>
      <c r="W1021" s="75"/>
    </row>
    <row r="1022" spans="1:23" ht="12.75" customHeight="1">
      <c r="A1022" s="93"/>
      <c r="B1022" s="181" t="s">
        <v>1569</v>
      </c>
      <c r="C1022" s="182">
        <v>0.19</v>
      </c>
      <c r="D1022" s="93"/>
      <c r="E1022" s="175"/>
      <c r="F1022" s="175">
        <f>ROUND(F1017*C1019*C1022,0)</f>
        <v>18322092</v>
      </c>
      <c r="G1022" s="178">
        <v>0.19</v>
      </c>
      <c r="H1022" s="175">
        <f>ROUND(H1017*G1019*G1022,0)</f>
        <v>18230574</v>
      </c>
      <c r="I1022" s="93"/>
      <c r="J1022" s="178">
        <v>0.19</v>
      </c>
      <c r="K1022" s="175">
        <f>ROUND(K1017*J1019*J1022,0)</f>
        <v>18260846</v>
      </c>
      <c r="L1022" s="93"/>
      <c r="M1022" s="178">
        <v>0.19</v>
      </c>
      <c r="N1022" s="175">
        <f>ROUND(N1017*M1019*M1022,0)</f>
        <v>18214828</v>
      </c>
      <c r="O1022" s="93"/>
      <c r="P1022" s="178">
        <v>0.19</v>
      </c>
      <c r="Q1022" s="175">
        <f>ROUND(Q1017*P1019*P1022,0)</f>
        <v>18219989</v>
      </c>
      <c r="R1022" s="93"/>
      <c r="S1022" s="75"/>
      <c r="T1022" s="75"/>
      <c r="U1022" s="75"/>
      <c r="V1022" s="75"/>
      <c r="W1022" s="75"/>
    </row>
    <row r="1023" spans="1:23" ht="12.75" customHeight="1">
      <c r="A1023" s="93"/>
      <c r="B1023" s="183" t="s">
        <v>1570</v>
      </c>
      <c r="C1023" s="93"/>
      <c r="D1023" s="184"/>
      <c r="E1023" s="175"/>
      <c r="F1023" s="176">
        <f>F1017+F1021+F1022</f>
        <v>2429123643</v>
      </c>
      <c r="G1023" s="185"/>
      <c r="H1023" s="75"/>
      <c r="I1023" s="93"/>
      <c r="J1023" s="185"/>
      <c r="K1023" s="75"/>
      <c r="L1023" s="93"/>
      <c r="M1023" s="185"/>
      <c r="N1023" s="75"/>
      <c r="O1023" s="93"/>
      <c r="P1023" s="185"/>
      <c r="Q1023" s="75"/>
      <c r="R1023" s="93"/>
      <c r="S1023" s="75"/>
      <c r="T1023" s="75"/>
      <c r="U1023" s="75"/>
      <c r="V1023" s="75"/>
      <c r="W1023" s="75"/>
    </row>
    <row r="1024" spans="1:23" ht="12.75" customHeight="1">
      <c r="A1024" s="93"/>
      <c r="B1024" s="93"/>
      <c r="C1024" s="93"/>
      <c r="D1024" s="93"/>
      <c r="E1024" s="93"/>
      <c r="F1024" s="93"/>
      <c r="G1024" s="93"/>
      <c r="H1024" s="93"/>
      <c r="I1024" s="93"/>
      <c r="J1024" s="93"/>
      <c r="K1024" s="93"/>
      <c r="L1024" s="93"/>
      <c r="M1024" s="93"/>
      <c r="N1024" s="93"/>
      <c r="O1024" s="93"/>
      <c r="P1024" s="93"/>
      <c r="Q1024" s="93"/>
      <c r="R1024" s="93"/>
      <c r="S1024" s="75"/>
      <c r="T1024" s="75"/>
      <c r="U1024" s="75"/>
      <c r="V1024" s="75"/>
      <c r="W1024" s="75"/>
    </row>
    <row r="1025" spans="1:23" ht="12.75" customHeight="1">
      <c r="A1025" s="93"/>
      <c r="B1025" s="186" t="s">
        <v>1571</v>
      </c>
      <c r="C1025" s="93"/>
      <c r="D1025" s="93"/>
      <c r="E1025" s="93"/>
      <c r="F1025" s="93"/>
      <c r="G1025" s="93"/>
      <c r="H1025" s="187">
        <f>H1017+H1021+H1022</f>
        <v>2416990273</v>
      </c>
      <c r="I1025" s="82" t="str">
        <f>+IF(H1025&lt;=$F1023,"OK","NO OK")</f>
        <v>OK</v>
      </c>
      <c r="J1025" s="93"/>
      <c r="K1025" s="187">
        <f>K1017+K1021+K1022</f>
        <v>2421003804</v>
      </c>
      <c r="L1025" s="82" t="str">
        <f>+IF(K1025&lt;=$F1023,"OK","NO OK")</f>
        <v>OK</v>
      </c>
      <c r="M1025" s="93"/>
      <c r="N1025" s="187">
        <f>N1017+N1021+N1022</f>
        <v>2414902670</v>
      </c>
      <c r="O1025" s="82" t="str">
        <f>+IF(N1025&lt;=$F1023,"OK","NO OK")</f>
        <v>OK</v>
      </c>
      <c r="P1025" s="93"/>
      <c r="Q1025" s="187">
        <f>Q1017+Q1021+Q1022</f>
        <v>2415586911</v>
      </c>
      <c r="R1025" s="82" t="str">
        <f>+IF(Q1025&lt;=$F1023,"OK","NO OK")</f>
        <v>OK</v>
      </c>
      <c r="S1025" s="75"/>
      <c r="T1025" s="75"/>
      <c r="U1025" s="75"/>
      <c r="V1025" s="75"/>
      <c r="W1025" s="75"/>
    </row>
    <row r="1026" spans="1:23" ht="12.75" customHeight="1">
      <c r="A1026" s="93"/>
      <c r="B1026" s="186" t="s">
        <v>1572</v>
      </c>
      <c r="C1026" s="93"/>
      <c r="D1026" s="93"/>
      <c r="E1026" s="93"/>
      <c r="F1026" s="93"/>
      <c r="G1026" s="93"/>
      <c r="H1026" s="188">
        <f>+ROUND(H1025/$F1023,4)</f>
        <v>0.995</v>
      </c>
      <c r="I1026" s="82" t="str">
        <f>+IF(H1026&gt;=95%,"OK","NO OK")</f>
        <v>OK</v>
      </c>
      <c r="J1026" s="93"/>
      <c r="K1026" s="188">
        <f>+ROUND(K1025/$F1023,4)</f>
        <v>0.99670000000000003</v>
      </c>
      <c r="L1026" s="82" t="str">
        <f>+IF(K1026&gt;=95%,"OK","NO OK")</f>
        <v>OK</v>
      </c>
      <c r="M1026" s="93"/>
      <c r="N1026" s="188">
        <f>+ROUND(N1025/$F1023,4)</f>
        <v>0.99409999999999998</v>
      </c>
      <c r="O1026" s="82" t="str">
        <f>+IF(N1026&gt;=95%,"OK","NO OK")</f>
        <v>OK</v>
      </c>
      <c r="P1026" s="93"/>
      <c r="Q1026" s="188">
        <f>+ROUND(Q1025/$F1023,4)</f>
        <v>0.99439999999999995</v>
      </c>
      <c r="R1026" s="82" t="str">
        <f>+IF(Q1026&gt;=95%,"OK","NO OK")</f>
        <v>OK</v>
      </c>
      <c r="S1026" s="75"/>
      <c r="T1026" s="75"/>
      <c r="U1026" s="75"/>
      <c r="V1026" s="75"/>
      <c r="W1026" s="75"/>
    </row>
    <row r="1027" spans="1:23" ht="12.75" customHeight="1">
      <c r="A1027" s="93"/>
      <c r="B1027" s="186" t="s">
        <v>1573</v>
      </c>
      <c r="C1027" s="93"/>
      <c r="D1027" s="93"/>
      <c r="E1027" s="93"/>
      <c r="F1027" s="93"/>
      <c r="G1027" s="93"/>
      <c r="H1027" s="176">
        <v>2416990273</v>
      </c>
      <c r="I1027" s="93"/>
      <c r="J1027" s="93"/>
      <c r="K1027" s="176">
        <v>2421003805</v>
      </c>
      <c r="L1027" s="93"/>
      <c r="M1027" s="93"/>
      <c r="N1027" s="176">
        <v>2414902670</v>
      </c>
      <c r="O1027" s="93"/>
      <c r="P1027" s="93"/>
      <c r="Q1027" s="176">
        <v>2415586911</v>
      </c>
      <c r="R1027" s="93"/>
      <c r="S1027" s="75"/>
      <c r="T1027" s="75"/>
      <c r="U1027" s="75"/>
      <c r="V1027" s="75"/>
      <c r="W1027" s="75"/>
    </row>
    <row r="1028" spans="1:23" ht="12.75" customHeight="1">
      <c r="A1028" s="93"/>
      <c r="B1028" s="186" t="s">
        <v>1574</v>
      </c>
      <c r="C1028" s="93"/>
      <c r="D1028" s="93"/>
      <c r="E1028" s="93"/>
      <c r="F1028" s="93"/>
      <c r="G1028" s="93"/>
      <c r="H1028" s="176">
        <f>+ABS(H1025-H1027)</f>
        <v>0</v>
      </c>
      <c r="I1028" s="93"/>
      <c r="J1028" s="93"/>
      <c r="K1028" s="176">
        <f>+ABS(K1025-K1027)</f>
        <v>1</v>
      </c>
      <c r="L1028" s="93"/>
      <c r="M1028" s="93"/>
      <c r="N1028" s="176">
        <f>+ABS(N1025-N1027)</f>
        <v>0</v>
      </c>
      <c r="O1028" s="93"/>
      <c r="P1028" s="93"/>
      <c r="Q1028" s="176">
        <f>+ABS(Q1025-Q1027)</f>
        <v>0</v>
      </c>
      <c r="R1028" s="93"/>
      <c r="S1028" s="75"/>
      <c r="T1028" s="75"/>
      <c r="U1028" s="75"/>
      <c r="V1028" s="75"/>
      <c r="W1028" s="75"/>
    </row>
    <row r="1029" spans="1:23" ht="12.75" customHeight="1">
      <c r="A1029" s="93"/>
      <c r="B1029" s="186" t="s">
        <v>1575</v>
      </c>
      <c r="C1029" s="93"/>
      <c r="D1029" s="93"/>
      <c r="E1029" s="93"/>
      <c r="F1029" s="93"/>
      <c r="G1029" s="93"/>
      <c r="H1029" s="189">
        <f>+H1028/H1027</f>
        <v>0</v>
      </c>
      <c r="I1029" s="82" t="str">
        <f>+IF(H1029&gt;0.1%,"NO OK","OK")</f>
        <v>OK</v>
      </c>
      <c r="J1029" s="93"/>
      <c r="K1029" s="189">
        <f>+K1028/K1027</f>
        <v>4.1305180848321714E-10</v>
      </c>
      <c r="L1029" s="82" t="str">
        <f>+IF(K1029&gt;0.1%,"NO OK","OK")</f>
        <v>OK</v>
      </c>
      <c r="M1029" s="93"/>
      <c r="N1029" s="189">
        <f>+N1028/N1027</f>
        <v>0</v>
      </c>
      <c r="O1029" s="82" t="str">
        <f>+IF(N1029&gt;0.1%,"NO OK","OK")</f>
        <v>OK</v>
      </c>
      <c r="P1029" s="93"/>
      <c r="Q1029" s="189">
        <f>+Q1028/Q1027</f>
        <v>0</v>
      </c>
      <c r="R1029" s="82" t="str">
        <f>+IF(Q1029&gt;0.1%,"NO OK","OK")</f>
        <v>OK</v>
      </c>
      <c r="S1029" s="75"/>
      <c r="T1029" s="75"/>
      <c r="U1029" s="75"/>
      <c r="V1029" s="75"/>
      <c r="W1029" s="75"/>
    </row>
    <row r="1030" spans="1:23" ht="12.75" customHeight="1">
      <c r="A1030" s="93"/>
      <c r="B1030" s="186" t="s">
        <v>1576</v>
      </c>
      <c r="C1030" s="93"/>
      <c r="D1030" s="93"/>
      <c r="E1030" s="93"/>
      <c r="F1030" s="93"/>
      <c r="G1030" s="93"/>
      <c r="H1030" s="93"/>
      <c r="I1030" s="82" t="s">
        <v>146</v>
      </c>
      <c r="J1030" s="93"/>
      <c r="K1030" s="93"/>
      <c r="L1030" s="82" t="s">
        <v>146</v>
      </c>
      <c r="M1030" s="93"/>
      <c r="N1030" s="93"/>
      <c r="O1030" s="82" t="s">
        <v>146</v>
      </c>
      <c r="P1030" s="93"/>
      <c r="Q1030" s="93"/>
      <c r="R1030" s="82" t="s">
        <v>146</v>
      </c>
      <c r="S1030" s="75"/>
      <c r="T1030" s="75"/>
      <c r="U1030" s="75"/>
      <c r="V1030" s="75"/>
      <c r="W1030" s="75"/>
    </row>
    <row r="1031" spans="1:23" ht="12.75" customHeight="1">
      <c r="A1031" s="93"/>
      <c r="B1031" s="186" t="s">
        <v>1577</v>
      </c>
      <c r="C1031" s="93"/>
      <c r="D1031" s="93"/>
      <c r="E1031" s="93"/>
      <c r="F1031" s="93"/>
      <c r="G1031" s="459" t="str">
        <f>+IF(I1025="OK",IF(I1026="OK",IF(I1029="OK",IF(I1030="OK",IF(I1021="OK","SI","NO"),"NO"),"NO"),"NO"),"NO")</f>
        <v>SI</v>
      </c>
      <c r="H1031" s="453"/>
      <c r="I1031" s="423"/>
      <c r="J1031" s="459" t="str">
        <f>+IF(L1025="OK",IF(L1026="OK",IF(L1029="OK",IF(L1030="OK",IF(L1021="OK","SI","NO"),"NO"),"NO"),"NO"),"NO")</f>
        <v>SI</v>
      </c>
      <c r="K1031" s="453"/>
      <c r="L1031" s="423"/>
      <c r="M1031" s="459" t="str">
        <f>+IF(O1025="OK",IF(O1026="OK",IF(O1029="OK",IF(O1030="OK",IF(O1021="OK","SI","NO"),"NO"),"NO"),"NO"),"NO")</f>
        <v>SI</v>
      </c>
      <c r="N1031" s="453"/>
      <c r="O1031" s="423"/>
      <c r="P1031" s="459" t="str">
        <f>+IF(R1025="OK",IF(R1026="OK",IF(R1029="OK",IF(R1030="OK",IF(R1021="OK","SI","NO"),"NO"),"NO"),"NO"),"NO")</f>
        <v>SI</v>
      </c>
      <c r="Q1031" s="453"/>
      <c r="R1031" s="423"/>
      <c r="S1031" s="75"/>
      <c r="T1031" s="75"/>
      <c r="U1031" s="75"/>
      <c r="V1031" s="75"/>
      <c r="W1031" s="75"/>
    </row>
    <row r="1032" spans="1:23" ht="12.75" customHeight="1">
      <c r="A1032" s="75"/>
      <c r="B1032" s="75"/>
      <c r="C1032" s="75"/>
      <c r="D1032" s="75"/>
      <c r="E1032" s="75"/>
      <c r="F1032" s="75"/>
      <c r="G1032" s="75"/>
      <c r="H1032" s="75"/>
      <c r="I1032" s="75"/>
      <c r="J1032" s="75"/>
      <c r="K1032" s="75"/>
      <c r="L1032" s="75"/>
      <c r="M1032" s="75"/>
      <c r="N1032" s="75"/>
      <c r="O1032" s="75"/>
      <c r="P1032" s="75"/>
      <c r="Q1032" s="75"/>
      <c r="R1032" s="75"/>
      <c r="S1032" s="75"/>
      <c r="T1032" s="75"/>
      <c r="U1032" s="75"/>
      <c r="V1032" s="75"/>
      <c r="W1032" s="75"/>
    </row>
    <row r="1033" spans="1:23" ht="12.75" customHeight="1">
      <c r="A1033" s="75"/>
      <c r="B1033" s="134" t="s">
        <v>120</v>
      </c>
      <c r="C1033" s="75"/>
      <c r="D1033" s="75"/>
      <c r="E1033" s="75"/>
      <c r="F1033" s="75"/>
      <c r="G1033" s="134"/>
      <c r="H1033" s="43"/>
      <c r="I1033" s="43"/>
      <c r="J1033" s="134"/>
      <c r="K1033" s="43"/>
      <c r="L1033" s="43"/>
      <c r="M1033" s="134"/>
      <c r="N1033" s="43"/>
      <c r="O1033" s="43"/>
      <c r="P1033" s="134"/>
      <c r="Q1033" s="43"/>
      <c r="R1033" s="43"/>
      <c r="S1033" s="75"/>
      <c r="T1033" s="75"/>
      <c r="U1033" s="75"/>
      <c r="V1033" s="75"/>
      <c r="W1033" s="75"/>
    </row>
    <row r="1034" spans="1:23" ht="12.75" customHeight="1">
      <c r="A1034" s="75"/>
      <c r="B1034" s="75"/>
      <c r="C1034" s="75"/>
      <c r="D1034" s="75"/>
      <c r="E1034" s="75"/>
      <c r="F1034" s="75"/>
      <c r="G1034" s="37"/>
      <c r="H1034" s="43"/>
      <c r="I1034" s="43"/>
      <c r="J1034" s="37"/>
      <c r="K1034" s="43"/>
      <c r="L1034" s="43"/>
      <c r="M1034" s="37"/>
      <c r="N1034" s="43"/>
      <c r="O1034" s="43"/>
      <c r="P1034" s="37"/>
      <c r="Q1034" s="43"/>
      <c r="R1034" s="43"/>
      <c r="S1034" s="75"/>
      <c r="T1034" s="75"/>
      <c r="U1034" s="75"/>
      <c r="V1034" s="75"/>
      <c r="W1034" s="75"/>
    </row>
    <row r="1035" spans="1:23" ht="12.75" customHeight="1">
      <c r="A1035" s="75"/>
      <c r="B1035" s="75"/>
      <c r="C1035" s="75"/>
      <c r="D1035" s="75"/>
      <c r="E1035" s="75"/>
      <c r="F1035" s="75"/>
      <c r="G1035" s="37"/>
      <c r="H1035" s="43"/>
      <c r="I1035" s="43"/>
      <c r="J1035" s="37"/>
      <c r="K1035" s="43"/>
      <c r="L1035" s="43"/>
      <c r="M1035" s="37"/>
      <c r="N1035" s="43"/>
      <c r="O1035" s="43"/>
      <c r="P1035" s="37"/>
      <c r="Q1035" s="43"/>
      <c r="R1035" s="43"/>
      <c r="S1035" s="75"/>
      <c r="T1035" s="75"/>
      <c r="U1035" s="75"/>
      <c r="V1035" s="75"/>
      <c r="W1035" s="75"/>
    </row>
    <row r="1036" spans="1:23" ht="12.75" customHeight="1">
      <c r="A1036" s="75"/>
      <c r="B1036" s="75"/>
      <c r="C1036" s="75"/>
      <c r="D1036" s="75"/>
      <c r="E1036" s="75"/>
      <c r="F1036" s="75"/>
      <c r="G1036" s="37"/>
      <c r="H1036" s="43"/>
      <c r="I1036" s="43"/>
      <c r="J1036" s="37"/>
      <c r="K1036" s="43"/>
      <c r="L1036" s="43"/>
      <c r="M1036" s="37"/>
      <c r="N1036" s="43"/>
      <c r="O1036" s="43"/>
      <c r="P1036" s="37"/>
      <c r="Q1036" s="43"/>
      <c r="R1036" s="43"/>
      <c r="S1036" s="75"/>
      <c r="T1036" s="75"/>
      <c r="U1036" s="75"/>
      <c r="V1036" s="75"/>
      <c r="W1036" s="75"/>
    </row>
    <row r="1037" spans="1:23" ht="12.75" customHeight="1">
      <c r="A1037" s="75"/>
      <c r="B1037" s="164" t="s">
        <v>1578</v>
      </c>
      <c r="C1037" s="164"/>
      <c r="D1037" s="75"/>
      <c r="E1037" s="75"/>
      <c r="F1037" s="75"/>
      <c r="G1037" s="164"/>
      <c r="H1037" s="43"/>
      <c r="I1037" s="164"/>
      <c r="J1037" s="164"/>
      <c r="K1037" s="43"/>
      <c r="L1037" s="164"/>
      <c r="M1037" s="164"/>
      <c r="N1037" s="43"/>
      <c r="O1037" s="164"/>
      <c r="P1037" s="164"/>
      <c r="Q1037" s="43"/>
      <c r="R1037" s="164"/>
      <c r="S1037" s="75"/>
      <c r="T1037" s="75"/>
      <c r="U1037" s="75"/>
      <c r="V1037" s="75"/>
      <c r="W1037" s="75"/>
    </row>
    <row r="1038" spans="1:23" ht="12.75" customHeight="1">
      <c r="A1038" s="75"/>
      <c r="B1038" s="47" t="s">
        <v>1579</v>
      </c>
      <c r="C1038" s="47"/>
      <c r="D1038" s="75"/>
      <c r="E1038" s="75"/>
      <c r="F1038" s="75"/>
      <c r="G1038" s="47"/>
      <c r="H1038" s="43"/>
      <c r="I1038" s="47"/>
      <c r="J1038" s="47"/>
      <c r="K1038" s="43"/>
      <c r="L1038" s="47"/>
      <c r="M1038" s="47"/>
      <c r="N1038" s="43"/>
      <c r="O1038" s="47"/>
      <c r="P1038" s="47"/>
      <c r="Q1038" s="43"/>
      <c r="R1038" s="47"/>
      <c r="S1038" s="75"/>
      <c r="T1038" s="75"/>
      <c r="U1038" s="75"/>
      <c r="V1038" s="75"/>
      <c r="W1038" s="75"/>
    </row>
    <row r="1039" spans="1:23" ht="12.75" customHeight="1">
      <c r="A1039" s="75"/>
      <c r="B1039" s="47"/>
      <c r="C1039" s="75"/>
      <c r="D1039" s="75"/>
      <c r="E1039" s="75"/>
      <c r="F1039" s="75"/>
      <c r="G1039" s="47"/>
      <c r="H1039" s="43"/>
      <c r="I1039" s="43"/>
      <c r="J1039" s="47"/>
      <c r="K1039" s="43"/>
      <c r="L1039" s="43"/>
      <c r="M1039" s="47"/>
      <c r="N1039" s="43"/>
      <c r="O1039" s="43"/>
      <c r="P1039" s="47"/>
      <c r="Q1039" s="43"/>
      <c r="R1039" s="43"/>
      <c r="S1039" s="75"/>
      <c r="T1039" s="75"/>
      <c r="U1039" s="75"/>
      <c r="V1039" s="75"/>
      <c r="W1039" s="75"/>
    </row>
    <row r="1040" spans="1:23" ht="12.75" customHeight="1">
      <c r="A1040" s="75"/>
      <c r="B1040" s="47"/>
      <c r="C1040" s="75"/>
      <c r="D1040" s="75"/>
      <c r="E1040" s="75"/>
      <c r="F1040" s="75"/>
      <c r="G1040" s="47"/>
      <c r="H1040" s="55"/>
      <c r="I1040" s="55"/>
      <c r="J1040" s="47"/>
      <c r="K1040" s="55"/>
      <c r="L1040" s="55"/>
      <c r="M1040" s="47"/>
      <c r="N1040" s="55"/>
      <c r="O1040" s="55"/>
      <c r="P1040" s="47"/>
      <c r="Q1040" s="55"/>
      <c r="R1040" s="55"/>
      <c r="S1040" s="75"/>
      <c r="T1040" s="75"/>
      <c r="U1040" s="75"/>
      <c r="V1040" s="75"/>
      <c r="W1040" s="75"/>
    </row>
    <row r="1041" spans="1:23" ht="12.75" customHeight="1">
      <c r="A1041" s="75"/>
      <c r="B1041" s="47"/>
      <c r="C1041" s="75"/>
      <c r="D1041" s="75"/>
      <c r="E1041" s="75"/>
      <c r="F1041" s="75"/>
      <c r="G1041" s="47"/>
      <c r="H1041" s="55"/>
      <c r="I1041" s="55"/>
      <c r="J1041" s="47"/>
      <c r="K1041" s="55"/>
      <c r="L1041" s="55"/>
      <c r="M1041" s="47"/>
      <c r="N1041" s="55"/>
      <c r="O1041" s="55"/>
      <c r="P1041" s="47"/>
      <c r="Q1041" s="55"/>
      <c r="R1041" s="55"/>
      <c r="S1041" s="75"/>
      <c r="T1041" s="75"/>
      <c r="U1041" s="75"/>
      <c r="V1041" s="75"/>
      <c r="W1041" s="75"/>
    </row>
    <row r="1042" spans="1:23" ht="12.75" customHeight="1">
      <c r="A1042" s="75"/>
      <c r="B1042" s="164" t="s">
        <v>1580</v>
      </c>
      <c r="C1042" s="164"/>
      <c r="D1042" s="75"/>
      <c r="E1042" s="75"/>
      <c r="F1042" s="75"/>
      <c r="G1042" s="164"/>
      <c r="H1042" s="164"/>
      <c r="I1042" s="164"/>
      <c r="J1042" s="164"/>
      <c r="K1042" s="164"/>
      <c r="L1042" s="164"/>
      <c r="M1042" s="164"/>
      <c r="N1042" s="164"/>
      <c r="O1042" s="164"/>
      <c r="P1042" s="164"/>
      <c r="Q1042" s="164"/>
      <c r="R1042" s="164"/>
      <c r="S1042" s="75"/>
      <c r="T1042" s="75"/>
      <c r="U1042" s="75"/>
      <c r="V1042" s="75"/>
      <c r="W1042" s="75"/>
    </row>
    <row r="1043" spans="1:23" ht="12.75" customHeight="1">
      <c r="A1043" s="75"/>
      <c r="B1043" s="47" t="s">
        <v>1581</v>
      </c>
      <c r="C1043" s="47"/>
      <c r="D1043" s="75"/>
      <c r="E1043" s="75"/>
      <c r="F1043" s="75"/>
      <c r="G1043" s="47"/>
      <c r="H1043" s="55"/>
      <c r="I1043" s="55"/>
      <c r="J1043" s="47"/>
      <c r="K1043" s="55"/>
      <c r="L1043" s="55"/>
      <c r="M1043" s="47"/>
      <c r="N1043" s="55"/>
      <c r="O1043" s="55"/>
      <c r="P1043" s="47"/>
      <c r="Q1043" s="55"/>
      <c r="R1043" s="55"/>
      <c r="S1043" s="75"/>
      <c r="T1043" s="75"/>
      <c r="U1043" s="75"/>
      <c r="V1043" s="75"/>
      <c r="W1043" s="75"/>
    </row>
    <row r="1044" spans="1:23" ht="12.75" customHeight="1">
      <c r="A1044" s="75"/>
      <c r="B1044" s="47" t="s">
        <v>1582</v>
      </c>
      <c r="C1044" s="75"/>
      <c r="D1044" s="75"/>
      <c r="E1044" s="75"/>
      <c r="F1044" s="75"/>
      <c r="G1044" s="47"/>
      <c r="H1044" s="55"/>
      <c r="I1044" s="55"/>
      <c r="J1044" s="47"/>
      <c r="K1044" s="55"/>
      <c r="L1044" s="55"/>
      <c r="M1044" s="47"/>
      <c r="N1044" s="55"/>
      <c r="O1044" s="55"/>
      <c r="P1044" s="47"/>
      <c r="Q1044" s="55"/>
      <c r="R1044" s="55"/>
      <c r="S1044" s="75"/>
      <c r="T1044" s="75"/>
      <c r="U1044" s="75"/>
      <c r="V1044" s="75"/>
      <c r="W1044" s="75"/>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6:F6"/>
    <mergeCell ref="G6:G7"/>
    <mergeCell ref="Q6:Q7"/>
    <mergeCell ref="A5:F5"/>
    <mergeCell ref="G5:I5"/>
    <mergeCell ref="J5:L5"/>
    <mergeCell ref="M5:O5"/>
    <mergeCell ref="P5:R5"/>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61" t="s">
        <v>204</v>
      </c>
      <c r="B1" s="451"/>
      <c r="C1" s="451"/>
      <c r="D1" s="451"/>
      <c r="E1" s="451"/>
      <c r="F1" s="451"/>
      <c r="G1" s="190"/>
      <c r="H1" s="190"/>
      <c r="I1" s="190"/>
      <c r="J1" s="190"/>
      <c r="K1" s="190"/>
      <c r="L1" s="190"/>
      <c r="M1" s="190"/>
      <c r="N1" s="190"/>
      <c r="O1" s="190"/>
      <c r="P1" s="190"/>
      <c r="Q1" s="190"/>
      <c r="R1" s="190"/>
      <c r="S1" s="190"/>
      <c r="T1" s="190"/>
      <c r="U1" s="190"/>
      <c r="V1" s="190"/>
      <c r="W1" s="190"/>
      <c r="X1" s="190"/>
      <c r="Y1" s="190"/>
      <c r="Z1" s="190"/>
    </row>
    <row r="2" spans="1:26" ht="31.5" customHeight="1">
      <c r="A2" s="462" t="s">
        <v>1583</v>
      </c>
      <c r="B2" s="451"/>
      <c r="C2" s="451"/>
      <c r="D2" s="451"/>
      <c r="E2" s="451"/>
      <c r="F2" s="451"/>
      <c r="G2" s="190"/>
      <c r="H2" s="190"/>
      <c r="I2" s="190"/>
      <c r="J2" s="190"/>
      <c r="K2" s="190"/>
      <c r="L2" s="190"/>
      <c r="M2" s="190"/>
      <c r="N2" s="190"/>
      <c r="O2" s="190"/>
      <c r="P2" s="190"/>
      <c r="Q2" s="190"/>
      <c r="R2" s="190"/>
      <c r="S2" s="190"/>
      <c r="T2" s="190"/>
      <c r="U2" s="190"/>
      <c r="V2" s="190"/>
      <c r="W2" s="190"/>
      <c r="X2" s="190"/>
      <c r="Y2" s="190"/>
      <c r="Z2" s="190"/>
    </row>
    <row r="3" spans="1:26" ht="12" customHeight="1">
      <c r="A3" s="191"/>
      <c r="B3" s="191"/>
      <c r="C3" s="191"/>
      <c r="D3" s="191"/>
      <c r="E3" s="192"/>
      <c r="F3" s="191"/>
      <c r="G3" s="190"/>
      <c r="H3" s="190"/>
      <c r="I3" s="190"/>
      <c r="J3" s="190"/>
      <c r="K3" s="190"/>
      <c r="L3" s="190"/>
      <c r="M3" s="190"/>
      <c r="N3" s="190"/>
      <c r="O3" s="190"/>
      <c r="P3" s="190"/>
      <c r="Q3" s="190"/>
      <c r="R3" s="190"/>
      <c r="S3" s="190"/>
      <c r="T3" s="190"/>
      <c r="U3" s="190"/>
      <c r="V3" s="190"/>
      <c r="W3" s="190"/>
      <c r="X3" s="190"/>
      <c r="Y3" s="190"/>
      <c r="Z3" s="190"/>
    </row>
    <row r="4" spans="1:26" ht="12" customHeight="1">
      <c r="A4" s="193" t="s">
        <v>5</v>
      </c>
      <c r="B4" s="193" t="s">
        <v>1584</v>
      </c>
      <c r="C4" s="193" t="s">
        <v>1585</v>
      </c>
      <c r="D4" s="193" t="s">
        <v>210</v>
      </c>
      <c r="E4" s="194" t="s">
        <v>1586</v>
      </c>
      <c r="F4" s="193" t="s">
        <v>1587</v>
      </c>
      <c r="G4" s="195"/>
      <c r="H4" s="195"/>
      <c r="I4" s="195"/>
      <c r="J4" s="195"/>
      <c r="K4" s="195"/>
      <c r="L4" s="195"/>
      <c r="M4" s="195"/>
      <c r="N4" s="195"/>
      <c r="O4" s="195"/>
      <c r="P4" s="195"/>
      <c r="Q4" s="195"/>
      <c r="R4" s="195"/>
      <c r="S4" s="195"/>
      <c r="T4" s="195"/>
      <c r="U4" s="195"/>
      <c r="V4" s="195"/>
      <c r="W4" s="195"/>
      <c r="X4" s="195"/>
      <c r="Y4" s="195"/>
      <c r="Z4" s="195"/>
    </row>
    <row r="5" spans="1:26" ht="6.75" customHeight="1">
      <c r="A5" s="193"/>
      <c r="B5" s="193"/>
      <c r="C5" s="193"/>
      <c r="D5" s="193"/>
      <c r="E5" s="194"/>
      <c r="F5" s="193"/>
      <c r="G5" s="195"/>
      <c r="H5" s="195"/>
      <c r="I5" s="195"/>
      <c r="J5" s="195"/>
      <c r="K5" s="195"/>
      <c r="L5" s="195"/>
      <c r="M5" s="195"/>
      <c r="N5" s="195"/>
      <c r="O5" s="195"/>
      <c r="P5" s="195"/>
      <c r="Q5" s="195"/>
      <c r="R5" s="195"/>
      <c r="S5" s="195"/>
      <c r="T5" s="195"/>
      <c r="U5" s="195"/>
      <c r="V5" s="195"/>
      <c r="W5" s="195"/>
      <c r="X5" s="195"/>
      <c r="Y5" s="195"/>
      <c r="Z5" s="195"/>
    </row>
    <row r="6" spans="1:26" ht="12" customHeight="1">
      <c r="A6" s="196">
        <v>1</v>
      </c>
      <c r="B6" s="197" t="s">
        <v>212</v>
      </c>
      <c r="C6" s="198"/>
      <c r="D6" s="199"/>
      <c r="E6" s="200"/>
      <c r="F6" s="200"/>
      <c r="G6" s="190"/>
      <c r="H6" s="190"/>
      <c r="I6" s="190"/>
      <c r="J6" s="190"/>
      <c r="K6" s="190"/>
      <c r="L6" s="190"/>
      <c r="M6" s="190"/>
      <c r="N6" s="190"/>
      <c r="O6" s="190"/>
      <c r="P6" s="190"/>
      <c r="Q6" s="190"/>
      <c r="R6" s="190"/>
      <c r="S6" s="190"/>
      <c r="T6" s="190"/>
      <c r="U6" s="190"/>
      <c r="V6" s="190"/>
      <c r="W6" s="190"/>
      <c r="X6" s="190"/>
      <c r="Y6" s="190"/>
      <c r="Z6" s="190"/>
    </row>
    <row r="7" spans="1:26" ht="12" customHeight="1">
      <c r="A7" s="201"/>
      <c r="B7" s="202" t="s">
        <v>213</v>
      </c>
      <c r="C7" s="203"/>
      <c r="D7" s="203"/>
      <c r="E7" s="204"/>
      <c r="F7" s="204"/>
      <c r="G7" s="190"/>
      <c r="H7" s="190"/>
      <c r="I7" s="190"/>
      <c r="J7" s="190"/>
      <c r="K7" s="190"/>
      <c r="L7" s="190"/>
      <c r="M7" s="190"/>
      <c r="N7" s="190"/>
      <c r="O7" s="190"/>
      <c r="P7" s="190"/>
      <c r="Q7" s="190"/>
      <c r="R7" s="190"/>
      <c r="S7" s="190"/>
      <c r="T7" s="190"/>
      <c r="U7" s="190"/>
      <c r="V7" s="190"/>
      <c r="W7" s="190"/>
      <c r="X7" s="190"/>
      <c r="Y7" s="190"/>
      <c r="Z7" s="190"/>
    </row>
    <row r="8" spans="1:26" ht="12" customHeight="1">
      <c r="A8" s="201">
        <v>1.1000000000000001</v>
      </c>
      <c r="B8" s="202" t="s">
        <v>214</v>
      </c>
      <c r="C8" s="203"/>
      <c r="D8" s="203"/>
      <c r="E8" s="204"/>
      <c r="F8" s="204"/>
      <c r="G8" s="190"/>
      <c r="H8" s="190"/>
      <c r="I8" s="190"/>
      <c r="J8" s="190"/>
      <c r="K8" s="190"/>
      <c r="L8" s="190"/>
      <c r="M8" s="190"/>
      <c r="N8" s="190"/>
      <c r="O8" s="190"/>
      <c r="P8" s="190"/>
      <c r="Q8" s="190"/>
      <c r="R8" s="190"/>
      <c r="S8" s="190"/>
      <c r="T8" s="190"/>
      <c r="U8" s="190"/>
      <c r="V8" s="190"/>
      <c r="W8" s="190"/>
      <c r="X8" s="190"/>
      <c r="Y8" s="190"/>
      <c r="Z8" s="190"/>
    </row>
    <row r="9" spans="1:26" ht="12" customHeight="1">
      <c r="A9" s="205" t="s">
        <v>215</v>
      </c>
      <c r="B9" s="206" t="s">
        <v>216</v>
      </c>
      <c r="C9" s="205" t="s">
        <v>217</v>
      </c>
      <c r="D9" s="207">
        <v>111.15</v>
      </c>
      <c r="E9" s="208">
        <v>15975</v>
      </c>
      <c r="F9" s="208">
        <f t="shared" ref="F9:F12" si="0">ROUND(D9*E9,0)</f>
        <v>1775621</v>
      </c>
      <c r="G9" s="190"/>
      <c r="H9" s="190"/>
      <c r="I9" s="190"/>
      <c r="J9" s="190"/>
      <c r="K9" s="190"/>
      <c r="L9" s="190"/>
      <c r="M9" s="190"/>
      <c r="N9" s="190"/>
      <c r="O9" s="190"/>
      <c r="P9" s="190"/>
      <c r="Q9" s="190"/>
      <c r="R9" s="190"/>
      <c r="S9" s="190"/>
      <c r="T9" s="190"/>
      <c r="U9" s="190"/>
      <c r="V9" s="190"/>
      <c r="W9" s="190"/>
      <c r="X9" s="190"/>
      <c r="Y9" s="190"/>
      <c r="Z9" s="190"/>
    </row>
    <row r="10" spans="1:26" ht="12" customHeight="1">
      <c r="A10" s="205" t="s">
        <v>218</v>
      </c>
      <c r="B10" s="206" t="s">
        <v>219</v>
      </c>
      <c r="C10" s="205" t="s">
        <v>220</v>
      </c>
      <c r="D10" s="207">
        <v>82</v>
      </c>
      <c r="E10" s="208">
        <v>13376</v>
      </c>
      <c r="F10" s="208">
        <f t="shared" si="0"/>
        <v>1096832</v>
      </c>
      <c r="G10" s="190"/>
      <c r="H10" s="190"/>
      <c r="I10" s="190"/>
      <c r="J10" s="190"/>
      <c r="K10" s="190"/>
      <c r="L10" s="190"/>
      <c r="M10" s="190"/>
      <c r="N10" s="190"/>
      <c r="O10" s="190"/>
      <c r="P10" s="190"/>
      <c r="Q10" s="190"/>
      <c r="R10" s="190"/>
      <c r="S10" s="190"/>
      <c r="T10" s="190"/>
      <c r="U10" s="190"/>
      <c r="V10" s="190"/>
      <c r="W10" s="190"/>
      <c r="X10" s="190"/>
      <c r="Y10" s="190"/>
      <c r="Z10" s="190"/>
    </row>
    <row r="11" spans="1:26" ht="12" customHeight="1">
      <c r="A11" s="205" t="s">
        <v>221</v>
      </c>
      <c r="B11" s="206" t="s">
        <v>222</v>
      </c>
      <c r="C11" s="205" t="s">
        <v>217</v>
      </c>
      <c r="D11" s="207">
        <v>22</v>
      </c>
      <c r="E11" s="208">
        <v>14371</v>
      </c>
      <c r="F11" s="208">
        <f t="shared" si="0"/>
        <v>316162</v>
      </c>
      <c r="G11" s="190"/>
      <c r="H11" s="190"/>
      <c r="I11" s="190"/>
      <c r="J11" s="190"/>
      <c r="K11" s="190"/>
      <c r="L11" s="190"/>
      <c r="M11" s="190"/>
      <c r="N11" s="190"/>
      <c r="O11" s="190"/>
      <c r="P11" s="190"/>
      <c r="Q11" s="190"/>
      <c r="R11" s="190"/>
      <c r="S11" s="190"/>
      <c r="T11" s="190"/>
      <c r="U11" s="190"/>
      <c r="V11" s="190"/>
      <c r="W11" s="190"/>
      <c r="X11" s="190"/>
      <c r="Y11" s="190"/>
      <c r="Z11" s="190"/>
    </row>
    <row r="12" spans="1:26" ht="12" customHeight="1">
      <c r="A12" s="205" t="s">
        <v>223</v>
      </c>
      <c r="B12" s="206" t="s">
        <v>224</v>
      </c>
      <c r="C12" s="205" t="s">
        <v>225</v>
      </c>
      <c r="D12" s="207">
        <v>149</v>
      </c>
      <c r="E12" s="208">
        <v>22992</v>
      </c>
      <c r="F12" s="208">
        <f t="shared" si="0"/>
        <v>3425808</v>
      </c>
      <c r="G12" s="190"/>
      <c r="H12" s="190"/>
      <c r="I12" s="190"/>
      <c r="J12" s="190"/>
      <c r="K12" s="190"/>
      <c r="L12" s="190"/>
      <c r="M12" s="190"/>
      <c r="N12" s="190"/>
      <c r="O12" s="190"/>
      <c r="P12" s="190"/>
      <c r="Q12" s="190"/>
      <c r="R12" s="190"/>
      <c r="S12" s="190"/>
      <c r="T12" s="190"/>
      <c r="U12" s="190"/>
      <c r="V12" s="190"/>
      <c r="W12" s="190"/>
      <c r="X12" s="190"/>
      <c r="Y12" s="190"/>
      <c r="Z12" s="190"/>
    </row>
    <row r="13" spans="1:26" ht="12" customHeight="1">
      <c r="A13" s="201" t="s">
        <v>226</v>
      </c>
      <c r="B13" s="202" t="s">
        <v>227</v>
      </c>
      <c r="C13" s="209"/>
      <c r="D13" s="209"/>
      <c r="E13" s="210"/>
      <c r="F13" s="204"/>
      <c r="G13" s="190"/>
      <c r="H13" s="190"/>
      <c r="I13" s="190"/>
      <c r="J13" s="190"/>
      <c r="K13" s="190"/>
      <c r="L13" s="190"/>
      <c r="M13" s="190"/>
      <c r="N13" s="190"/>
      <c r="O13" s="190"/>
      <c r="P13" s="190"/>
      <c r="Q13" s="190"/>
      <c r="R13" s="190"/>
      <c r="S13" s="190"/>
      <c r="T13" s="190"/>
      <c r="U13" s="190"/>
      <c r="V13" s="190"/>
      <c r="W13" s="190"/>
      <c r="X13" s="190"/>
      <c r="Y13" s="190"/>
      <c r="Z13" s="190"/>
    </row>
    <row r="14" spans="1:26" ht="12" customHeight="1">
      <c r="A14" s="205" t="s">
        <v>228</v>
      </c>
      <c r="B14" s="206" t="s">
        <v>229</v>
      </c>
      <c r="C14" s="205" t="s">
        <v>217</v>
      </c>
      <c r="D14" s="207">
        <v>22</v>
      </c>
      <c r="E14" s="208">
        <v>39452</v>
      </c>
      <c r="F14" s="208">
        <f t="shared" ref="F14:F21" si="1">ROUND(D14*E14,0)</f>
        <v>867944</v>
      </c>
      <c r="G14" s="190"/>
      <c r="H14" s="190"/>
      <c r="I14" s="190"/>
      <c r="J14" s="190"/>
      <c r="K14" s="190"/>
      <c r="L14" s="190"/>
      <c r="M14" s="190"/>
      <c r="N14" s="190"/>
      <c r="O14" s="190"/>
      <c r="P14" s="190"/>
      <c r="Q14" s="190"/>
      <c r="R14" s="190"/>
      <c r="S14" s="190"/>
      <c r="T14" s="190"/>
      <c r="U14" s="190"/>
      <c r="V14" s="190"/>
      <c r="W14" s="190"/>
      <c r="X14" s="190"/>
      <c r="Y14" s="190"/>
      <c r="Z14" s="190"/>
    </row>
    <row r="15" spans="1:26" ht="12" customHeight="1">
      <c r="A15" s="205" t="s">
        <v>230</v>
      </c>
      <c r="B15" s="206" t="s">
        <v>231</v>
      </c>
      <c r="C15" s="205" t="s">
        <v>217</v>
      </c>
      <c r="D15" s="207">
        <v>111.15</v>
      </c>
      <c r="E15" s="208">
        <v>34028</v>
      </c>
      <c r="F15" s="208">
        <f t="shared" si="1"/>
        <v>3782212</v>
      </c>
      <c r="G15" s="190"/>
      <c r="H15" s="190"/>
      <c r="I15" s="190"/>
      <c r="J15" s="190"/>
      <c r="K15" s="190"/>
      <c r="L15" s="190"/>
      <c r="M15" s="190"/>
      <c r="N15" s="190"/>
      <c r="O15" s="190"/>
      <c r="P15" s="190"/>
      <c r="Q15" s="190"/>
      <c r="R15" s="190"/>
      <c r="S15" s="190"/>
      <c r="T15" s="190"/>
      <c r="U15" s="190"/>
      <c r="V15" s="190"/>
      <c r="W15" s="190"/>
      <c r="X15" s="190"/>
      <c r="Y15" s="190"/>
      <c r="Z15" s="190"/>
    </row>
    <row r="16" spans="1:26" ht="12" customHeight="1">
      <c r="A16" s="205" t="s">
        <v>232</v>
      </c>
      <c r="B16" s="206" t="s">
        <v>233</v>
      </c>
      <c r="C16" s="205" t="s">
        <v>220</v>
      </c>
      <c r="D16" s="207">
        <v>82</v>
      </c>
      <c r="E16" s="208">
        <v>21049</v>
      </c>
      <c r="F16" s="208">
        <f t="shared" si="1"/>
        <v>1726018</v>
      </c>
      <c r="G16" s="190"/>
      <c r="H16" s="190"/>
      <c r="I16" s="190"/>
      <c r="J16" s="190"/>
      <c r="K16" s="190"/>
      <c r="L16" s="190"/>
      <c r="M16" s="190"/>
      <c r="N16" s="190"/>
      <c r="O16" s="190"/>
      <c r="P16" s="190"/>
      <c r="Q16" s="190"/>
      <c r="R16" s="190"/>
      <c r="S16" s="190"/>
      <c r="T16" s="190"/>
      <c r="U16" s="190"/>
      <c r="V16" s="190"/>
      <c r="W16" s="190"/>
      <c r="X16" s="190"/>
      <c r="Y16" s="190"/>
      <c r="Z16" s="190"/>
    </row>
    <row r="17" spans="1:26" ht="12" customHeight="1">
      <c r="A17" s="205" t="s">
        <v>234</v>
      </c>
      <c r="B17" s="206" t="s">
        <v>235</v>
      </c>
      <c r="C17" s="205" t="s">
        <v>217</v>
      </c>
      <c r="D17" s="207">
        <v>148.05000000000001</v>
      </c>
      <c r="E17" s="208">
        <v>17121</v>
      </c>
      <c r="F17" s="208">
        <f t="shared" si="1"/>
        <v>2534764</v>
      </c>
      <c r="G17" s="190"/>
      <c r="H17" s="190"/>
      <c r="I17" s="190"/>
      <c r="J17" s="190"/>
      <c r="K17" s="190"/>
      <c r="L17" s="190"/>
      <c r="M17" s="190"/>
      <c r="N17" s="190"/>
      <c r="O17" s="190"/>
      <c r="P17" s="190"/>
      <c r="Q17" s="190"/>
      <c r="R17" s="190"/>
      <c r="S17" s="190"/>
      <c r="T17" s="190"/>
      <c r="U17" s="190"/>
      <c r="V17" s="190"/>
      <c r="W17" s="190"/>
      <c r="X17" s="190"/>
      <c r="Y17" s="190"/>
      <c r="Z17" s="190"/>
    </row>
    <row r="18" spans="1:26" ht="12" customHeight="1">
      <c r="A18" s="205" t="s">
        <v>236</v>
      </c>
      <c r="B18" s="206" t="s">
        <v>237</v>
      </c>
      <c r="C18" s="205" t="s">
        <v>217</v>
      </c>
      <c r="D18" s="207">
        <v>1156.5</v>
      </c>
      <c r="E18" s="208">
        <v>12848</v>
      </c>
      <c r="F18" s="208">
        <f t="shared" si="1"/>
        <v>14858712</v>
      </c>
      <c r="G18" s="190"/>
      <c r="H18" s="190"/>
      <c r="I18" s="190"/>
      <c r="J18" s="190"/>
      <c r="K18" s="190"/>
      <c r="L18" s="190"/>
      <c r="M18" s="190"/>
      <c r="N18" s="190"/>
      <c r="O18" s="190"/>
      <c r="P18" s="190"/>
      <c r="Q18" s="190"/>
      <c r="R18" s="190"/>
      <c r="S18" s="190"/>
      <c r="T18" s="190"/>
      <c r="U18" s="190"/>
      <c r="V18" s="190"/>
      <c r="W18" s="190"/>
      <c r="X18" s="190"/>
      <c r="Y18" s="190"/>
      <c r="Z18" s="190"/>
    </row>
    <row r="19" spans="1:26" ht="12" customHeight="1">
      <c r="A19" s="205" t="s">
        <v>238</v>
      </c>
      <c r="B19" s="206" t="s">
        <v>239</v>
      </c>
      <c r="C19" s="205" t="s">
        <v>217</v>
      </c>
      <c r="D19" s="207">
        <v>359.17</v>
      </c>
      <c r="E19" s="208">
        <v>17810</v>
      </c>
      <c r="F19" s="208">
        <f t="shared" si="1"/>
        <v>6396818</v>
      </c>
      <c r="G19" s="190"/>
      <c r="H19" s="190"/>
      <c r="I19" s="190"/>
      <c r="J19" s="190"/>
      <c r="K19" s="190"/>
      <c r="L19" s="190"/>
      <c r="M19" s="190"/>
      <c r="N19" s="190"/>
      <c r="O19" s="190"/>
      <c r="P19" s="190"/>
      <c r="Q19" s="190"/>
      <c r="R19" s="190"/>
      <c r="S19" s="190"/>
      <c r="T19" s="190"/>
      <c r="U19" s="190"/>
      <c r="V19" s="190"/>
      <c r="W19" s="190"/>
      <c r="X19" s="190"/>
      <c r="Y19" s="190"/>
      <c r="Z19" s="190"/>
    </row>
    <row r="20" spans="1:26" ht="12" customHeight="1">
      <c r="A20" s="205" t="s">
        <v>240</v>
      </c>
      <c r="B20" s="206" t="s">
        <v>241</v>
      </c>
      <c r="C20" s="205" t="s">
        <v>217</v>
      </c>
      <c r="D20" s="207">
        <v>67.050000000000011</v>
      </c>
      <c r="E20" s="208">
        <v>106680</v>
      </c>
      <c r="F20" s="208">
        <f t="shared" si="1"/>
        <v>7152894</v>
      </c>
      <c r="G20" s="190"/>
      <c r="H20" s="190"/>
      <c r="I20" s="190"/>
      <c r="J20" s="190"/>
      <c r="K20" s="190"/>
      <c r="L20" s="190"/>
      <c r="M20" s="190"/>
      <c r="N20" s="190"/>
      <c r="O20" s="190"/>
      <c r="P20" s="190"/>
      <c r="Q20" s="190"/>
      <c r="R20" s="190"/>
      <c r="S20" s="190"/>
      <c r="T20" s="190"/>
      <c r="U20" s="190"/>
      <c r="V20" s="190"/>
      <c r="W20" s="190"/>
      <c r="X20" s="190"/>
      <c r="Y20" s="190"/>
      <c r="Z20" s="190"/>
    </row>
    <row r="21" spans="1:26" ht="12" customHeight="1">
      <c r="A21" s="205" t="s">
        <v>242</v>
      </c>
      <c r="B21" s="206" t="s">
        <v>243</v>
      </c>
      <c r="C21" s="205" t="s">
        <v>217</v>
      </c>
      <c r="D21" s="207">
        <v>560</v>
      </c>
      <c r="E21" s="208">
        <v>12848</v>
      </c>
      <c r="F21" s="208">
        <f t="shared" si="1"/>
        <v>7194880</v>
      </c>
      <c r="G21" s="190"/>
      <c r="H21" s="190"/>
      <c r="I21" s="190"/>
      <c r="J21" s="190"/>
      <c r="K21" s="190"/>
      <c r="L21" s="190"/>
      <c r="M21" s="190"/>
      <c r="N21" s="190"/>
      <c r="O21" s="190"/>
      <c r="P21" s="190"/>
      <c r="Q21" s="190"/>
      <c r="R21" s="190"/>
      <c r="S21" s="190"/>
      <c r="T21" s="190"/>
      <c r="U21" s="190"/>
      <c r="V21" s="190"/>
      <c r="W21" s="190"/>
      <c r="X21" s="190"/>
      <c r="Y21" s="190"/>
      <c r="Z21" s="190"/>
    </row>
    <row r="22" spans="1:26" ht="12" customHeight="1">
      <c r="A22" s="201" t="s">
        <v>244</v>
      </c>
      <c r="B22" s="202" t="s">
        <v>245</v>
      </c>
      <c r="C22" s="209"/>
      <c r="D22" s="209"/>
      <c r="E22" s="210"/>
      <c r="F22" s="204"/>
      <c r="G22" s="190"/>
      <c r="H22" s="190"/>
      <c r="I22" s="190"/>
      <c r="J22" s="190"/>
      <c r="K22" s="190"/>
      <c r="L22" s="190"/>
      <c r="M22" s="190"/>
      <c r="N22" s="190"/>
      <c r="O22" s="190"/>
      <c r="P22" s="190"/>
      <c r="Q22" s="190"/>
      <c r="R22" s="190"/>
      <c r="S22" s="190"/>
      <c r="T22" s="190"/>
      <c r="U22" s="190"/>
      <c r="V22" s="190"/>
      <c r="W22" s="190"/>
      <c r="X22" s="190"/>
      <c r="Y22" s="190"/>
      <c r="Z22" s="190"/>
    </row>
    <row r="23" spans="1:26" ht="12" customHeight="1">
      <c r="A23" s="205" t="s">
        <v>246</v>
      </c>
      <c r="B23" s="206" t="s">
        <v>247</v>
      </c>
      <c r="C23" s="205" t="s">
        <v>220</v>
      </c>
      <c r="D23" s="211">
        <v>10.58</v>
      </c>
      <c r="E23" s="208">
        <v>31776</v>
      </c>
      <c r="F23" s="208">
        <f t="shared" ref="F23:F26" si="2">ROUND(D23*E23,0)</f>
        <v>336190</v>
      </c>
      <c r="G23" s="190"/>
      <c r="H23" s="190"/>
      <c r="I23" s="190"/>
      <c r="J23" s="190"/>
      <c r="K23" s="190"/>
      <c r="L23" s="190"/>
      <c r="M23" s="190"/>
      <c r="N23" s="190"/>
      <c r="O23" s="190"/>
      <c r="P23" s="190"/>
      <c r="Q23" s="190"/>
      <c r="R23" s="190"/>
      <c r="S23" s="190"/>
      <c r="T23" s="190"/>
      <c r="U23" s="190"/>
      <c r="V23" s="190"/>
      <c r="W23" s="190"/>
      <c r="X23" s="190"/>
      <c r="Y23" s="190"/>
      <c r="Z23" s="190"/>
    </row>
    <row r="24" spans="1:26" ht="12" customHeight="1">
      <c r="A24" s="205" t="s">
        <v>248</v>
      </c>
      <c r="B24" s="206" t="s">
        <v>249</v>
      </c>
      <c r="C24" s="205" t="s">
        <v>220</v>
      </c>
      <c r="D24" s="211">
        <v>10.58</v>
      </c>
      <c r="E24" s="208">
        <v>63051</v>
      </c>
      <c r="F24" s="208">
        <f t="shared" si="2"/>
        <v>667080</v>
      </c>
      <c r="G24" s="190"/>
      <c r="H24" s="190"/>
      <c r="I24" s="190"/>
      <c r="J24" s="190"/>
      <c r="K24" s="190"/>
      <c r="L24" s="190"/>
      <c r="M24" s="190"/>
      <c r="N24" s="190"/>
      <c r="O24" s="190"/>
      <c r="P24" s="190"/>
      <c r="Q24" s="190"/>
      <c r="R24" s="190"/>
      <c r="S24" s="190"/>
      <c r="T24" s="190"/>
      <c r="U24" s="190"/>
      <c r="V24" s="190"/>
      <c r="W24" s="190"/>
      <c r="X24" s="190"/>
      <c r="Y24" s="190"/>
      <c r="Z24" s="190"/>
    </row>
    <row r="25" spans="1:26" ht="12" customHeight="1">
      <c r="A25" s="205" t="s">
        <v>250</v>
      </c>
      <c r="B25" s="206" t="s">
        <v>251</v>
      </c>
      <c r="C25" s="205" t="s">
        <v>220</v>
      </c>
      <c r="D25" s="211">
        <v>16.48</v>
      </c>
      <c r="E25" s="208">
        <v>31899</v>
      </c>
      <c r="F25" s="208">
        <f t="shared" si="2"/>
        <v>525696</v>
      </c>
      <c r="G25" s="190"/>
      <c r="H25" s="190"/>
      <c r="I25" s="190"/>
      <c r="J25" s="190"/>
      <c r="K25" s="190"/>
      <c r="L25" s="190"/>
      <c r="M25" s="190"/>
      <c r="N25" s="190"/>
      <c r="O25" s="190"/>
      <c r="P25" s="190"/>
      <c r="Q25" s="190"/>
      <c r="R25" s="190"/>
      <c r="S25" s="190"/>
      <c r="T25" s="190"/>
      <c r="U25" s="190"/>
      <c r="V25" s="190"/>
      <c r="W25" s="190"/>
      <c r="X25" s="190"/>
      <c r="Y25" s="190"/>
      <c r="Z25" s="190"/>
    </row>
    <row r="26" spans="1:26" ht="12" customHeight="1">
      <c r="A26" s="205" t="s">
        <v>252</v>
      </c>
      <c r="B26" s="206" t="s">
        <v>253</v>
      </c>
      <c r="C26" s="212" t="s">
        <v>220</v>
      </c>
      <c r="D26" s="213">
        <v>45</v>
      </c>
      <c r="E26" s="208">
        <v>73812</v>
      </c>
      <c r="F26" s="208">
        <f t="shared" si="2"/>
        <v>3321540</v>
      </c>
      <c r="G26" s="190"/>
      <c r="H26" s="190"/>
      <c r="I26" s="190"/>
      <c r="J26" s="190"/>
      <c r="K26" s="190"/>
      <c r="L26" s="190"/>
      <c r="M26" s="190"/>
      <c r="N26" s="190"/>
      <c r="O26" s="190"/>
      <c r="P26" s="190"/>
      <c r="Q26" s="190"/>
      <c r="R26" s="190"/>
      <c r="S26" s="190"/>
      <c r="T26" s="190"/>
      <c r="U26" s="190"/>
      <c r="V26" s="190"/>
      <c r="W26" s="190"/>
      <c r="X26" s="190"/>
      <c r="Y26" s="190"/>
      <c r="Z26" s="190"/>
    </row>
    <row r="27" spans="1:26" ht="12" customHeight="1">
      <c r="A27" s="201" t="s">
        <v>254</v>
      </c>
      <c r="B27" s="202" t="s">
        <v>255</v>
      </c>
      <c r="C27" s="209"/>
      <c r="D27" s="209"/>
      <c r="E27" s="210"/>
      <c r="F27" s="204"/>
      <c r="G27" s="190"/>
      <c r="H27" s="190"/>
      <c r="I27" s="190"/>
      <c r="J27" s="190"/>
      <c r="K27" s="190"/>
      <c r="L27" s="190"/>
      <c r="M27" s="190"/>
      <c r="N27" s="190"/>
      <c r="O27" s="190"/>
      <c r="P27" s="190"/>
      <c r="Q27" s="190"/>
      <c r="R27" s="190"/>
      <c r="S27" s="190"/>
      <c r="T27" s="190"/>
      <c r="U27" s="190"/>
      <c r="V27" s="190"/>
      <c r="W27" s="190"/>
      <c r="X27" s="190"/>
      <c r="Y27" s="190"/>
      <c r="Z27" s="190"/>
    </row>
    <row r="28" spans="1:26" ht="12" customHeight="1">
      <c r="A28" s="205" t="s">
        <v>256</v>
      </c>
      <c r="B28" s="206" t="s">
        <v>257</v>
      </c>
      <c r="C28" s="205" t="s">
        <v>225</v>
      </c>
      <c r="D28" s="213">
        <v>149</v>
      </c>
      <c r="E28" s="208">
        <v>348700</v>
      </c>
      <c r="F28" s="208">
        <f t="shared" ref="F28:F30" si="3">ROUND(D28*E28,0)</f>
        <v>51956300</v>
      </c>
      <c r="G28" s="190"/>
      <c r="H28" s="190"/>
      <c r="I28" s="190"/>
      <c r="J28" s="190"/>
      <c r="K28" s="190"/>
      <c r="L28" s="190"/>
      <c r="M28" s="190"/>
      <c r="N28" s="190"/>
      <c r="O28" s="190"/>
      <c r="P28" s="190"/>
      <c r="Q28" s="190"/>
      <c r="R28" s="190"/>
      <c r="S28" s="190"/>
      <c r="T28" s="190"/>
      <c r="U28" s="190"/>
      <c r="V28" s="190"/>
      <c r="W28" s="190"/>
      <c r="X28" s="190"/>
      <c r="Y28" s="190"/>
      <c r="Z28" s="190"/>
    </row>
    <row r="29" spans="1:26" ht="12" customHeight="1">
      <c r="A29" s="205" t="s">
        <v>258</v>
      </c>
      <c r="B29" s="206" t="s">
        <v>259</v>
      </c>
      <c r="C29" s="205" t="s">
        <v>225</v>
      </c>
      <c r="D29" s="213">
        <v>1</v>
      </c>
      <c r="E29" s="208">
        <v>1694000.0000000002</v>
      </c>
      <c r="F29" s="208">
        <f t="shared" si="3"/>
        <v>1694000</v>
      </c>
      <c r="G29" s="190"/>
      <c r="H29" s="190"/>
      <c r="I29" s="190"/>
      <c r="J29" s="190"/>
      <c r="K29" s="190"/>
      <c r="L29" s="190"/>
      <c r="M29" s="190"/>
      <c r="N29" s="190"/>
      <c r="O29" s="190"/>
      <c r="P29" s="190"/>
      <c r="Q29" s="190"/>
      <c r="R29" s="190"/>
      <c r="S29" s="190"/>
      <c r="T29" s="190"/>
      <c r="U29" s="190"/>
      <c r="V29" s="190"/>
      <c r="W29" s="190"/>
      <c r="X29" s="190"/>
      <c r="Y29" s="190"/>
      <c r="Z29" s="190"/>
    </row>
    <row r="30" spans="1:26" ht="12" customHeight="1">
      <c r="A30" s="205" t="s">
        <v>260</v>
      </c>
      <c r="B30" s="206" t="s">
        <v>261</v>
      </c>
      <c r="C30" s="205" t="s">
        <v>225</v>
      </c>
      <c r="D30" s="213">
        <v>2</v>
      </c>
      <c r="E30" s="208">
        <v>1000000</v>
      </c>
      <c r="F30" s="208">
        <f t="shared" si="3"/>
        <v>2000000</v>
      </c>
      <c r="G30" s="190"/>
      <c r="H30" s="190"/>
      <c r="I30" s="190"/>
      <c r="J30" s="190"/>
      <c r="K30" s="190"/>
      <c r="L30" s="190"/>
      <c r="M30" s="190"/>
      <c r="N30" s="190"/>
      <c r="O30" s="190"/>
      <c r="P30" s="190"/>
      <c r="Q30" s="190"/>
      <c r="R30" s="190"/>
      <c r="S30" s="190"/>
      <c r="T30" s="190"/>
      <c r="U30" s="190"/>
      <c r="V30" s="190"/>
      <c r="W30" s="190"/>
      <c r="X30" s="190"/>
      <c r="Y30" s="190"/>
      <c r="Z30" s="190"/>
    </row>
    <row r="31" spans="1:26" ht="12" customHeight="1">
      <c r="A31" s="214"/>
      <c r="B31" s="202" t="s">
        <v>262</v>
      </c>
      <c r="C31" s="209"/>
      <c r="D31" s="209"/>
      <c r="E31" s="210"/>
      <c r="F31" s="204"/>
      <c r="G31" s="190"/>
      <c r="H31" s="190"/>
      <c r="I31" s="190"/>
      <c r="J31" s="190"/>
      <c r="K31" s="190"/>
      <c r="L31" s="190"/>
      <c r="M31" s="190"/>
      <c r="N31" s="190"/>
      <c r="O31" s="190"/>
      <c r="P31" s="190"/>
      <c r="Q31" s="190"/>
      <c r="R31" s="190"/>
      <c r="S31" s="190"/>
      <c r="T31" s="190"/>
      <c r="U31" s="190"/>
      <c r="V31" s="190"/>
      <c r="W31" s="190"/>
      <c r="X31" s="190"/>
      <c r="Y31" s="190"/>
      <c r="Z31" s="190"/>
    </row>
    <row r="32" spans="1:26" ht="12" customHeight="1">
      <c r="A32" s="201" t="s">
        <v>263</v>
      </c>
      <c r="B32" s="202" t="s">
        <v>255</v>
      </c>
      <c r="C32" s="209"/>
      <c r="D32" s="209"/>
      <c r="E32" s="210"/>
      <c r="F32" s="204"/>
      <c r="G32" s="190"/>
      <c r="H32" s="190"/>
      <c r="I32" s="190"/>
      <c r="J32" s="190"/>
      <c r="K32" s="190"/>
      <c r="L32" s="190"/>
      <c r="M32" s="190"/>
      <c r="N32" s="190"/>
      <c r="O32" s="190"/>
      <c r="P32" s="190"/>
      <c r="Q32" s="190"/>
      <c r="R32" s="190"/>
      <c r="S32" s="190"/>
      <c r="T32" s="190"/>
      <c r="U32" s="190"/>
      <c r="V32" s="190"/>
      <c r="W32" s="190"/>
      <c r="X32" s="190"/>
      <c r="Y32" s="190"/>
      <c r="Z32" s="190"/>
    </row>
    <row r="33" spans="1:26" ht="12" customHeight="1">
      <c r="A33" s="205" t="s">
        <v>264</v>
      </c>
      <c r="B33" s="206" t="s">
        <v>265</v>
      </c>
      <c r="C33" s="205" t="s">
        <v>225</v>
      </c>
      <c r="D33" s="207">
        <v>2</v>
      </c>
      <c r="E33" s="208">
        <v>737000.00000000012</v>
      </c>
      <c r="F33" s="208">
        <f t="shared" ref="F33:F37" si="4">ROUND(D33*E33,0)</f>
        <v>1474000</v>
      </c>
      <c r="G33" s="190"/>
      <c r="H33" s="190"/>
      <c r="I33" s="190"/>
      <c r="J33" s="190"/>
      <c r="K33" s="190"/>
      <c r="L33" s="190"/>
      <c r="M33" s="190"/>
      <c r="N33" s="190"/>
      <c r="O33" s="190"/>
      <c r="P33" s="190"/>
      <c r="Q33" s="190"/>
      <c r="R33" s="190"/>
      <c r="S33" s="190"/>
      <c r="T33" s="190"/>
      <c r="U33" s="190"/>
      <c r="V33" s="190"/>
      <c r="W33" s="190"/>
      <c r="X33" s="190"/>
      <c r="Y33" s="190"/>
      <c r="Z33" s="190"/>
    </row>
    <row r="34" spans="1:26" ht="12" customHeight="1">
      <c r="A34" s="205" t="s">
        <v>266</v>
      </c>
      <c r="B34" s="206" t="s">
        <v>267</v>
      </c>
      <c r="C34" s="205" t="s">
        <v>225</v>
      </c>
      <c r="D34" s="207">
        <v>1</v>
      </c>
      <c r="E34" s="208">
        <v>2000000</v>
      </c>
      <c r="F34" s="208">
        <f t="shared" si="4"/>
        <v>2000000</v>
      </c>
      <c r="G34" s="190"/>
      <c r="H34" s="190"/>
      <c r="I34" s="190"/>
      <c r="J34" s="190"/>
      <c r="K34" s="190"/>
      <c r="L34" s="190"/>
      <c r="M34" s="190"/>
      <c r="N34" s="190"/>
      <c r="O34" s="190"/>
      <c r="P34" s="190"/>
      <c r="Q34" s="190"/>
      <c r="R34" s="190"/>
      <c r="S34" s="190"/>
      <c r="T34" s="190"/>
      <c r="U34" s="190"/>
      <c r="V34" s="190"/>
      <c r="W34" s="190"/>
      <c r="X34" s="190"/>
      <c r="Y34" s="190"/>
      <c r="Z34" s="190"/>
    </row>
    <row r="35" spans="1:26" ht="12" customHeight="1">
      <c r="A35" s="205" t="s">
        <v>268</v>
      </c>
      <c r="B35" s="206" t="s">
        <v>269</v>
      </c>
      <c r="C35" s="205" t="s">
        <v>225</v>
      </c>
      <c r="D35" s="207">
        <v>1</v>
      </c>
      <c r="E35" s="208">
        <v>550000</v>
      </c>
      <c r="F35" s="208">
        <f t="shared" si="4"/>
        <v>550000</v>
      </c>
      <c r="G35" s="190"/>
      <c r="H35" s="190"/>
      <c r="I35" s="190"/>
      <c r="J35" s="190"/>
      <c r="K35" s="190"/>
      <c r="L35" s="190"/>
      <c r="M35" s="190"/>
      <c r="N35" s="190"/>
      <c r="O35" s="190"/>
      <c r="P35" s="190"/>
      <c r="Q35" s="190"/>
      <c r="R35" s="190"/>
      <c r="S35" s="190"/>
      <c r="T35" s="190"/>
      <c r="U35" s="190"/>
      <c r="V35" s="190"/>
      <c r="W35" s="190"/>
      <c r="X35" s="190"/>
      <c r="Y35" s="190"/>
      <c r="Z35" s="190"/>
    </row>
    <row r="36" spans="1:26" ht="12" customHeight="1">
      <c r="A36" s="205" t="s">
        <v>270</v>
      </c>
      <c r="B36" s="206" t="s">
        <v>271</v>
      </c>
      <c r="C36" s="205" t="s">
        <v>225</v>
      </c>
      <c r="D36" s="207">
        <v>1</v>
      </c>
      <c r="E36" s="208">
        <v>700000</v>
      </c>
      <c r="F36" s="208">
        <f t="shared" si="4"/>
        <v>700000</v>
      </c>
      <c r="G36" s="190"/>
      <c r="H36" s="215"/>
      <c r="I36" s="190"/>
      <c r="J36" s="190"/>
      <c r="K36" s="190"/>
      <c r="L36" s="190"/>
      <c r="M36" s="190"/>
      <c r="N36" s="190"/>
      <c r="O36" s="190"/>
      <c r="P36" s="190"/>
      <c r="Q36" s="190"/>
      <c r="R36" s="190"/>
      <c r="S36" s="190"/>
      <c r="T36" s="190"/>
      <c r="U36" s="190"/>
      <c r="V36" s="190"/>
      <c r="W36" s="190"/>
      <c r="X36" s="190"/>
      <c r="Y36" s="190"/>
      <c r="Z36" s="190"/>
    </row>
    <row r="37" spans="1:26" ht="12" customHeight="1">
      <c r="A37" s="216" t="s">
        <v>272</v>
      </c>
      <c r="B37" s="206" t="s">
        <v>273</v>
      </c>
      <c r="C37" s="205" t="s">
        <v>225</v>
      </c>
      <c r="D37" s="207">
        <v>1</v>
      </c>
      <c r="E37" s="208">
        <v>150000</v>
      </c>
      <c r="F37" s="208">
        <f t="shared" si="4"/>
        <v>150000</v>
      </c>
      <c r="G37" s="190"/>
      <c r="H37" s="190"/>
      <c r="I37" s="190"/>
      <c r="J37" s="190"/>
      <c r="K37" s="190"/>
      <c r="L37" s="190"/>
      <c r="M37" s="190"/>
      <c r="N37" s="190"/>
      <c r="O37" s="190"/>
      <c r="P37" s="190"/>
      <c r="Q37" s="190"/>
      <c r="R37" s="190"/>
      <c r="S37" s="190"/>
      <c r="T37" s="190"/>
      <c r="U37" s="190"/>
      <c r="V37" s="190"/>
      <c r="W37" s="190"/>
      <c r="X37" s="190"/>
      <c r="Y37" s="190"/>
      <c r="Z37" s="190"/>
    </row>
    <row r="38" spans="1:26" ht="12" customHeight="1">
      <c r="A38" s="201" t="s">
        <v>274</v>
      </c>
      <c r="B38" s="202" t="s">
        <v>275</v>
      </c>
      <c r="C38" s="209"/>
      <c r="D38" s="209"/>
      <c r="E38" s="210"/>
      <c r="F38" s="204"/>
      <c r="G38" s="190"/>
      <c r="H38" s="190"/>
      <c r="I38" s="190"/>
      <c r="J38" s="190"/>
      <c r="K38" s="190"/>
      <c r="L38" s="190"/>
      <c r="M38" s="190"/>
      <c r="N38" s="190"/>
      <c r="O38" s="190"/>
      <c r="P38" s="190"/>
      <c r="Q38" s="190"/>
      <c r="R38" s="190"/>
      <c r="S38" s="190"/>
      <c r="T38" s="190"/>
      <c r="U38" s="190"/>
      <c r="V38" s="190"/>
      <c r="W38" s="190"/>
      <c r="X38" s="190"/>
      <c r="Y38" s="190"/>
      <c r="Z38" s="190"/>
    </row>
    <row r="39" spans="1:26" ht="12" customHeight="1">
      <c r="A39" s="205" t="s">
        <v>276</v>
      </c>
      <c r="B39" s="206" t="s">
        <v>277</v>
      </c>
      <c r="C39" s="205" t="s">
        <v>220</v>
      </c>
      <c r="D39" s="217">
        <v>16</v>
      </c>
      <c r="E39" s="208">
        <v>63366</v>
      </c>
      <c r="F39" s="208">
        <f t="shared" ref="F39:F41" si="5">ROUND(D39*E39,0)</f>
        <v>1013856</v>
      </c>
      <c r="G39" s="190"/>
      <c r="H39" s="190"/>
      <c r="I39" s="190"/>
      <c r="J39" s="190"/>
      <c r="K39" s="190"/>
      <c r="L39" s="190"/>
      <c r="M39" s="190"/>
      <c r="N39" s="190"/>
      <c r="O39" s="190"/>
      <c r="P39" s="190"/>
      <c r="Q39" s="190"/>
      <c r="R39" s="190"/>
      <c r="S39" s="190"/>
      <c r="T39" s="190"/>
      <c r="U39" s="190"/>
      <c r="V39" s="190"/>
      <c r="W39" s="190"/>
      <c r="X39" s="190"/>
      <c r="Y39" s="190"/>
      <c r="Z39" s="190"/>
    </row>
    <row r="40" spans="1:26" ht="12" customHeight="1">
      <c r="A40" s="205" t="s">
        <v>278</v>
      </c>
      <c r="B40" s="206" t="s">
        <v>279</v>
      </c>
      <c r="C40" s="205" t="s">
        <v>220</v>
      </c>
      <c r="D40" s="217">
        <v>41.4</v>
      </c>
      <c r="E40" s="208">
        <v>34334</v>
      </c>
      <c r="F40" s="208">
        <f t="shared" si="5"/>
        <v>1421428</v>
      </c>
      <c r="G40" s="190"/>
      <c r="H40" s="190"/>
      <c r="I40" s="218"/>
      <c r="J40" s="190"/>
      <c r="K40" s="190"/>
      <c r="L40" s="190"/>
      <c r="M40" s="190"/>
      <c r="N40" s="190"/>
      <c r="O40" s="190"/>
      <c r="P40" s="190"/>
      <c r="Q40" s="190"/>
      <c r="R40" s="190"/>
      <c r="S40" s="190"/>
      <c r="T40" s="190"/>
      <c r="U40" s="190"/>
      <c r="V40" s="190"/>
      <c r="W40" s="190"/>
      <c r="X40" s="190"/>
      <c r="Y40" s="190"/>
      <c r="Z40" s="190"/>
    </row>
    <row r="41" spans="1:26" ht="12" customHeight="1">
      <c r="A41" s="205" t="s">
        <v>280</v>
      </c>
      <c r="B41" s="206" t="s">
        <v>281</v>
      </c>
      <c r="C41" s="212" t="s">
        <v>220</v>
      </c>
      <c r="D41" s="213">
        <v>135</v>
      </c>
      <c r="E41" s="208">
        <v>63051</v>
      </c>
      <c r="F41" s="208">
        <f t="shared" si="5"/>
        <v>8511885</v>
      </c>
      <c r="G41" s="190"/>
      <c r="H41" s="190"/>
      <c r="I41" s="218"/>
      <c r="J41" s="190"/>
      <c r="K41" s="190"/>
      <c r="L41" s="190"/>
      <c r="M41" s="190"/>
      <c r="N41" s="190"/>
      <c r="O41" s="190"/>
      <c r="P41" s="190"/>
      <c r="Q41" s="190"/>
      <c r="R41" s="190"/>
      <c r="S41" s="190"/>
      <c r="T41" s="190"/>
      <c r="U41" s="190"/>
      <c r="V41" s="190"/>
      <c r="W41" s="190"/>
      <c r="X41" s="190"/>
      <c r="Y41" s="190"/>
      <c r="Z41" s="190"/>
    </row>
    <row r="42" spans="1:26" ht="12" customHeight="1">
      <c r="A42" s="201" t="s">
        <v>282</v>
      </c>
      <c r="B42" s="202" t="s">
        <v>283</v>
      </c>
      <c r="C42" s="209"/>
      <c r="D42" s="209"/>
      <c r="E42" s="210"/>
      <c r="F42" s="204"/>
      <c r="G42" s="190"/>
      <c r="H42" s="190"/>
      <c r="I42" s="190"/>
      <c r="J42" s="190"/>
      <c r="K42" s="190"/>
      <c r="L42" s="190"/>
      <c r="M42" s="190"/>
      <c r="N42" s="190"/>
      <c r="O42" s="190"/>
      <c r="P42" s="190"/>
      <c r="Q42" s="190"/>
      <c r="R42" s="190"/>
      <c r="S42" s="190"/>
      <c r="T42" s="190"/>
      <c r="U42" s="190"/>
      <c r="V42" s="190"/>
      <c r="W42" s="190"/>
      <c r="X42" s="190"/>
      <c r="Y42" s="190"/>
      <c r="Z42" s="190"/>
    </row>
    <row r="43" spans="1:26" ht="12" customHeight="1">
      <c r="A43" s="205" t="s">
        <v>284</v>
      </c>
      <c r="B43" s="206" t="s">
        <v>285</v>
      </c>
      <c r="C43" s="205" t="s">
        <v>225</v>
      </c>
      <c r="D43" s="207">
        <v>6</v>
      </c>
      <c r="E43" s="208">
        <v>115000</v>
      </c>
      <c r="F43" s="208">
        <f t="shared" ref="F43:F45" si="6">ROUND(D43*E43,0)</f>
        <v>690000</v>
      </c>
      <c r="G43" s="190"/>
      <c r="H43" s="190"/>
      <c r="I43" s="190"/>
      <c r="J43" s="190"/>
      <c r="K43" s="190"/>
      <c r="L43" s="190"/>
      <c r="M43" s="190"/>
      <c r="N43" s="190"/>
      <c r="O43" s="190"/>
      <c r="P43" s="190"/>
      <c r="Q43" s="190"/>
      <c r="R43" s="190"/>
      <c r="S43" s="190"/>
      <c r="T43" s="190"/>
      <c r="U43" s="190"/>
      <c r="V43" s="190"/>
      <c r="W43" s="190"/>
      <c r="X43" s="190"/>
      <c r="Y43" s="190"/>
      <c r="Z43" s="190"/>
    </row>
    <row r="44" spans="1:26" ht="12" customHeight="1">
      <c r="A44" s="205" t="s">
        <v>286</v>
      </c>
      <c r="B44" s="206" t="s">
        <v>287</v>
      </c>
      <c r="C44" s="205" t="s">
        <v>288</v>
      </c>
      <c r="D44" s="207">
        <v>4</v>
      </c>
      <c r="E44" s="208">
        <v>85200</v>
      </c>
      <c r="F44" s="208">
        <f t="shared" si="6"/>
        <v>340800</v>
      </c>
      <c r="G44" s="190"/>
      <c r="H44" s="190"/>
      <c r="I44" s="190"/>
      <c r="J44" s="190"/>
      <c r="K44" s="190"/>
      <c r="L44" s="190"/>
      <c r="M44" s="190"/>
      <c r="N44" s="190"/>
      <c r="O44" s="190"/>
      <c r="P44" s="190"/>
      <c r="Q44" s="190"/>
      <c r="R44" s="190"/>
      <c r="S44" s="190"/>
      <c r="T44" s="190"/>
      <c r="U44" s="190"/>
      <c r="V44" s="190"/>
      <c r="W44" s="190"/>
      <c r="X44" s="190"/>
      <c r="Y44" s="190"/>
      <c r="Z44" s="190"/>
    </row>
    <row r="45" spans="1:26" ht="12" customHeight="1">
      <c r="A45" s="205" t="s">
        <v>289</v>
      </c>
      <c r="B45" s="206" t="s">
        <v>290</v>
      </c>
      <c r="C45" s="205" t="s">
        <v>217</v>
      </c>
      <c r="D45" s="207">
        <v>11.93</v>
      </c>
      <c r="E45" s="208">
        <v>100000</v>
      </c>
      <c r="F45" s="208">
        <f t="shared" si="6"/>
        <v>1193000</v>
      </c>
      <c r="G45" s="190"/>
      <c r="H45" s="190"/>
      <c r="I45" s="190"/>
      <c r="J45" s="190"/>
      <c r="K45" s="190"/>
      <c r="L45" s="190"/>
      <c r="M45" s="190"/>
      <c r="N45" s="190"/>
      <c r="O45" s="190"/>
      <c r="P45" s="190"/>
      <c r="Q45" s="190"/>
      <c r="R45" s="190"/>
      <c r="S45" s="190"/>
      <c r="T45" s="190"/>
      <c r="U45" s="190"/>
      <c r="V45" s="190"/>
      <c r="W45" s="190"/>
      <c r="X45" s="190"/>
      <c r="Y45" s="190"/>
      <c r="Z45" s="190"/>
    </row>
    <row r="46" spans="1:26" ht="12" customHeight="1">
      <c r="A46" s="201" t="s">
        <v>291</v>
      </c>
      <c r="B46" s="202" t="s">
        <v>292</v>
      </c>
      <c r="C46" s="209"/>
      <c r="D46" s="209"/>
      <c r="E46" s="210"/>
      <c r="F46" s="204"/>
      <c r="G46" s="190"/>
      <c r="H46" s="190"/>
      <c r="I46" s="190"/>
      <c r="J46" s="190"/>
      <c r="K46" s="190"/>
      <c r="L46" s="190"/>
      <c r="M46" s="190"/>
      <c r="N46" s="190"/>
      <c r="O46" s="190"/>
      <c r="P46" s="190"/>
      <c r="Q46" s="190"/>
      <c r="R46" s="190"/>
      <c r="S46" s="190"/>
      <c r="T46" s="190"/>
      <c r="U46" s="190"/>
      <c r="V46" s="190"/>
      <c r="W46" s="190"/>
      <c r="X46" s="190"/>
      <c r="Y46" s="190"/>
      <c r="Z46" s="190"/>
    </row>
    <row r="47" spans="1:26" ht="12" customHeight="1">
      <c r="A47" s="205" t="s">
        <v>293</v>
      </c>
      <c r="B47" s="219" t="s">
        <v>294</v>
      </c>
      <c r="C47" s="205" t="s">
        <v>217</v>
      </c>
      <c r="D47" s="207">
        <v>382</v>
      </c>
      <c r="E47" s="208">
        <v>14019</v>
      </c>
      <c r="F47" s="208">
        <f t="shared" ref="F47:F51" si="7">ROUND(D47*E47,0)</f>
        <v>5355258</v>
      </c>
      <c r="G47" s="190"/>
      <c r="H47" s="190"/>
      <c r="I47" s="190"/>
      <c r="J47" s="190"/>
      <c r="K47" s="190"/>
      <c r="L47" s="190"/>
      <c r="M47" s="190"/>
      <c r="N47" s="190"/>
      <c r="O47" s="190"/>
      <c r="P47" s="190"/>
      <c r="Q47" s="190"/>
      <c r="R47" s="190"/>
      <c r="S47" s="190"/>
      <c r="T47" s="190"/>
      <c r="U47" s="190"/>
      <c r="V47" s="190"/>
      <c r="W47" s="190"/>
      <c r="X47" s="190"/>
      <c r="Y47" s="190"/>
      <c r="Z47" s="190"/>
    </row>
    <row r="48" spans="1:26" ht="12" customHeight="1">
      <c r="A48" s="205" t="s">
        <v>295</v>
      </c>
      <c r="B48" s="206" t="s">
        <v>296</v>
      </c>
      <c r="C48" s="205" t="s">
        <v>217</v>
      </c>
      <c r="D48" s="207">
        <v>382</v>
      </c>
      <c r="E48" s="208">
        <v>24082</v>
      </c>
      <c r="F48" s="208">
        <f t="shared" si="7"/>
        <v>9199324</v>
      </c>
      <c r="G48" s="190"/>
      <c r="H48" s="190"/>
      <c r="I48" s="190"/>
      <c r="J48" s="190"/>
      <c r="K48" s="190"/>
      <c r="L48" s="190"/>
      <c r="M48" s="190"/>
      <c r="N48" s="190"/>
      <c r="O48" s="190"/>
      <c r="P48" s="190"/>
      <c r="Q48" s="190"/>
      <c r="R48" s="190"/>
      <c r="S48" s="190"/>
      <c r="T48" s="190"/>
      <c r="U48" s="190"/>
      <c r="V48" s="190"/>
      <c r="W48" s="190"/>
      <c r="X48" s="190"/>
      <c r="Y48" s="190"/>
      <c r="Z48" s="190"/>
    </row>
    <row r="49" spans="1:26" ht="12" customHeight="1">
      <c r="A49" s="205" t="s">
        <v>297</v>
      </c>
      <c r="B49" s="206" t="s">
        <v>298</v>
      </c>
      <c r="C49" s="205" t="s">
        <v>217</v>
      </c>
      <c r="D49" s="207">
        <v>382</v>
      </c>
      <c r="E49" s="208">
        <v>91229</v>
      </c>
      <c r="F49" s="208">
        <f t="shared" si="7"/>
        <v>34849478</v>
      </c>
      <c r="G49" s="190"/>
      <c r="H49" s="190"/>
      <c r="I49" s="190"/>
      <c r="J49" s="190"/>
      <c r="K49" s="190"/>
      <c r="L49" s="190"/>
      <c r="M49" s="190"/>
      <c r="N49" s="190"/>
      <c r="O49" s="190"/>
      <c r="P49" s="190"/>
      <c r="Q49" s="190"/>
      <c r="R49" s="190"/>
      <c r="S49" s="190"/>
      <c r="T49" s="190"/>
      <c r="U49" s="190"/>
      <c r="V49" s="190"/>
      <c r="W49" s="190"/>
      <c r="X49" s="190"/>
      <c r="Y49" s="190"/>
      <c r="Z49" s="190"/>
    </row>
    <row r="50" spans="1:26" ht="12" customHeight="1">
      <c r="A50" s="205" t="s">
        <v>299</v>
      </c>
      <c r="B50" s="206" t="s">
        <v>300</v>
      </c>
      <c r="C50" s="205" t="s">
        <v>220</v>
      </c>
      <c r="D50" s="207">
        <v>626</v>
      </c>
      <c r="E50" s="208">
        <v>4418</v>
      </c>
      <c r="F50" s="208">
        <f t="shared" si="7"/>
        <v>2765668</v>
      </c>
      <c r="G50" s="190"/>
      <c r="H50" s="190"/>
      <c r="I50" s="190"/>
      <c r="J50" s="190"/>
      <c r="K50" s="190"/>
      <c r="L50" s="190"/>
      <c r="M50" s="190"/>
      <c r="N50" s="190"/>
      <c r="O50" s="190"/>
      <c r="P50" s="190"/>
      <c r="Q50" s="190"/>
      <c r="R50" s="190"/>
      <c r="S50" s="190"/>
      <c r="T50" s="190"/>
      <c r="U50" s="190"/>
      <c r="V50" s="190"/>
      <c r="W50" s="190"/>
      <c r="X50" s="190"/>
      <c r="Y50" s="190"/>
      <c r="Z50" s="190"/>
    </row>
    <row r="51" spans="1:26" ht="12" customHeight="1">
      <c r="A51" s="205" t="s">
        <v>301</v>
      </c>
      <c r="B51" s="206" t="s">
        <v>302</v>
      </c>
      <c r="C51" s="205" t="s">
        <v>220</v>
      </c>
      <c r="D51" s="207">
        <v>626</v>
      </c>
      <c r="E51" s="208">
        <v>17685</v>
      </c>
      <c r="F51" s="208">
        <f t="shared" si="7"/>
        <v>11070810</v>
      </c>
      <c r="G51" s="190"/>
      <c r="H51" s="190"/>
      <c r="I51" s="190"/>
      <c r="J51" s="190"/>
      <c r="K51" s="190"/>
      <c r="L51" s="190"/>
      <c r="M51" s="190"/>
      <c r="N51" s="190"/>
      <c r="O51" s="190"/>
      <c r="P51" s="190"/>
      <c r="Q51" s="190"/>
      <c r="R51" s="190"/>
      <c r="S51" s="190"/>
      <c r="T51" s="190"/>
      <c r="U51" s="190"/>
      <c r="V51" s="190"/>
      <c r="W51" s="190"/>
      <c r="X51" s="190"/>
      <c r="Y51" s="190"/>
      <c r="Z51" s="190"/>
    </row>
    <row r="52" spans="1:26" ht="12" customHeight="1">
      <c r="A52" s="201" t="s">
        <v>303</v>
      </c>
      <c r="B52" s="202" t="s">
        <v>304</v>
      </c>
      <c r="C52" s="209"/>
      <c r="D52" s="209"/>
      <c r="E52" s="210"/>
      <c r="F52" s="204"/>
      <c r="G52" s="190"/>
      <c r="H52" s="190"/>
      <c r="I52" s="190"/>
      <c r="J52" s="190"/>
      <c r="K52" s="190"/>
      <c r="L52" s="190"/>
      <c r="M52" s="190"/>
      <c r="N52" s="190"/>
      <c r="O52" s="190"/>
      <c r="P52" s="190"/>
      <c r="Q52" s="190"/>
      <c r="R52" s="190"/>
      <c r="S52" s="190"/>
      <c r="T52" s="190"/>
      <c r="U52" s="190"/>
      <c r="V52" s="190"/>
      <c r="W52" s="190"/>
      <c r="X52" s="190"/>
      <c r="Y52" s="190"/>
      <c r="Z52" s="190"/>
    </row>
    <row r="53" spans="1:26" ht="12" customHeight="1">
      <c r="A53" s="205" t="s">
        <v>305</v>
      </c>
      <c r="B53" s="206" t="s">
        <v>306</v>
      </c>
      <c r="C53" s="205" t="s">
        <v>217</v>
      </c>
      <c r="D53" s="207">
        <v>4</v>
      </c>
      <c r="E53" s="208">
        <v>9537</v>
      </c>
      <c r="F53" s="208">
        <f t="shared" ref="F53:F81" si="8">ROUND(D53*E53,0)</f>
        <v>38148</v>
      </c>
      <c r="G53" s="190"/>
      <c r="H53" s="190"/>
      <c r="I53" s="190"/>
      <c r="J53" s="190"/>
      <c r="K53" s="190"/>
      <c r="L53" s="190"/>
      <c r="M53" s="190"/>
      <c r="N53" s="190"/>
      <c r="O53" s="190"/>
      <c r="P53" s="190"/>
      <c r="Q53" s="190"/>
      <c r="R53" s="190"/>
      <c r="S53" s="190"/>
      <c r="T53" s="190"/>
      <c r="U53" s="190"/>
      <c r="V53" s="190"/>
      <c r="W53" s="190"/>
      <c r="X53" s="190"/>
      <c r="Y53" s="190"/>
      <c r="Z53" s="190"/>
    </row>
    <row r="54" spans="1:26" ht="12" customHeight="1">
      <c r="A54" s="205" t="s">
        <v>307</v>
      </c>
      <c r="B54" s="206" t="s">
        <v>308</v>
      </c>
      <c r="C54" s="205" t="s">
        <v>217</v>
      </c>
      <c r="D54" s="207">
        <v>8.48</v>
      </c>
      <c r="E54" s="208">
        <v>14371</v>
      </c>
      <c r="F54" s="208">
        <f t="shared" si="8"/>
        <v>121866</v>
      </c>
      <c r="G54" s="190"/>
      <c r="H54" s="190"/>
      <c r="I54" s="190"/>
      <c r="J54" s="190"/>
      <c r="K54" s="190"/>
      <c r="L54" s="190"/>
      <c r="M54" s="190"/>
      <c r="N54" s="190"/>
      <c r="O54" s="190"/>
      <c r="P54" s="190"/>
      <c r="Q54" s="190"/>
      <c r="R54" s="190"/>
      <c r="S54" s="190"/>
      <c r="T54" s="190"/>
      <c r="U54" s="190"/>
      <c r="V54" s="190"/>
      <c r="W54" s="190"/>
      <c r="X54" s="190"/>
      <c r="Y54" s="190"/>
      <c r="Z54" s="190"/>
    </row>
    <row r="55" spans="1:26" ht="12" customHeight="1">
      <c r="A55" s="205" t="s">
        <v>309</v>
      </c>
      <c r="B55" s="206" t="s">
        <v>310</v>
      </c>
      <c r="C55" s="205" t="s">
        <v>217</v>
      </c>
      <c r="D55" s="207">
        <v>24.12</v>
      </c>
      <c r="E55" s="208">
        <v>20265</v>
      </c>
      <c r="F55" s="208">
        <f t="shared" si="8"/>
        <v>488792</v>
      </c>
      <c r="G55" s="190"/>
      <c r="H55" s="190"/>
      <c r="I55" s="190"/>
      <c r="J55" s="190"/>
      <c r="K55" s="190"/>
      <c r="L55" s="190"/>
      <c r="M55" s="190"/>
      <c r="N55" s="190"/>
      <c r="O55" s="190"/>
      <c r="P55" s="190"/>
      <c r="Q55" s="190"/>
      <c r="R55" s="190"/>
      <c r="S55" s="190"/>
      <c r="T55" s="190"/>
      <c r="U55" s="190"/>
      <c r="V55" s="190"/>
      <c r="W55" s="190"/>
      <c r="X55" s="190"/>
      <c r="Y55" s="190"/>
      <c r="Z55" s="190"/>
    </row>
    <row r="56" spans="1:26" ht="12" customHeight="1">
      <c r="A56" s="205" t="s">
        <v>311</v>
      </c>
      <c r="B56" s="206" t="s">
        <v>312</v>
      </c>
      <c r="C56" s="205" t="s">
        <v>220</v>
      </c>
      <c r="D56" s="207">
        <v>29.1</v>
      </c>
      <c r="E56" s="208">
        <v>4418</v>
      </c>
      <c r="F56" s="208">
        <f t="shared" si="8"/>
        <v>128564</v>
      </c>
      <c r="G56" s="190"/>
      <c r="H56" s="215"/>
      <c r="I56" s="190"/>
      <c r="J56" s="190"/>
      <c r="K56" s="190"/>
      <c r="L56" s="190"/>
      <c r="M56" s="190"/>
      <c r="N56" s="190"/>
      <c r="O56" s="190"/>
      <c r="P56" s="190"/>
      <c r="Q56" s="190"/>
      <c r="R56" s="190"/>
      <c r="S56" s="190"/>
      <c r="T56" s="190"/>
      <c r="U56" s="190"/>
      <c r="V56" s="190"/>
      <c r="W56" s="190"/>
      <c r="X56" s="190"/>
      <c r="Y56" s="190"/>
      <c r="Z56" s="190"/>
    </row>
    <row r="57" spans="1:26" ht="12" customHeight="1">
      <c r="A57" s="216" t="s">
        <v>313</v>
      </c>
      <c r="B57" s="206" t="s">
        <v>314</v>
      </c>
      <c r="C57" s="205" t="s">
        <v>217</v>
      </c>
      <c r="D57" s="207">
        <v>2.6999999999999997</v>
      </c>
      <c r="E57" s="208">
        <v>41188</v>
      </c>
      <c r="F57" s="208">
        <f t="shared" si="8"/>
        <v>111208</v>
      </c>
      <c r="G57" s="190"/>
      <c r="H57" s="190"/>
      <c r="I57" s="190"/>
      <c r="J57" s="190"/>
      <c r="K57" s="190"/>
      <c r="L57" s="190"/>
      <c r="M57" s="190"/>
      <c r="N57" s="190"/>
      <c r="O57" s="190"/>
      <c r="P57" s="190"/>
      <c r="Q57" s="190"/>
      <c r="R57" s="190"/>
      <c r="S57" s="190"/>
      <c r="T57" s="190"/>
      <c r="U57" s="190"/>
      <c r="V57" s="190"/>
      <c r="W57" s="190"/>
      <c r="X57" s="190"/>
      <c r="Y57" s="190"/>
      <c r="Z57" s="190"/>
    </row>
    <row r="58" spans="1:26" ht="12" customHeight="1">
      <c r="A58" s="216" t="s">
        <v>315</v>
      </c>
      <c r="B58" s="206" t="s">
        <v>316</v>
      </c>
      <c r="C58" s="205" t="s">
        <v>217</v>
      </c>
      <c r="D58" s="207">
        <v>6</v>
      </c>
      <c r="E58" s="208">
        <v>39452</v>
      </c>
      <c r="F58" s="208">
        <f t="shared" si="8"/>
        <v>236712</v>
      </c>
      <c r="G58" s="190"/>
      <c r="H58" s="190"/>
      <c r="I58" s="190"/>
      <c r="J58" s="190"/>
      <c r="K58" s="190"/>
      <c r="L58" s="190"/>
      <c r="M58" s="190"/>
      <c r="N58" s="190"/>
      <c r="O58" s="190"/>
      <c r="P58" s="190"/>
      <c r="Q58" s="190"/>
      <c r="R58" s="190"/>
      <c r="S58" s="190"/>
      <c r="T58" s="190"/>
      <c r="U58" s="190"/>
      <c r="V58" s="190"/>
      <c r="W58" s="190"/>
      <c r="X58" s="190"/>
      <c r="Y58" s="190"/>
      <c r="Z58" s="190"/>
    </row>
    <row r="59" spans="1:26" ht="12" customHeight="1">
      <c r="A59" s="205" t="s">
        <v>317</v>
      </c>
      <c r="B59" s="206" t="s">
        <v>318</v>
      </c>
      <c r="C59" s="205" t="s">
        <v>217</v>
      </c>
      <c r="D59" s="207">
        <v>6</v>
      </c>
      <c r="E59" s="208">
        <v>34028</v>
      </c>
      <c r="F59" s="208">
        <f t="shared" si="8"/>
        <v>204168</v>
      </c>
      <c r="G59" s="190"/>
      <c r="H59" s="190"/>
      <c r="I59" s="190"/>
      <c r="J59" s="190"/>
      <c r="K59" s="190"/>
      <c r="L59" s="190"/>
      <c r="M59" s="190"/>
      <c r="N59" s="190"/>
      <c r="O59" s="190"/>
      <c r="P59" s="190"/>
      <c r="Q59" s="190"/>
      <c r="R59" s="190"/>
      <c r="S59" s="190"/>
      <c r="T59" s="190"/>
      <c r="U59" s="190"/>
      <c r="V59" s="190"/>
      <c r="W59" s="190"/>
      <c r="X59" s="190"/>
      <c r="Y59" s="190"/>
      <c r="Z59" s="190"/>
    </row>
    <row r="60" spans="1:26" ht="12" customHeight="1">
      <c r="A60" s="220" t="s">
        <v>319</v>
      </c>
      <c r="B60" s="206" t="s">
        <v>320</v>
      </c>
      <c r="C60" s="205" t="s">
        <v>217</v>
      </c>
      <c r="D60" s="207">
        <v>6</v>
      </c>
      <c r="E60" s="208">
        <v>7498</v>
      </c>
      <c r="F60" s="208">
        <f t="shared" si="8"/>
        <v>44988</v>
      </c>
      <c r="G60" s="221"/>
      <c r="H60" s="221"/>
      <c r="I60" s="221"/>
      <c r="J60" s="221"/>
      <c r="K60" s="221"/>
      <c r="L60" s="221"/>
      <c r="M60" s="221"/>
      <c r="N60" s="221"/>
      <c r="O60" s="221"/>
      <c r="P60" s="221"/>
      <c r="Q60" s="221"/>
      <c r="R60" s="221"/>
      <c r="S60" s="221"/>
      <c r="T60" s="221"/>
      <c r="U60" s="221"/>
      <c r="V60" s="221"/>
      <c r="W60" s="221"/>
      <c r="X60" s="221"/>
      <c r="Y60" s="221"/>
      <c r="Z60" s="221"/>
    </row>
    <row r="61" spans="1:26" ht="12" customHeight="1">
      <c r="A61" s="205" t="s">
        <v>321</v>
      </c>
      <c r="B61" s="206" t="s">
        <v>322</v>
      </c>
      <c r="C61" s="205" t="s">
        <v>217</v>
      </c>
      <c r="D61" s="207">
        <v>13.25</v>
      </c>
      <c r="E61" s="208">
        <v>106680</v>
      </c>
      <c r="F61" s="208">
        <f t="shared" si="8"/>
        <v>1413510</v>
      </c>
      <c r="G61" s="222"/>
      <c r="H61" s="222"/>
      <c r="I61" s="222"/>
      <c r="J61" s="222"/>
      <c r="K61" s="222"/>
      <c r="L61" s="222"/>
      <c r="M61" s="222"/>
      <c r="N61" s="222"/>
      <c r="O61" s="222"/>
      <c r="P61" s="222"/>
      <c r="Q61" s="222"/>
      <c r="R61" s="222"/>
      <c r="S61" s="222"/>
      <c r="T61" s="222"/>
      <c r="U61" s="222"/>
      <c r="V61" s="222"/>
      <c r="W61" s="222"/>
      <c r="X61" s="222"/>
      <c r="Y61" s="222"/>
      <c r="Z61" s="222"/>
    </row>
    <row r="62" spans="1:26" ht="12" customHeight="1">
      <c r="A62" s="205" t="s">
        <v>323</v>
      </c>
      <c r="B62" s="206" t="s">
        <v>324</v>
      </c>
      <c r="C62" s="205" t="s">
        <v>217</v>
      </c>
      <c r="D62" s="207">
        <v>3.5</v>
      </c>
      <c r="E62" s="208">
        <v>96279</v>
      </c>
      <c r="F62" s="208">
        <f t="shared" si="8"/>
        <v>336977</v>
      </c>
      <c r="G62" s="222"/>
      <c r="H62" s="222"/>
      <c r="I62" s="222"/>
      <c r="J62" s="222"/>
      <c r="K62" s="222"/>
      <c r="L62" s="222"/>
      <c r="M62" s="222"/>
      <c r="N62" s="222"/>
      <c r="O62" s="222"/>
      <c r="P62" s="222"/>
      <c r="Q62" s="222"/>
      <c r="R62" s="222"/>
      <c r="S62" s="222"/>
      <c r="T62" s="222"/>
      <c r="U62" s="222"/>
      <c r="V62" s="222"/>
      <c r="W62" s="222"/>
      <c r="X62" s="222"/>
      <c r="Y62" s="222"/>
      <c r="Z62" s="222"/>
    </row>
    <row r="63" spans="1:26" ht="12" customHeight="1">
      <c r="A63" s="205" t="s">
        <v>325</v>
      </c>
      <c r="B63" s="206" t="s">
        <v>326</v>
      </c>
      <c r="C63" s="205" t="s">
        <v>220</v>
      </c>
      <c r="D63" s="207">
        <v>18.840000000000003</v>
      </c>
      <c r="E63" s="208">
        <v>45197</v>
      </c>
      <c r="F63" s="208">
        <f t="shared" si="8"/>
        <v>851511</v>
      </c>
      <c r="G63" s="222"/>
      <c r="H63" s="222"/>
      <c r="I63" s="222"/>
      <c r="J63" s="222"/>
      <c r="K63" s="222"/>
      <c r="L63" s="222"/>
      <c r="M63" s="222"/>
      <c r="N63" s="222"/>
      <c r="O63" s="222"/>
      <c r="P63" s="222"/>
      <c r="Q63" s="222"/>
      <c r="R63" s="222"/>
      <c r="S63" s="222"/>
      <c r="T63" s="222"/>
      <c r="U63" s="222"/>
      <c r="V63" s="222"/>
      <c r="W63" s="222"/>
      <c r="X63" s="222"/>
      <c r="Y63" s="222"/>
      <c r="Z63" s="222"/>
    </row>
    <row r="64" spans="1:26" ht="12" customHeight="1">
      <c r="A64" s="205" t="s">
        <v>327</v>
      </c>
      <c r="B64" s="206" t="s">
        <v>328</v>
      </c>
      <c r="C64" s="205" t="s">
        <v>225</v>
      </c>
      <c r="D64" s="207">
        <v>4</v>
      </c>
      <c r="E64" s="208">
        <v>21908</v>
      </c>
      <c r="F64" s="208">
        <f t="shared" si="8"/>
        <v>87632</v>
      </c>
      <c r="G64" s="222"/>
      <c r="H64" s="222"/>
      <c r="I64" s="222"/>
      <c r="J64" s="222"/>
      <c r="K64" s="222"/>
      <c r="L64" s="222"/>
      <c r="M64" s="222"/>
      <c r="N64" s="222"/>
      <c r="O64" s="222"/>
      <c r="P64" s="222"/>
      <c r="Q64" s="222"/>
      <c r="R64" s="222"/>
      <c r="S64" s="222"/>
      <c r="T64" s="222"/>
      <c r="U64" s="222"/>
      <c r="V64" s="222"/>
      <c r="W64" s="222"/>
      <c r="X64" s="222"/>
      <c r="Y64" s="222"/>
      <c r="Z64" s="222"/>
    </row>
    <row r="65" spans="1:26" ht="12" customHeight="1">
      <c r="A65" s="205" t="s">
        <v>329</v>
      </c>
      <c r="B65" s="206" t="s">
        <v>330</v>
      </c>
      <c r="C65" s="205" t="s">
        <v>220</v>
      </c>
      <c r="D65" s="207">
        <v>12.8</v>
      </c>
      <c r="E65" s="208">
        <v>3833</v>
      </c>
      <c r="F65" s="208">
        <f t="shared" si="8"/>
        <v>49062</v>
      </c>
      <c r="G65" s="222"/>
      <c r="H65" s="222"/>
      <c r="I65" s="222"/>
      <c r="J65" s="222"/>
      <c r="K65" s="222"/>
      <c r="L65" s="222"/>
      <c r="M65" s="222"/>
      <c r="N65" s="222"/>
      <c r="O65" s="222"/>
      <c r="P65" s="222"/>
      <c r="Q65" s="222"/>
      <c r="R65" s="222"/>
      <c r="S65" s="222"/>
      <c r="T65" s="222"/>
      <c r="U65" s="222"/>
      <c r="V65" s="222"/>
      <c r="W65" s="222"/>
      <c r="X65" s="222"/>
      <c r="Y65" s="222"/>
      <c r="Z65" s="222"/>
    </row>
    <row r="66" spans="1:26" ht="12" customHeight="1">
      <c r="A66" s="220" t="s">
        <v>331</v>
      </c>
      <c r="B66" s="206" t="s">
        <v>332</v>
      </c>
      <c r="C66" s="205" t="s">
        <v>220</v>
      </c>
      <c r="D66" s="207">
        <v>4.5999999999999996</v>
      </c>
      <c r="E66" s="208">
        <v>19521</v>
      </c>
      <c r="F66" s="208">
        <f t="shared" si="8"/>
        <v>89797</v>
      </c>
      <c r="G66" s="221"/>
      <c r="H66" s="221"/>
      <c r="I66" s="221"/>
      <c r="J66" s="221"/>
      <c r="K66" s="221"/>
      <c r="L66" s="221"/>
      <c r="M66" s="221"/>
      <c r="N66" s="221"/>
      <c r="O66" s="221"/>
      <c r="P66" s="221"/>
      <c r="Q66" s="221"/>
      <c r="R66" s="221"/>
      <c r="S66" s="221"/>
      <c r="T66" s="221"/>
      <c r="U66" s="221"/>
      <c r="V66" s="221"/>
      <c r="W66" s="221"/>
      <c r="X66" s="221"/>
      <c r="Y66" s="221"/>
      <c r="Z66" s="221"/>
    </row>
    <row r="67" spans="1:26" ht="12" customHeight="1">
      <c r="A67" s="220" t="s">
        <v>333</v>
      </c>
      <c r="B67" s="206" t="s">
        <v>334</v>
      </c>
      <c r="C67" s="205" t="s">
        <v>220</v>
      </c>
      <c r="D67" s="207">
        <v>2.58</v>
      </c>
      <c r="E67" s="208">
        <v>17791</v>
      </c>
      <c r="F67" s="208">
        <f t="shared" si="8"/>
        <v>45901</v>
      </c>
      <c r="G67" s="222"/>
      <c r="H67" s="222"/>
      <c r="I67" s="222"/>
      <c r="J67" s="222"/>
      <c r="K67" s="222"/>
      <c r="L67" s="222"/>
      <c r="M67" s="222"/>
      <c r="N67" s="222"/>
      <c r="O67" s="222"/>
      <c r="P67" s="222"/>
      <c r="Q67" s="222"/>
      <c r="R67" s="222"/>
      <c r="S67" s="222"/>
      <c r="T67" s="222"/>
      <c r="U67" s="222"/>
      <c r="V67" s="222"/>
      <c r="W67" s="222"/>
      <c r="X67" s="222"/>
      <c r="Y67" s="222"/>
      <c r="Z67" s="222"/>
    </row>
    <row r="68" spans="1:26" ht="12" customHeight="1">
      <c r="A68" s="220" t="s">
        <v>335</v>
      </c>
      <c r="B68" s="206" t="s">
        <v>336</v>
      </c>
      <c r="C68" s="205" t="s">
        <v>225</v>
      </c>
      <c r="D68" s="207">
        <v>1</v>
      </c>
      <c r="E68" s="208">
        <v>78673</v>
      </c>
      <c r="F68" s="208">
        <f t="shared" si="8"/>
        <v>78673</v>
      </c>
      <c r="G68" s="222"/>
      <c r="H68" s="222"/>
      <c r="I68" s="222"/>
      <c r="J68" s="222"/>
      <c r="K68" s="222"/>
      <c r="L68" s="222"/>
      <c r="M68" s="222"/>
      <c r="N68" s="222"/>
      <c r="O68" s="222"/>
      <c r="P68" s="222"/>
      <c r="Q68" s="222"/>
      <c r="R68" s="222"/>
      <c r="S68" s="222"/>
      <c r="T68" s="222"/>
      <c r="U68" s="222"/>
      <c r="V68" s="222"/>
      <c r="W68" s="222"/>
      <c r="X68" s="222"/>
      <c r="Y68" s="222"/>
      <c r="Z68" s="222"/>
    </row>
    <row r="69" spans="1:26" ht="12" customHeight="1">
      <c r="A69" s="220" t="s">
        <v>337</v>
      </c>
      <c r="B69" s="206" t="s">
        <v>338</v>
      </c>
      <c r="C69" s="205" t="s">
        <v>225</v>
      </c>
      <c r="D69" s="207">
        <v>3</v>
      </c>
      <c r="E69" s="208">
        <v>71876</v>
      </c>
      <c r="F69" s="208">
        <f t="shared" si="8"/>
        <v>215628</v>
      </c>
      <c r="G69" s="222"/>
      <c r="H69" s="222"/>
      <c r="I69" s="222"/>
      <c r="J69" s="222"/>
      <c r="K69" s="222"/>
      <c r="L69" s="222"/>
      <c r="M69" s="222"/>
      <c r="N69" s="222"/>
      <c r="O69" s="222"/>
      <c r="P69" s="222"/>
      <c r="Q69" s="222"/>
      <c r="R69" s="222"/>
      <c r="S69" s="222"/>
      <c r="T69" s="222"/>
      <c r="U69" s="222"/>
      <c r="V69" s="222"/>
      <c r="W69" s="222"/>
      <c r="X69" s="222"/>
      <c r="Y69" s="222"/>
      <c r="Z69" s="222"/>
    </row>
    <row r="70" spans="1:26" ht="12" customHeight="1">
      <c r="A70" s="220" t="s">
        <v>339</v>
      </c>
      <c r="B70" s="206" t="s">
        <v>340</v>
      </c>
      <c r="C70" s="205" t="s">
        <v>225</v>
      </c>
      <c r="D70" s="207">
        <v>2</v>
      </c>
      <c r="E70" s="208">
        <v>65335</v>
      </c>
      <c r="F70" s="208">
        <f t="shared" si="8"/>
        <v>130670</v>
      </c>
      <c r="G70" s="222"/>
      <c r="H70" s="222"/>
      <c r="I70" s="222"/>
      <c r="J70" s="222"/>
      <c r="K70" s="222"/>
      <c r="L70" s="222"/>
      <c r="M70" s="222"/>
      <c r="N70" s="222"/>
      <c r="O70" s="222"/>
      <c r="P70" s="222"/>
      <c r="Q70" s="222"/>
      <c r="R70" s="222"/>
      <c r="S70" s="222"/>
      <c r="T70" s="222"/>
      <c r="U70" s="222"/>
      <c r="V70" s="222"/>
      <c r="W70" s="222"/>
      <c r="X70" s="222"/>
      <c r="Y70" s="222"/>
      <c r="Z70" s="222"/>
    </row>
    <row r="71" spans="1:26" ht="12" customHeight="1">
      <c r="A71" s="220" t="s">
        <v>341</v>
      </c>
      <c r="B71" s="206" t="s">
        <v>342</v>
      </c>
      <c r="C71" s="205" t="s">
        <v>220</v>
      </c>
      <c r="D71" s="207">
        <v>7.18</v>
      </c>
      <c r="E71" s="208">
        <v>5462</v>
      </c>
      <c r="F71" s="208">
        <f t="shared" si="8"/>
        <v>39217</v>
      </c>
      <c r="G71" s="222"/>
      <c r="H71" s="222"/>
      <c r="I71" s="222"/>
      <c r="J71" s="222"/>
      <c r="K71" s="222"/>
      <c r="L71" s="222"/>
      <c r="M71" s="222"/>
      <c r="N71" s="222"/>
      <c r="O71" s="222"/>
      <c r="P71" s="222"/>
      <c r="Q71" s="222"/>
      <c r="R71" s="222"/>
      <c r="S71" s="222"/>
      <c r="T71" s="222"/>
      <c r="U71" s="222"/>
      <c r="V71" s="222"/>
      <c r="W71" s="222"/>
      <c r="X71" s="222"/>
      <c r="Y71" s="222"/>
      <c r="Z71" s="222"/>
    </row>
    <row r="72" spans="1:26" ht="12" customHeight="1">
      <c r="A72" s="220" t="s">
        <v>343</v>
      </c>
      <c r="B72" s="206" t="s">
        <v>344</v>
      </c>
      <c r="C72" s="205" t="s">
        <v>225</v>
      </c>
      <c r="D72" s="207">
        <v>4</v>
      </c>
      <c r="E72" s="208">
        <v>46871</v>
      </c>
      <c r="F72" s="208">
        <f t="shared" si="8"/>
        <v>187484</v>
      </c>
      <c r="G72" s="222"/>
      <c r="H72" s="222"/>
      <c r="I72" s="222"/>
      <c r="J72" s="222"/>
      <c r="K72" s="222"/>
      <c r="L72" s="222"/>
      <c r="M72" s="222"/>
      <c r="N72" s="222"/>
      <c r="O72" s="222"/>
      <c r="P72" s="222"/>
      <c r="Q72" s="222"/>
      <c r="R72" s="222"/>
      <c r="S72" s="222"/>
      <c r="T72" s="222"/>
      <c r="U72" s="222"/>
      <c r="V72" s="222"/>
      <c r="W72" s="222"/>
      <c r="X72" s="222"/>
      <c r="Y72" s="222"/>
      <c r="Z72" s="222"/>
    </row>
    <row r="73" spans="1:26" ht="12" customHeight="1">
      <c r="A73" s="220" t="s">
        <v>345</v>
      </c>
      <c r="B73" s="206" t="s">
        <v>346</v>
      </c>
      <c r="C73" s="205" t="s">
        <v>217</v>
      </c>
      <c r="D73" s="207">
        <v>3.38</v>
      </c>
      <c r="E73" s="208">
        <v>56708</v>
      </c>
      <c r="F73" s="208">
        <f t="shared" si="8"/>
        <v>191673</v>
      </c>
      <c r="G73" s="222"/>
      <c r="H73" s="222"/>
      <c r="I73" s="222"/>
      <c r="J73" s="222"/>
      <c r="K73" s="222"/>
      <c r="L73" s="222"/>
      <c r="M73" s="222"/>
      <c r="N73" s="222"/>
      <c r="O73" s="222"/>
      <c r="P73" s="222"/>
      <c r="Q73" s="222"/>
      <c r="R73" s="222"/>
      <c r="S73" s="222"/>
      <c r="T73" s="222"/>
      <c r="U73" s="222"/>
      <c r="V73" s="222"/>
      <c r="W73" s="222"/>
      <c r="X73" s="222"/>
      <c r="Y73" s="222"/>
      <c r="Z73" s="222"/>
    </row>
    <row r="74" spans="1:26" ht="12" customHeight="1">
      <c r="A74" s="220" t="s">
        <v>347</v>
      </c>
      <c r="B74" s="206" t="s">
        <v>348</v>
      </c>
      <c r="C74" s="205" t="s">
        <v>220</v>
      </c>
      <c r="D74" s="207">
        <v>1.4</v>
      </c>
      <c r="E74" s="208">
        <v>58335</v>
      </c>
      <c r="F74" s="208">
        <f t="shared" si="8"/>
        <v>81669</v>
      </c>
      <c r="G74" s="222"/>
      <c r="H74" s="222"/>
      <c r="I74" s="222"/>
      <c r="J74" s="222"/>
      <c r="K74" s="222"/>
      <c r="L74" s="222"/>
      <c r="M74" s="222"/>
      <c r="N74" s="222"/>
      <c r="O74" s="222"/>
      <c r="P74" s="222"/>
      <c r="Q74" s="222"/>
      <c r="R74" s="222"/>
      <c r="S74" s="222"/>
      <c r="T74" s="222"/>
      <c r="U74" s="222"/>
      <c r="V74" s="222"/>
      <c r="W74" s="222"/>
      <c r="X74" s="222"/>
      <c r="Y74" s="222"/>
      <c r="Z74" s="222"/>
    </row>
    <row r="75" spans="1:26" ht="12" customHeight="1">
      <c r="A75" s="205" t="s">
        <v>349</v>
      </c>
      <c r="B75" s="206" t="s">
        <v>350</v>
      </c>
      <c r="C75" s="205" t="s">
        <v>225</v>
      </c>
      <c r="D75" s="207">
        <v>18</v>
      </c>
      <c r="E75" s="208">
        <v>3261</v>
      </c>
      <c r="F75" s="208">
        <f t="shared" si="8"/>
        <v>58698</v>
      </c>
      <c r="G75" s="222"/>
      <c r="H75" s="222"/>
      <c r="I75" s="222"/>
      <c r="J75" s="222"/>
      <c r="K75" s="222"/>
      <c r="L75" s="222"/>
      <c r="M75" s="222"/>
      <c r="N75" s="222"/>
      <c r="O75" s="222"/>
      <c r="P75" s="222"/>
      <c r="Q75" s="222"/>
      <c r="R75" s="222"/>
      <c r="S75" s="222"/>
      <c r="T75" s="222"/>
      <c r="U75" s="222"/>
      <c r="V75" s="222"/>
      <c r="W75" s="222"/>
      <c r="X75" s="222"/>
      <c r="Y75" s="222"/>
      <c r="Z75" s="222"/>
    </row>
    <row r="76" spans="1:26" ht="12" customHeight="1">
      <c r="A76" s="205" t="s">
        <v>351</v>
      </c>
      <c r="B76" s="206" t="s">
        <v>352</v>
      </c>
      <c r="C76" s="205" t="s">
        <v>225</v>
      </c>
      <c r="D76" s="207">
        <v>27</v>
      </c>
      <c r="E76" s="208">
        <v>160724</v>
      </c>
      <c r="F76" s="208">
        <f t="shared" si="8"/>
        <v>4339548</v>
      </c>
      <c r="G76" s="222"/>
      <c r="H76" s="222"/>
      <c r="I76" s="222"/>
      <c r="J76" s="222"/>
      <c r="K76" s="222"/>
      <c r="L76" s="222"/>
      <c r="M76" s="222"/>
      <c r="N76" s="222"/>
      <c r="O76" s="222"/>
      <c r="P76" s="222"/>
      <c r="Q76" s="222"/>
      <c r="R76" s="222"/>
      <c r="S76" s="222"/>
      <c r="T76" s="222"/>
      <c r="U76" s="222"/>
      <c r="V76" s="222"/>
      <c r="W76" s="222"/>
      <c r="X76" s="222"/>
      <c r="Y76" s="222"/>
      <c r="Z76" s="222"/>
    </row>
    <row r="77" spans="1:26" ht="12" customHeight="1">
      <c r="A77" s="205" t="s">
        <v>353</v>
      </c>
      <c r="B77" s="206" t="s">
        <v>354</v>
      </c>
      <c r="C77" s="205" t="s">
        <v>217</v>
      </c>
      <c r="D77" s="207">
        <v>434.12</v>
      </c>
      <c r="E77" s="208">
        <v>17525</v>
      </c>
      <c r="F77" s="208">
        <f t="shared" si="8"/>
        <v>7607953</v>
      </c>
      <c r="G77" s="222"/>
      <c r="H77" s="222"/>
      <c r="I77" s="222"/>
      <c r="J77" s="222"/>
      <c r="K77" s="222"/>
      <c r="L77" s="222"/>
      <c r="M77" s="222"/>
      <c r="N77" s="222"/>
      <c r="O77" s="222"/>
      <c r="P77" s="222"/>
      <c r="Q77" s="222"/>
      <c r="R77" s="222"/>
      <c r="S77" s="222"/>
      <c r="T77" s="222"/>
      <c r="U77" s="222"/>
      <c r="V77" s="222"/>
      <c r="W77" s="222"/>
      <c r="X77" s="222"/>
      <c r="Y77" s="222"/>
      <c r="Z77" s="222"/>
    </row>
    <row r="78" spans="1:26" ht="12" customHeight="1">
      <c r="A78" s="220" t="s">
        <v>355</v>
      </c>
      <c r="B78" s="206" t="s">
        <v>356</v>
      </c>
      <c r="C78" s="205" t="s">
        <v>225</v>
      </c>
      <c r="D78" s="207">
        <v>1</v>
      </c>
      <c r="E78" s="208">
        <v>2525000</v>
      </c>
      <c r="F78" s="208">
        <f t="shared" si="8"/>
        <v>2525000</v>
      </c>
      <c r="G78" s="221"/>
      <c r="H78" s="221"/>
      <c r="I78" s="221"/>
      <c r="J78" s="221"/>
      <c r="K78" s="221"/>
      <c r="L78" s="221"/>
      <c r="M78" s="221"/>
      <c r="N78" s="221"/>
      <c r="O78" s="221"/>
      <c r="P78" s="221"/>
      <c r="Q78" s="221"/>
      <c r="R78" s="221"/>
      <c r="S78" s="221"/>
      <c r="T78" s="221"/>
      <c r="U78" s="221"/>
      <c r="V78" s="221"/>
      <c r="W78" s="221"/>
      <c r="X78" s="221"/>
      <c r="Y78" s="221"/>
      <c r="Z78" s="221"/>
    </row>
    <row r="79" spans="1:26" ht="12" customHeight="1">
      <c r="A79" s="205" t="s">
        <v>357</v>
      </c>
      <c r="B79" s="206" t="s">
        <v>358</v>
      </c>
      <c r="C79" s="205" t="s">
        <v>217</v>
      </c>
      <c r="D79" s="207">
        <v>11.7</v>
      </c>
      <c r="E79" s="208">
        <v>7246</v>
      </c>
      <c r="F79" s="208">
        <f t="shared" si="8"/>
        <v>84778</v>
      </c>
      <c r="G79" s="222"/>
      <c r="H79" s="222"/>
      <c r="I79" s="222"/>
      <c r="J79" s="222"/>
      <c r="K79" s="222"/>
      <c r="L79" s="222"/>
      <c r="M79" s="222"/>
      <c r="N79" s="222"/>
      <c r="O79" s="222"/>
      <c r="P79" s="222"/>
      <c r="Q79" s="222"/>
      <c r="R79" s="222"/>
      <c r="S79" s="222"/>
      <c r="T79" s="222"/>
      <c r="U79" s="222"/>
      <c r="V79" s="222"/>
      <c r="W79" s="222"/>
      <c r="X79" s="222"/>
      <c r="Y79" s="222"/>
      <c r="Z79" s="222"/>
    </row>
    <row r="80" spans="1:26" ht="12" customHeight="1">
      <c r="A80" s="205" t="s">
        <v>359</v>
      </c>
      <c r="B80" s="206" t="s">
        <v>360</v>
      </c>
      <c r="C80" s="205" t="s">
        <v>225</v>
      </c>
      <c r="D80" s="207">
        <v>2</v>
      </c>
      <c r="E80" s="208">
        <v>1850000</v>
      </c>
      <c r="F80" s="208">
        <f t="shared" si="8"/>
        <v>3700000</v>
      </c>
      <c r="G80" s="222"/>
      <c r="H80" s="222"/>
      <c r="I80" s="222"/>
      <c r="J80" s="222"/>
      <c r="K80" s="222"/>
      <c r="L80" s="222"/>
      <c r="M80" s="222"/>
      <c r="N80" s="222"/>
      <c r="O80" s="222"/>
      <c r="P80" s="222"/>
      <c r="Q80" s="222"/>
      <c r="R80" s="222"/>
      <c r="S80" s="222"/>
      <c r="T80" s="222"/>
      <c r="U80" s="222"/>
      <c r="V80" s="222"/>
      <c r="W80" s="222"/>
      <c r="X80" s="222"/>
      <c r="Y80" s="222"/>
      <c r="Z80" s="222"/>
    </row>
    <row r="81" spans="1:26" ht="12" customHeight="1">
      <c r="A81" s="205" t="s">
        <v>361</v>
      </c>
      <c r="B81" s="206" t="s">
        <v>362</v>
      </c>
      <c r="C81" s="205" t="s">
        <v>363</v>
      </c>
      <c r="D81" s="207">
        <v>1</v>
      </c>
      <c r="E81" s="208">
        <v>150000</v>
      </c>
      <c r="F81" s="208">
        <f t="shared" si="8"/>
        <v>150000</v>
      </c>
      <c r="G81" s="222"/>
      <c r="H81" s="222"/>
      <c r="I81" s="222"/>
      <c r="J81" s="222"/>
      <c r="K81" s="222"/>
      <c r="L81" s="222"/>
      <c r="M81" s="222"/>
      <c r="N81" s="222"/>
      <c r="O81" s="222"/>
      <c r="P81" s="222"/>
      <c r="Q81" s="222"/>
      <c r="R81" s="222"/>
      <c r="S81" s="222"/>
      <c r="T81" s="222"/>
      <c r="U81" s="222"/>
      <c r="V81" s="222"/>
      <c r="W81" s="222"/>
      <c r="X81" s="222"/>
      <c r="Y81" s="222"/>
      <c r="Z81" s="222"/>
    </row>
    <row r="82" spans="1:26" ht="12" customHeight="1">
      <c r="A82" s="223"/>
      <c r="B82" s="224" t="s">
        <v>364</v>
      </c>
      <c r="C82" s="225"/>
      <c r="D82" s="226"/>
      <c r="E82" s="227"/>
      <c r="F82" s="227">
        <f>SUM(F8:F81)</f>
        <v>216554805</v>
      </c>
      <c r="G82" s="222"/>
      <c r="H82" s="222"/>
      <c r="I82" s="222"/>
      <c r="J82" s="222"/>
      <c r="K82" s="222"/>
      <c r="L82" s="222"/>
      <c r="M82" s="222"/>
      <c r="N82" s="222"/>
      <c r="O82" s="222"/>
      <c r="P82" s="222"/>
      <c r="Q82" s="222"/>
      <c r="R82" s="222"/>
      <c r="S82" s="222"/>
      <c r="T82" s="222"/>
      <c r="U82" s="222"/>
      <c r="V82" s="222"/>
      <c r="W82" s="222"/>
      <c r="X82" s="222"/>
      <c r="Y82" s="222"/>
      <c r="Z82" s="222"/>
    </row>
    <row r="83" spans="1:26" ht="12" customHeight="1">
      <c r="A83" s="196">
        <v>2</v>
      </c>
      <c r="B83" s="197" t="s">
        <v>365</v>
      </c>
      <c r="C83" s="198"/>
      <c r="D83" s="199"/>
      <c r="E83" s="200"/>
      <c r="F83" s="200"/>
      <c r="G83" s="190"/>
      <c r="H83" s="190"/>
      <c r="I83" s="190"/>
      <c r="J83" s="190"/>
      <c r="K83" s="190"/>
      <c r="L83" s="190"/>
      <c r="M83" s="190"/>
      <c r="N83" s="190"/>
      <c r="O83" s="190"/>
      <c r="P83" s="190"/>
      <c r="Q83" s="190"/>
      <c r="R83" s="190"/>
      <c r="S83" s="190"/>
      <c r="T83" s="190"/>
      <c r="U83" s="190"/>
      <c r="V83" s="190"/>
      <c r="W83" s="190"/>
      <c r="X83" s="190"/>
      <c r="Y83" s="190"/>
      <c r="Z83" s="190"/>
    </row>
    <row r="84" spans="1:26" ht="12" customHeight="1">
      <c r="A84" s="201"/>
      <c r="B84" s="202" t="s">
        <v>366</v>
      </c>
      <c r="C84" s="209"/>
      <c r="D84" s="209"/>
      <c r="E84" s="210"/>
      <c r="F84" s="204"/>
      <c r="G84" s="190"/>
      <c r="H84" s="190"/>
      <c r="I84" s="190"/>
      <c r="J84" s="190"/>
      <c r="K84" s="190"/>
      <c r="L84" s="190"/>
      <c r="M84" s="190"/>
      <c r="N84" s="190"/>
      <c r="O84" s="190"/>
      <c r="P84" s="190"/>
      <c r="Q84" s="190"/>
      <c r="R84" s="190"/>
      <c r="S84" s="190"/>
      <c r="T84" s="190"/>
      <c r="U84" s="190"/>
      <c r="V84" s="190"/>
      <c r="W84" s="190"/>
      <c r="X84" s="190"/>
      <c r="Y84" s="190"/>
      <c r="Z84" s="190"/>
    </row>
    <row r="85" spans="1:26" ht="12" customHeight="1">
      <c r="A85" s="201" t="s">
        <v>367</v>
      </c>
      <c r="B85" s="202" t="s">
        <v>292</v>
      </c>
      <c r="C85" s="209"/>
      <c r="D85" s="209"/>
      <c r="E85" s="210"/>
      <c r="F85" s="204"/>
      <c r="G85" s="190"/>
      <c r="H85" s="190"/>
      <c r="I85" s="190"/>
      <c r="J85" s="190"/>
      <c r="K85" s="190"/>
      <c r="L85" s="190"/>
      <c r="M85" s="190"/>
      <c r="N85" s="190"/>
      <c r="O85" s="190"/>
      <c r="P85" s="190"/>
      <c r="Q85" s="190"/>
      <c r="R85" s="190"/>
      <c r="S85" s="190"/>
      <c r="T85" s="190"/>
      <c r="U85" s="190"/>
      <c r="V85" s="190"/>
      <c r="W85" s="190"/>
      <c r="X85" s="190"/>
      <c r="Y85" s="190"/>
      <c r="Z85" s="190"/>
    </row>
    <row r="86" spans="1:26" ht="12" customHeight="1">
      <c r="A86" s="228" t="s">
        <v>368</v>
      </c>
      <c r="B86" s="206" t="s">
        <v>369</v>
      </c>
      <c r="C86" s="205" t="s">
        <v>217</v>
      </c>
      <c r="D86" s="207">
        <v>98</v>
      </c>
      <c r="E86" s="208">
        <v>14599</v>
      </c>
      <c r="F86" s="208">
        <f t="shared" ref="F86:F89" si="9">ROUND(D86*E86,0)</f>
        <v>1430702</v>
      </c>
      <c r="G86" s="222"/>
      <c r="H86" s="222"/>
      <c r="I86" s="222"/>
      <c r="J86" s="222"/>
      <c r="K86" s="222"/>
      <c r="L86" s="222"/>
      <c r="M86" s="222"/>
      <c r="N86" s="222"/>
      <c r="O86" s="222"/>
      <c r="P86" s="222"/>
      <c r="Q86" s="222"/>
      <c r="R86" s="222"/>
      <c r="S86" s="222"/>
      <c r="T86" s="222"/>
      <c r="U86" s="222"/>
      <c r="V86" s="222"/>
      <c r="W86" s="222"/>
      <c r="X86" s="222"/>
      <c r="Y86" s="222"/>
      <c r="Z86" s="222"/>
    </row>
    <row r="87" spans="1:26" ht="12" customHeight="1">
      <c r="A87" s="220" t="s">
        <v>370</v>
      </c>
      <c r="B87" s="206" t="s">
        <v>371</v>
      </c>
      <c r="C87" s="205" t="s">
        <v>217</v>
      </c>
      <c r="D87" s="207">
        <v>98</v>
      </c>
      <c r="E87" s="208">
        <v>24082</v>
      </c>
      <c r="F87" s="208">
        <f t="shared" si="9"/>
        <v>2360036</v>
      </c>
      <c r="G87" s="221"/>
      <c r="H87" s="221"/>
      <c r="I87" s="221"/>
      <c r="J87" s="221"/>
      <c r="K87" s="221"/>
      <c r="L87" s="221"/>
      <c r="M87" s="221"/>
      <c r="N87" s="221"/>
      <c r="O87" s="221"/>
      <c r="P87" s="221"/>
      <c r="Q87" s="221"/>
      <c r="R87" s="221"/>
      <c r="S87" s="221"/>
      <c r="T87" s="221"/>
      <c r="U87" s="221"/>
      <c r="V87" s="221"/>
      <c r="W87" s="221"/>
      <c r="X87" s="221"/>
      <c r="Y87" s="221"/>
      <c r="Z87" s="221"/>
    </row>
    <row r="88" spans="1:26" ht="12" customHeight="1">
      <c r="A88" s="205" t="s">
        <v>372</v>
      </c>
      <c r="B88" s="206" t="s">
        <v>373</v>
      </c>
      <c r="C88" s="205" t="s">
        <v>217</v>
      </c>
      <c r="D88" s="207">
        <v>98</v>
      </c>
      <c r="E88" s="208">
        <v>48819</v>
      </c>
      <c r="F88" s="208">
        <f t="shared" si="9"/>
        <v>4784262</v>
      </c>
      <c r="G88" s="222"/>
      <c r="H88" s="222"/>
      <c r="I88" s="222"/>
      <c r="J88" s="222"/>
      <c r="K88" s="222"/>
      <c r="L88" s="222"/>
      <c r="M88" s="222"/>
      <c r="N88" s="222"/>
      <c r="O88" s="222"/>
      <c r="P88" s="222"/>
      <c r="Q88" s="222"/>
      <c r="R88" s="222"/>
      <c r="S88" s="222"/>
      <c r="T88" s="222"/>
      <c r="U88" s="222"/>
      <c r="V88" s="222"/>
      <c r="W88" s="222"/>
      <c r="X88" s="222"/>
      <c r="Y88" s="222"/>
      <c r="Z88" s="222"/>
    </row>
    <row r="89" spans="1:26" ht="12" customHeight="1">
      <c r="A89" s="205" t="s">
        <v>374</v>
      </c>
      <c r="B89" s="206" t="s">
        <v>375</v>
      </c>
      <c r="C89" s="205" t="s">
        <v>220</v>
      </c>
      <c r="D89" s="207">
        <v>65</v>
      </c>
      <c r="E89" s="208">
        <v>7835</v>
      </c>
      <c r="F89" s="208">
        <f t="shared" si="9"/>
        <v>509275</v>
      </c>
      <c r="G89" s="222"/>
      <c r="H89" s="222"/>
      <c r="I89" s="222"/>
      <c r="J89" s="222"/>
      <c r="K89" s="222"/>
      <c r="L89" s="222"/>
      <c r="M89" s="222"/>
      <c r="N89" s="222"/>
      <c r="O89" s="222"/>
      <c r="P89" s="222"/>
      <c r="Q89" s="222"/>
      <c r="R89" s="222"/>
      <c r="S89" s="222"/>
      <c r="T89" s="222"/>
      <c r="U89" s="222"/>
      <c r="V89" s="222"/>
      <c r="W89" s="222"/>
      <c r="X89" s="222"/>
      <c r="Y89" s="222"/>
      <c r="Z89" s="222"/>
    </row>
    <row r="90" spans="1:26" ht="12" customHeight="1">
      <c r="A90" s="201" t="s">
        <v>376</v>
      </c>
      <c r="B90" s="202" t="s">
        <v>377</v>
      </c>
      <c r="C90" s="209"/>
      <c r="D90" s="229"/>
      <c r="E90" s="210"/>
      <c r="F90" s="204"/>
      <c r="G90" s="190"/>
      <c r="H90" s="190"/>
      <c r="I90" s="190"/>
      <c r="J90" s="190"/>
      <c r="K90" s="190"/>
      <c r="L90" s="190"/>
      <c r="M90" s="190"/>
      <c r="N90" s="190"/>
      <c r="O90" s="190"/>
      <c r="P90" s="190"/>
      <c r="Q90" s="190"/>
      <c r="R90" s="190"/>
      <c r="S90" s="190"/>
      <c r="T90" s="190"/>
      <c r="U90" s="190"/>
      <c r="V90" s="190"/>
      <c r="W90" s="190"/>
      <c r="X90" s="190"/>
      <c r="Y90" s="190"/>
      <c r="Z90" s="190"/>
    </row>
    <row r="91" spans="1:26" ht="12" customHeight="1">
      <c r="A91" s="205" t="s">
        <v>378</v>
      </c>
      <c r="B91" s="206" t="s">
        <v>379</v>
      </c>
      <c r="C91" s="205" t="s">
        <v>217</v>
      </c>
      <c r="D91" s="230">
        <v>258</v>
      </c>
      <c r="E91" s="208">
        <v>10435</v>
      </c>
      <c r="F91" s="208">
        <f>ROUND(D91*E91,0)</f>
        <v>2692230</v>
      </c>
      <c r="G91" s="222"/>
      <c r="H91" s="222"/>
      <c r="I91" s="222"/>
      <c r="J91" s="222"/>
      <c r="K91" s="222"/>
      <c r="L91" s="222"/>
      <c r="M91" s="222"/>
      <c r="N91" s="222"/>
      <c r="O91" s="222"/>
      <c r="P91" s="222"/>
      <c r="Q91" s="222"/>
      <c r="R91" s="222"/>
      <c r="S91" s="222"/>
      <c r="T91" s="222"/>
      <c r="U91" s="222"/>
      <c r="V91" s="222"/>
      <c r="W91" s="222"/>
      <c r="X91" s="222"/>
      <c r="Y91" s="222"/>
      <c r="Z91" s="222"/>
    </row>
    <row r="92" spans="1:26" ht="12" customHeight="1">
      <c r="A92" s="201" t="s">
        <v>380</v>
      </c>
      <c r="B92" s="202" t="s">
        <v>381</v>
      </c>
      <c r="C92" s="201"/>
      <c r="D92" s="229"/>
      <c r="E92" s="210"/>
      <c r="F92" s="204"/>
      <c r="G92" s="190"/>
      <c r="H92" s="190"/>
      <c r="I92" s="190"/>
      <c r="J92" s="190"/>
      <c r="K92" s="190"/>
      <c r="L92" s="190"/>
      <c r="M92" s="190"/>
      <c r="N92" s="190"/>
      <c r="O92" s="190"/>
      <c r="P92" s="190"/>
      <c r="Q92" s="190"/>
      <c r="R92" s="190"/>
      <c r="S92" s="190"/>
      <c r="T92" s="190"/>
      <c r="U92" s="190"/>
      <c r="V92" s="190"/>
      <c r="W92" s="190"/>
      <c r="X92" s="190"/>
      <c r="Y92" s="190"/>
      <c r="Z92" s="190"/>
    </row>
    <row r="93" spans="1:26" ht="12" customHeight="1">
      <c r="A93" s="205" t="s">
        <v>20</v>
      </c>
      <c r="B93" s="206" t="s">
        <v>382</v>
      </c>
      <c r="C93" s="205" t="s">
        <v>220</v>
      </c>
      <c r="D93" s="231">
        <v>28</v>
      </c>
      <c r="E93" s="208">
        <v>63366</v>
      </c>
      <c r="F93" s="208">
        <f t="shared" ref="F93:F95" si="10">ROUND(D93*E93,0)</f>
        <v>1774248</v>
      </c>
      <c r="G93" s="222"/>
      <c r="H93" s="222"/>
      <c r="I93" s="222"/>
      <c r="J93" s="222"/>
      <c r="K93" s="222"/>
      <c r="L93" s="222"/>
      <c r="M93" s="222"/>
      <c r="N93" s="222"/>
      <c r="O93" s="222"/>
      <c r="P93" s="222"/>
      <c r="Q93" s="222"/>
      <c r="R93" s="222"/>
      <c r="S93" s="222"/>
      <c r="T93" s="222"/>
      <c r="U93" s="222"/>
      <c r="V93" s="222"/>
      <c r="W93" s="222"/>
      <c r="X93" s="222"/>
      <c r="Y93" s="222"/>
      <c r="Z93" s="222"/>
    </row>
    <row r="94" spans="1:26" ht="12" customHeight="1">
      <c r="A94" s="205" t="s">
        <v>39</v>
      </c>
      <c r="B94" s="206" t="s">
        <v>383</v>
      </c>
      <c r="C94" s="205" t="s">
        <v>220</v>
      </c>
      <c r="D94" s="231">
        <v>4.24</v>
      </c>
      <c r="E94" s="208">
        <v>34334</v>
      </c>
      <c r="F94" s="208">
        <f t="shared" si="10"/>
        <v>145576</v>
      </c>
      <c r="G94" s="222"/>
      <c r="H94" s="222"/>
      <c r="I94" s="222"/>
      <c r="J94" s="222"/>
      <c r="K94" s="222"/>
      <c r="L94" s="222"/>
      <c r="M94" s="222"/>
      <c r="N94" s="222"/>
      <c r="O94" s="222"/>
      <c r="P94" s="222"/>
      <c r="Q94" s="222"/>
      <c r="R94" s="222"/>
      <c r="S94" s="222"/>
      <c r="T94" s="222"/>
      <c r="U94" s="222"/>
      <c r="V94" s="222"/>
      <c r="W94" s="222"/>
      <c r="X94" s="222"/>
      <c r="Y94" s="222"/>
      <c r="Z94" s="222"/>
    </row>
    <row r="95" spans="1:26" ht="12" customHeight="1">
      <c r="A95" s="220" t="s">
        <v>85</v>
      </c>
      <c r="B95" s="206" t="s">
        <v>384</v>
      </c>
      <c r="C95" s="205" t="s">
        <v>220</v>
      </c>
      <c r="D95" s="207">
        <v>32.24</v>
      </c>
      <c r="E95" s="208">
        <v>7901</v>
      </c>
      <c r="F95" s="208">
        <f t="shared" si="10"/>
        <v>254728</v>
      </c>
      <c r="G95" s="221"/>
      <c r="H95" s="221"/>
      <c r="I95" s="221"/>
      <c r="J95" s="221"/>
      <c r="K95" s="221"/>
      <c r="L95" s="221"/>
      <c r="M95" s="221"/>
      <c r="N95" s="221"/>
      <c r="O95" s="221"/>
      <c r="P95" s="221"/>
      <c r="Q95" s="221"/>
      <c r="R95" s="221"/>
      <c r="S95" s="221"/>
      <c r="T95" s="221"/>
      <c r="U95" s="221"/>
      <c r="V95" s="221"/>
      <c r="W95" s="221"/>
      <c r="X95" s="221"/>
      <c r="Y95" s="221"/>
      <c r="Z95" s="221"/>
    </row>
    <row r="96" spans="1:26" ht="12" customHeight="1">
      <c r="A96" s="201" t="s">
        <v>385</v>
      </c>
      <c r="B96" s="202" t="s">
        <v>386</v>
      </c>
      <c r="C96" s="201"/>
      <c r="D96" s="229"/>
      <c r="E96" s="210"/>
      <c r="F96" s="204"/>
      <c r="G96" s="190"/>
      <c r="H96" s="190"/>
      <c r="I96" s="190"/>
      <c r="J96" s="190"/>
      <c r="K96" s="190"/>
      <c r="L96" s="190"/>
      <c r="M96" s="190"/>
      <c r="N96" s="190"/>
      <c r="O96" s="190"/>
      <c r="P96" s="190"/>
      <c r="Q96" s="190"/>
      <c r="R96" s="190"/>
      <c r="S96" s="190"/>
      <c r="T96" s="190"/>
      <c r="U96" s="190"/>
      <c r="V96" s="190"/>
      <c r="W96" s="190"/>
      <c r="X96" s="190"/>
      <c r="Y96" s="190"/>
      <c r="Z96" s="190"/>
    </row>
    <row r="97" spans="1:26" ht="12" customHeight="1">
      <c r="A97" s="220" t="s">
        <v>387</v>
      </c>
      <c r="B97" s="206" t="s">
        <v>388</v>
      </c>
      <c r="C97" s="212" t="s">
        <v>389</v>
      </c>
      <c r="D97" s="207">
        <v>98</v>
      </c>
      <c r="E97" s="208">
        <v>17344</v>
      </c>
      <c r="F97" s="208">
        <f t="shared" ref="F97:F101" si="11">ROUND(D97*E97,0)</f>
        <v>1699712</v>
      </c>
      <c r="G97" s="222"/>
      <c r="H97" s="222"/>
      <c r="I97" s="222"/>
      <c r="J97" s="222"/>
      <c r="K97" s="222"/>
      <c r="L97" s="222"/>
      <c r="M97" s="222"/>
      <c r="N97" s="222"/>
      <c r="O97" s="222"/>
      <c r="P97" s="222"/>
      <c r="Q97" s="222"/>
      <c r="R97" s="222"/>
      <c r="S97" s="222"/>
      <c r="T97" s="222"/>
      <c r="U97" s="222"/>
      <c r="V97" s="222"/>
      <c r="W97" s="222"/>
      <c r="X97" s="222"/>
      <c r="Y97" s="222"/>
      <c r="Z97" s="222"/>
    </row>
    <row r="98" spans="1:26" ht="12" customHeight="1">
      <c r="A98" s="220" t="s">
        <v>390</v>
      </c>
      <c r="B98" s="206" t="s">
        <v>391</v>
      </c>
      <c r="C98" s="212" t="s">
        <v>220</v>
      </c>
      <c r="D98" s="207">
        <v>28</v>
      </c>
      <c r="E98" s="208">
        <v>5888</v>
      </c>
      <c r="F98" s="208">
        <f t="shared" si="11"/>
        <v>164864</v>
      </c>
      <c r="G98" s="222"/>
      <c r="H98" s="222"/>
      <c r="I98" s="222"/>
      <c r="J98" s="222"/>
      <c r="K98" s="222"/>
      <c r="L98" s="222"/>
      <c r="M98" s="222"/>
      <c r="N98" s="222"/>
      <c r="O98" s="222"/>
      <c r="P98" s="222"/>
      <c r="Q98" s="222"/>
      <c r="R98" s="222"/>
      <c r="S98" s="222"/>
      <c r="T98" s="222"/>
      <c r="U98" s="222"/>
      <c r="V98" s="222"/>
      <c r="W98" s="222"/>
      <c r="X98" s="222"/>
      <c r="Y98" s="222"/>
      <c r="Z98" s="222"/>
    </row>
    <row r="99" spans="1:26" ht="12" customHeight="1">
      <c r="A99" s="220" t="s">
        <v>392</v>
      </c>
      <c r="B99" s="206" t="s">
        <v>393</v>
      </c>
      <c r="C99" s="212" t="s">
        <v>220</v>
      </c>
      <c r="D99" s="207">
        <v>170</v>
      </c>
      <c r="E99" s="208">
        <v>51870</v>
      </c>
      <c r="F99" s="208">
        <f t="shared" si="11"/>
        <v>8817900</v>
      </c>
      <c r="G99" s="222"/>
      <c r="H99" s="222"/>
      <c r="I99" s="222"/>
      <c r="J99" s="222"/>
      <c r="K99" s="222"/>
      <c r="L99" s="222"/>
      <c r="M99" s="222"/>
      <c r="N99" s="222"/>
      <c r="O99" s="222"/>
      <c r="P99" s="222"/>
      <c r="Q99" s="222"/>
      <c r="R99" s="222"/>
      <c r="S99" s="222"/>
      <c r="T99" s="222"/>
      <c r="U99" s="222"/>
      <c r="V99" s="222"/>
      <c r="W99" s="222"/>
      <c r="X99" s="222"/>
      <c r="Y99" s="222"/>
      <c r="Z99" s="222"/>
    </row>
    <row r="100" spans="1:26" ht="12" customHeight="1">
      <c r="A100" s="220" t="s">
        <v>394</v>
      </c>
      <c r="B100" s="206" t="s">
        <v>395</v>
      </c>
      <c r="C100" s="212" t="s">
        <v>209</v>
      </c>
      <c r="D100" s="207">
        <v>74</v>
      </c>
      <c r="E100" s="208">
        <v>37463</v>
      </c>
      <c r="F100" s="208">
        <f t="shared" si="11"/>
        <v>2772262</v>
      </c>
      <c r="G100" s="222"/>
      <c r="H100" s="222"/>
      <c r="I100" s="222"/>
      <c r="J100" s="222"/>
      <c r="K100" s="222"/>
      <c r="L100" s="222"/>
      <c r="M100" s="222"/>
      <c r="N100" s="222"/>
      <c r="O100" s="222"/>
      <c r="P100" s="222"/>
      <c r="Q100" s="222"/>
      <c r="R100" s="222"/>
      <c r="S100" s="222"/>
      <c r="T100" s="222"/>
      <c r="U100" s="222"/>
      <c r="V100" s="222"/>
      <c r="W100" s="222"/>
      <c r="X100" s="222"/>
      <c r="Y100" s="222"/>
      <c r="Z100" s="222"/>
    </row>
    <row r="101" spans="1:26" ht="12" customHeight="1">
      <c r="A101" s="220" t="s">
        <v>396</v>
      </c>
      <c r="B101" s="206" t="s">
        <v>397</v>
      </c>
      <c r="C101" s="212" t="s">
        <v>209</v>
      </c>
      <c r="D101" s="207">
        <v>28</v>
      </c>
      <c r="E101" s="208">
        <v>28146</v>
      </c>
      <c r="F101" s="208">
        <f t="shared" si="11"/>
        <v>788088</v>
      </c>
      <c r="G101" s="222"/>
      <c r="H101" s="222"/>
      <c r="I101" s="222"/>
      <c r="J101" s="222"/>
      <c r="K101" s="222"/>
      <c r="L101" s="222"/>
      <c r="M101" s="222"/>
      <c r="N101" s="222"/>
      <c r="O101" s="222"/>
      <c r="P101" s="222"/>
      <c r="Q101" s="222"/>
      <c r="R101" s="222"/>
      <c r="S101" s="222"/>
      <c r="T101" s="222"/>
      <c r="U101" s="222"/>
      <c r="V101" s="222"/>
      <c r="W101" s="222"/>
      <c r="X101" s="222"/>
      <c r="Y101" s="222"/>
      <c r="Z101" s="222"/>
    </row>
    <row r="102" spans="1:26" ht="12" customHeight="1">
      <c r="A102" s="223"/>
      <c r="B102" s="224" t="s">
        <v>364</v>
      </c>
      <c r="C102" s="225"/>
      <c r="D102" s="226"/>
      <c r="E102" s="227"/>
      <c r="F102" s="227">
        <f>SUM(F84:F101)</f>
        <v>28193883</v>
      </c>
      <c r="G102" s="222"/>
      <c r="H102" s="222"/>
      <c r="I102" s="222"/>
      <c r="J102" s="222"/>
      <c r="K102" s="222"/>
      <c r="L102" s="222"/>
      <c r="M102" s="222"/>
      <c r="N102" s="222"/>
      <c r="O102" s="222"/>
      <c r="P102" s="222"/>
      <c r="Q102" s="222"/>
      <c r="R102" s="222"/>
      <c r="S102" s="222"/>
      <c r="T102" s="222"/>
      <c r="U102" s="222"/>
      <c r="V102" s="222"/>
      <c r="W102" s="222"/>
      <c r="X102" s="222"/>
      <c r="Y102" s="222"/>
      <c r="Z102" s="222"/>
    </row>
    <row r="103" spans="1:26" ht="12" customHeight="1">
      <c r="A103" s="196">
        <v>3</v>
      </c>
      <c r="B103" s="197" t="s">
        <v>398</v>
      </c>
      <c r="C103" s="198"/>
      <c r="D103" s="199"/>
      <c r="E103" s="200"/>
      <c r="F103" s="20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2" customHeight="1">
      <c r="A104" s="201"/>
      <c r="B104" s="202" t="s">
        <v>399</v>
      </c>
      <c r="C104" s="201"/>
      <c r="D104" s="229"/>
      <c r="E104" s="210"/>
      <c r="F104" s="204"/>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2" customHeight="1">
      <c r="A105" s="201" t="s">
        <v>400</v>
      </c>
      <c r="B105" s="202" t="s">
        <v>401</v>
      </c>
      <c r="C105" s="201"/>
      <c r="D105" s="229"/>
      <c r="E105" s="210"/>
      <c r="F105" s="204"/>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2" customHeight="1">
      <c r="A106" s="205" t="s">
        <v>402</v>
      </c>
      <c r="B106" s="206" t="s">
        <v>403</v>
      </c>
      <c r="C106" s="205" t="s">
        <v>217</v>
      </c>
      <c r="D106" s="207">
        <v>87.96</v>
      </c>
      <c r="E106" s="208">
        <v>7826</v>
      </c>
      <c r="F106" s="208">
        <f t="shared" ref="F106:F137" si="12">ROUND(D106*E106,0)</f>
        <v>688375</v>
      </c>
      <c r="G106" s="222"/>
      <c r="H106" s="222"/>
      <c r="I106" s="222"/>
      <c r="J106" s="222"/>
      <c r="K106" s="222"/>
      <c r="L106" s="222"/>
      <c r="M106" s="222"/>
      <c r="N106" s="222"/>
      <c r="O106" s="222"/>
      <c r="P106" s="222"/>
      <c r="Q106" s="222"/>
      <c r="R106" s="222"/>
      <c r="S106" s="222"/>
      <c r="T106" s="222"/>
      <c r="U106" s="222"/>
      <c r="V106" s="222"/>
      <c r="W106" s="222"/>
      <c r="X106" s="222"/>
      <c r="Y106" s="222"/>
      <c r="Z106" s="222"/>
    </row>
    <row r="107" spans="1:26" ht="12" customHeight="1">
      <c r="A107" s="205" t="s">
        <v>404</v>
      </c>
      <c r="B107" s="206" t="s">
        <v>405</v>
      </c>
      <c r="C107" s="205" t="s">
        <v>217</v>
      </c>
      <c r="D107" s="207">
        <v>18.260000000000002</v>
      </c>
      <c r="E107" s="208">
        <v>14371</v>
      </c>
      <c r="F107" s="208">
        <f t="shared" si="12"/>
        <v>262414</v>
      </c>
      <c r="G107" s="222"/>
      <c r="H107" s="222"/>
      <c r="I107" s="222"/>
      <c r="J107" s="222"/>
      <c r="K107" s="222"/>
      <c r="L107" s="222"/>
      <c r="M107" s="222"/>
      <c r="N107" s="222"/>
      <c r="O107" s="222"/>
      <c r="P107" s="222"/>
      <c r="Q107" s="222"/>
      <c r="R107" s="222"/>
      <c r="S107" s="222"/>
      <c r="T107" s="222"/>
      <c r="U107" s="222"/>
      <c r="V107" s="222"/>
      <c r="W107" s="222"/>
      <c r="X107" s="222"/>
      <c r="Y107" s="222"/>
      <c r="Z107" s="222"/>
    </row>
    <row r="108" spans="1:26" ht="12" customHeight="1">
      <c r="A108" s="205" t="s">
        <v>406</v>
      </c>
      <c r="B108" s="206" t="s">
        <v>407</v>
      </c>
      <c r="C108" s="205" t="s">
        <v>225</v>
      </c>
      <c r="D108" s="207">
        <v>21</v>
      </c>
      <c r="E108" s="208">
        <v>21908</v>
      </c>
      <c r="F108" s="208">
        <f t="shared" si="12"/>
        <v>460068</v>
      </c>
      <c r="G108" s="222"/>
      <c r="H108" s="222"/>
      <c r="I108" s="222"/>
      <c r="J108" s="222"/>
      <c r="K108" s="222"/>
      <c r="L108" s="222"/>
      <c r="M108" s="222"/>
      <c r="N108" s="222"/>
      <c r="O108" s="222"/>
      <c r="P108" s="222"/>
      <c r="Q108" s="222"/>
      <c r="R108" s="222"/>
      <c r="S108" s="222"/>
      <c r="T108" s="222"/>
      <c r="U108" s="222"/>
      <c r="V108" s="222"/>
      <c r="W108" s="222"/>
      <c r="X108" s="222"/>
      <c r="Y108" s="222"/>
      <c r="Z108" s="222"/>
    </row>
    <row r="109" spans="1:26" ht="12" customHeight="1">
      <c r="A109" s="205" t="s">
        <v>408</v>
      </c>
      <c r="B109" s="206" t="s">
        <v>409</v>
      </c>
      <c r="C109" s="205" t="s">
        <v>217</v>
      </c>
      <c r="D109" s="207">
        <v>32.340000000000003</v>
      </c>
      <c r="E109" s="208">
        <v>20265</v>
      </c>
      <c r="F109" s="208">
        <f t="shared" si="12"/>
        <v>655370</v>
      </c>
      <c r="G109" s="222"/>
      <c r="H109" s="222"/>
      <c r="I109" s="222"/>
      <c r="J109" s="222"/>
      <c r="K109" s="222"/>
      <c r="L109" s="222"/>
      <c r="M109" s="222"/>
      <c r="N109" s="222"/>
      <c r="O109" s="222"/>
      <c r="P109" s="222"/>
      <c r="Q109" s="222"/>
      <c r="R109" s="222"/>
      <c r="S109" s="222"/>
      <c r="T109" s="222"/>
      <c r="U109" s="222"/>
      <c r="V109" s="222"/>
      <c r="W109" s="222"/>
      <c r="X109" s="222"/>
      <c r="Y109" s="222"/>
      <c r="Z109" s="222"/>
    </row>
    <row r="110" spans="1:26" ht="12" customHeight="1">
      <c r="A110" s="205" t="s">
        <v>410</v>
      </c>
      <c r="B110" s="206" t="s">
        <v>411</v>
      </c>
      <c r="C110" s="205" t="s">
        <v>220</v>
      </c>
      <c r="D110" s="207">
        <v>110.99</v>
      </c>
      <c r="E110" s="208">
        <v>7246</v>
      </c>
      <c r="F110" s="208">
        <f t="shared" si="12"/>
        <v>804234</v>
      </c>
      <c r="G110" s="222"/>
      <c r="H110" s="222"/>
      <c r="I110" s="222"/>
      <c r="J110" s="222"/>
      <c r="K110" s="222"/>
      <c r="L110" s="222"/>
      <c r="M110" s="222"/>
      <c r="N110" s="222"/>
      <c r="O110" s="222"/>
      <c r="P110" s="222"/>
      <c r="Q110" s="222"/>
      <c r="R110" s="222"/>
      <c r="S110" s="222"/>
      <c r="T110" s="222"/>
      <c r="U110" s="222"/>
      <c r="V110" s="222"/>
      <c r="W110" s="222"/>
      <c r="X110" s="222"/>
      <c r="Y110" s="222"/>
      <c r="Z110" s="222"/>
    </row>
    <row r="111" spans="1:26" ht="12" customHeight="1">
      <c r="A111" s="205" t="s">
        <v>412</v>
      </c>
      <c r="B111" s="232" t="s">
        <v>413</v>
      </c>
      <c r="C111" s="205" t="s">
        <v>225</v>
      </c>
      <c r="D111" s="207">
        <v>2</v>
      </c>
      <c r="E111" s="208">
        <v>1739</v>
      </c>
      <c r="F111" s="208">
        <f t="shared" si="12"/>
        <v>3478</v>
      </c>
      <c r="G111" s="222"/>
      <c r="H111" s="222"/>
      <c r="I111" s="222"/>
      <c r="J111" s="222"/>
      <c r="K111" s="222"/>
      <c r="L111" s="222"/>
      <c r="M111" s="222"/>
      <c r="N111" s="222"/>
      <c r="O111" s="222"/>
      <c r="P111" s="222"/>
      <c r="Q111" s="222"/>
      <c r="R111" s="222"/>
      <c r="S111" s="222"/>
      <c r="T111" s="222"/>
      <c r="U111" s="222"/>
      <c r="V111" s="222"/>
      <c r="W111" s="222"/>
      <c r="X111" s="222"/>
      <c r="Y111" s="222"/>
      <c r="Z111" s="222"/>
    </row>
    <row r="112" spans="1:26" ht="12" customHeight="1">
      <c r="A112" s="205" t="s">
        <v>414</v>
      </c>
      <c r="B112" s="232" t="s">
        <v>415</v>
      </c>
      <c r="C112" s="205" t="s">
        <v>220</v>
      </c>
      <c r="D112" s="207">
        <v>44.24</v>
      </c>
      <c r="E112" s="208">
        <v>314</v>
      </c>
      <c r="F112" s="208">
        <f t="shared" si="12"/>
        <v>13891</v>
      </c>
      <c r="G112" s="222"/>
      <c r="H112" s="222"/>
      <c r="I112" s="222"/>
      <c r="J112" s="222"/>
      <c r="K112" s="222"/>
      <c r="L112" s="222"/>
      <c r="M112" s="222"/>
      <c r="N112" s="222"/>
      <c r="O112" s="222"/>
      <c r="P112" s="222"/>
      <c r="Q112" s="222"/>
      <c r="R112" s="222"/>
      <c r="S112" s="222"/>
      <c r="T112" s="222"/>
      <c r="U112" s="222"/>
      <c r="V112" s="222"/>
      <c r="W112" s="222"/>
      <c r="X112" s="222"/>
      <c r="Y112" s="222"/>
      <c r="Z112" s="222"/>
    </row>
    <row r="113" spans="1:26" ht="12" customHeight="1">
      <c r="A113" s="205" t="s">
        <v>416</v>
      </c>
      <c r="B113" s="232" t="s">
        <v>417</v>
      </c>
      <c r="C113" s="205" t="s">
        <v>220</v>
      </c>
      <c r="D113" s="207">
        <v>22.12</v>
      </c>
      <c r="E113" s="208">
        <v>1763</v>
      </c>
      <c r="F113" s="208">
        <f t="shared" si="12"/>
        <v>38998</v>
      </c>
      <c r="G113" s="222"/>
      <c r="H113" s="222"/>
      <c r="I113" s="222"/>
      <c r="J113" s="222"/>
      <c r="K113" s="222"/>
      <c r="L113" s="222"/>
      <c r="M113" s="222"/>
      <c r="N113" s="222"/>
      <c r="O113" s="222"/>
      <c r="P113" s="222"/>
      <c r="Q113" s="222"/>
      <c r="R113" s="222"/>
      <c r="S113" s="222"/>
      <c r="T113" s="222"/>
      <c r="U113" s="222"/>
      <c r="V113" s="222"/>
      <c r="W113" s="222"/>
      <c r="X113" s="222"/>
      <c r="Y113" s="222"/>
      <c r="Z113" s="222"/>
    </row>
    <row r="114" spans="1:26" ht="12" customHeight="1">
      <c r="A114" s="205" t="s">
        <v>418</v>
      </c>
      <c r="B114" s="232" t="s">
        <v>350</v>
      </c>
      <c r="C114" s="205" t="s">
        <v>225</v>
      </c>
      <c r="D114" s="207">
        <v>4</v>
      </c>
      <c r="E114" s="208">
        <v>3261</v>
      </c>
      <c r="F114" s="208">
        <f t="shared" si="12"/>
        <v>13044</v>
      </c>
      <c r="G114" s="222"/>
      <c r="H114" s="222"/>
      <c r="I114" s="222"/>
      <c r="J114" s="222"/>
      <c r="K114" s="222"/>
      <c r="L114" s="222"/>
      <c r="M114" s="222"/>
      <c r="N114" s="222"/>
      <c r="O114" s="222"/>
      <c r="P114" s="222"/>
      <c r="Q114" s="222"/>
      <c r="R114" s="222"/>
      <c r="S114" s="222"/>
      <c r="T114" s="222"/>
      <c r="U114" s="222"/>
      <c r="V114" s="222"/>
      <c r="W114" s="222"/>
      <c r="X114" s="222"/>
      <c r="Y114" s="222"/>
      <c r="Z114" s="222"/>
    </row>
    <row r="115" spans="1:26" ht="12" customHeight="1">
      <c r="A115" s="205" t="s">
        <v>419</v>
      </c>
      <c r="B115" s="206" t="s">
        <v>420</v>
      </c>
      <c r="C115" s="205" t="s">
        <v>220</v>
      </c>
      <c r="D115" s="207">
        <v>22.159999999999997</v>
      </c>
      <c r="E115" s="208">
        <v>30270</v>
      </c>
      <c r="F115" s="208">
        <f t="shared" si="12"/>
        <v>670783</v>
      </c>
      <c r="G115" s="222"/>
      <c r="H115" s="222"/>
      <c r="I115" s="222"/>
      <c r="J115" s="222"/>
      <c r="K115" s="222"/>
      <c r="L115" s="222"/>
      <c r="M115" s="222"/>
      <c r="N115" s="222"/>
      <c r="O115" s="222"/>
      <c r="P115" s="222"/>
      <c r="Q115" s="222"/>
      <c r="R115" s="222"/>
      <c r="S115" s="222"/>
      <c r="T115" s="222"/>
      <c r="U115" s="222"/>
      <c r="V115" s="222"/>
      <c r="W115" s="222"/>
      <c r="X115" s="222"/>
      <c r="Y115" s="222"/>
      <c r="Z115" s="222"/>
    </row>
    <row r="116" spans="1:26" ht="12" customHeight="1">
      <c r="A116" s="205" t="s">
        <v>421</v>
      </c>
      <c r="B116" s="206" t="s">
        <v>422</v>
      </c>
      <c r="C116" s="205" t="s">
        <v>220</v>
      </c>
      <c r="D116" s="207">
        <v>12.33</v>
      </c>
      <c r="E116" s="208">
        <v>19521</v>
      </c>
      <c r="F116" s="208">
        <f t="shared" si="12"/>
        <v>240694</v>
      </c>
      <c r="G116" s="221"/>
      <c r="H116" s="221"/>
      <c r="I116" s="221"/>
      <c r="J116" s="221"/>
      <c r="K116" s="221"/>
      <c r="L116" s="221"/>
      <c r="M116" s="221"/>
      <c r="N116" s="221"/>
      <c r="O116" s="221"/>
      <c r="P116" s="221"/>
      <c r="Q116" s="221"/>
      <c r="R116" s="221"/>
      <c r="S116" s="221"/>
      <c r="T116" s="221"/>
      <c r="U116" s="221"/>
      <c r="V116" s="221"/>
      <c r="W116" s="221"/>
      <c r="X116" s="221"/>
      <c r="Y116" s="221"/>
      <c r="Z116" s="221"/>
    </row>
    <row r="117" spans="1:26" ht="12" customHeight="1">
      <c r="A117" s="205" t="s">
        <v>423</v>
      </c>
      <c r="B117" s="206" t="s">
        <v>424</v>
      </c>
      <c r="C117" s="205" t="s">
        <v>220</v>
      </c>
      <c r="D117" s="207">
        <v>28.5</v>
      </c>
      <c r="E117" s="208">
        <v>17791</v>
      </c>
      <c r="F117" s="208">
        <f t="shared" si="12"/>
        <v>507044</v>
      </c>
      <c r="G117" s="222"/>
      <c r="H117" s="222"/>
      <c r="I117" s="222"/>
      <c r="J117" s="222"/>
      <c r="K117" s="222"/>
      <c r="L117" s="222"/>
      <c r="M117" s="222"/>
      <c r="N117" s="222"/>
      <c r="O117" s="222"/>
      <c r="P117" s="222"/>
      <c r="Q117" s="222"/>
      <c r="R117" s="222"/>
      <c r="S117" s="222"/>
      <c r="T117" s="222"/>
      <c r="U117" s="222"/>
      <c r="V117" s="222"/>
      <c r="W117" s="222"/>
      <c r="X117" s="222"/>
      <c r="Y117" s="222"/>
      <c r="Z117" s="222"/>
    </row>
    <row r="118" spans="1:26" ht="12" customHeight="1">
      <c r="A118" s="205" t="s">
        <v>425</v>
      </c>
      <c r="B118" s="206" t="s">
        <v>330</v>
      </c>
      <c r="C118" s="205" t="s">
        <v>220</v>
      </c>
      <c r="D118" s="207">
        <v>110.99</v>
      </c>
      <c r="E118" s="208">
        <v>3833</v>
      </c>
      <c r="F118" s="208">
        <f t="shared" si="12"/>
        <v>425425</v>
      </c>
      <c r="G118" s="222"/>
      <c r="H118" s="222"/>
      <c r="I118" s="222"/>
      <c r="J118" s="222"/>
      <c r="K118" s="222"/>
      <c r="L118" s="222"/>
      <c r="M118" s="222"/>
      <c r="N118" s="222"/>
      <c r="O118" s="222"/>
      <c r="P118" s="222"/>
      <c r="Q118" s="222"/>
      <c r="R118" s="222"/>
      <c r="S118" s="222"/>
      <c r="T118" s="222"/>
      <c r="U118" s="222"/>
      <c r="V118" s="222"/>
      <c r="W118" s="222"/>
      <c r="X118" s="222"/>
      <c r="Y118" s="222"/>
      <c r="Z118" s="222"/>
    </row>
    <row r="119" spans="1:26" ht="12" customHeight="1">
      <c r="A119" s="205" t="s">
        <v>426</v>
      </c>
      <c r="B119" s="206" t="s">
        <v>336</v>
      </c>
      <c r="C119" s="205" t="s">
        <v>225</v>
      </c>
      <c r="D119" s="207">
        <v>8</v>
      </c>
      <c r="E119" s="208">
        <v>78673</v>
      </c>
      <c r="F119" s="208">
        <f t="shared" si="12"/>
        <v>629384</v>
      </c>
      <c r="G119" s="222"/>
      <c r="H119" s="222"/>
      <c r="I119" s="222"/>
      <c r="J119" s="222"/>
      <c r="K119" s="222"/>
      <c r="L119" s="222"/>
      <c r="M119" s="222"/>
      <c r="N119" s="222"/>
      <c r="O119" s="222"/>
      <c r="P119" s="222"/>
      <c r="Q119" s="222"/>
      <c r="R119" s="222"/>
      <c r="S119" s="222"/>
      <c r="T119" s="222"/>
      <c r="U119" s="222"/>
      <c r="V119" s="222"/>
      <c r="W119" s="222"/>
      <c r="X119" s="222"/>
      <c r="Y119" s="222"/>
      <c r="Z119" s="222"/>
    </row>
    <row r="120" spans="1:26" ht="12" customHeight="1">
      <c r="A120" s="205" t="s">
        <v>427</v>
      </c>
      <c r="B120" s="206" t="s">
        <v>338</v>
      </c>
      <c r="C120" s="205" t="s">
        <v>225</v>
      </c>
      <c r="D120" s="207">
        <v>4</v>
      </c>
      <c r="E120" s="208">
        <v>71876</v>
      </c>
      <c r="F120" s="208">
        <f t="shared" si="12"/>
        <v>287504</v>
      </c>
      <c r="G120" s="222"/>
      <c r="H120" s="222"/>
      <c r="I120" s="222"/>
      <c r="J120" s="222"/>
      <c r="K120" s="222"/>
      <c r="L120" s="222"/>
      <c r="M120" s="222"/>
      <c r="N120" s="222"/>
      <c r="O120" s="222"/>
      <c r="P120" s="222"/>
      <c r="Q120" s="222"/>
      <c r="R120" s="222"/>
      <c r="S120" s="222"/>
      <c r="T120" s="222"/>
      <c r="U120" s="222"/>
      <c r="V120" s="222"/>
      <c r="W120" s="222"/>
      <c r="X120" s="222"/>
      <c r="Y120" s="222"/>
      <c r="Z120" s="222"/>
    </row>
    <row r="121" spans="1:26" ht="12" customHeight="1">
      <c r="A121" s="205" t="s">
        <v>428</v>
      </c>
      <c r="B121" s="206" t="s">
        <v>340</v>
      </c>
      <c r="C121" s="205" t="s">
        <v>225</v>
      </c>
      <c r="D121" s="207">
        <v>11</v>
      </c>
      <c r="E121" s="208">
        <v>65335</v>
      </c>
      <c r="F121" s="208">
        <f t="shared" si="12"/>
        <v>718685</v>
      </c>
      <c r="G121" s="222"/>
      <c r="H121" s="222"/>
      <c r="I121" s="222"/>
      <c r="J121" s="222"/>
      <c r="K121" s="222"/>
      <c r="L121" s="222"/>
      <c r="M121" s="222"/>
      <c r="N121" s="222"/>
      <c r="O121" s="222"/>
      <c r="P121" s="222"/>
      <c r="Q121" s="222"/>
      <c r="R121" s="222"/>
      <c r="S121" s="222"/>
      <c r="T121" s="222"/>
      <c r="U121" s="222"/>
      <c r="V121" s="222"/>
      <c r="W121" s="222"/>
      <c r="X121" s="222"/>
      <c r="Y121" s="222"/>
      <c r="Z121" s="222"/>
    </row>
    <row r="122" spans="1:26" ht="12" customHeight="1">
      <c r="A122" s="205" t="s">
        <v>429</v>
      </c>
      <c r="B122" s="206" t="s">
        <v>342</v>
      </c>
      <c r="C122" s="205" t="s">
        <v>220</v>
      </c>
      <c r="D122" s="230">
        <v>48</v>
      </c>
      <c r="E122" s="208">
        <v>5462</v>
      </c>
      <c r="F122" s="208">
        <f t="shared" si="12"/>
        <v>262176</v>
      </c>
      <c r="G122" s="222"/>
      <c r="H122" s="222"/>
      <c r="I122" s="222"/>
      <c r="J122" s="222"/>
      <c r="K122" s="222"/>
      <c r="L122" s="222"/>
      <c r="M122" s="222"/>
      <c r="N122" s="222"/>
      <c r="O122" s="222"/>
      <c r="P122" s="222"/>
      <c r="Q122" s="222"/>
      <c r="R122" s="222"/>
      <c r="S122" s="222"/>
      <c r="T122" s="222"/>
      <c r="U122" s="222"/>
      <c r="V122" s="222"/>
      <c r="W122" s="222"/>
      <c r="X122" s="222"/>
      <c r="Y122" s="222"/>
      <c r="Z122" s="222"/>
    </row>
    <row r="123" spans="1:26" ht="12" customHeight="1">
      <c r="A123" s="205" t="s">
        <v>429</v>
      </c>
      <c r="B123" s="206" t="s">
        <v>344</v>
      </c>
      <c r="C123" s="205" t="s">
        <v>225</v>
      </c>
      <c r="D123" s="207">
        <v>21</v>
      </c>
      <c r="E123" s="208">
        <v>46871</v>
      </c>
      <c r="F123" s="208">
        <f t="shared" si="12"/>
        <v>984291</v>
      </c>
      <c r="G123" s="222"/>
      <c r="H123" s="222"/>
      <c r="I123" s="222"/>
      <c r="J123" s="222"/>
      <c r="K123" s="222"/>
      <c r="L123" s="222"/>
      <c r="M123" s="222"/>
      <c r="N123" s="222"/>
      <c r="O123" s="222"/>
      <c r="P123" s="222"/>
      <c r="Q123" s="222"/>
      <c r="R123" s="222"/>
      <c r="S123" s="222"/>
      <c r="T123" s="222"/>
      <c r="U123" s="222"/>
      <c r="V123" s="222"/>
      <c r="W123" s="222"/>
      <c r="X123" s="222"/>
      <c r="Y123" s="222"/>
      <c r="Z123" s="222"/>
    </row>
    <row r="124" spans="1:26" ht="12" customHeight="1">
      <c r="A124" s="205" t="s">
        <v>430</v>
      </c>
      <c r="B124" s="206" t="s">
        <v>431</v>
      </c>
      <c r="C124" s="205" t="s">
        <v>225</v>
      </c>
      <c r="D124" s="207">
        <v>8</v>
      </c>
      <c r="E124" s="208">
        <v>60112</v>
      </c>
      <c r="F124" s="208">
        <f t="shared" si="12"/>
        <v>480896</v>
      </c>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ht="12" customHeight="1">
      <c r="A125" s="205" t="s">
        <v>432</v>
      </c>
      <c r="B125" s="206" t="s">
        <v>433</v>
      </c>
      <c r="C125" s="205" t="s">
        <v>225</v>
      </c>
      <c r="D125" s="207">
        <v>4</v>
      </c>
      <c r="E125" s="208">
        <v>10132</v>
      </c>
      <c r="F125" s="208">
        <f t="shared" si="12"/>
        <v>40528</v>
      </c>
      <c r="G125" s="222"/>
      <c r="H125" s="222"/>
      <c r="I125" s="222"/>
      <c r="J125" s="222"/>
      <c r="K125" s="222"/>
      <c r="L125" s="222"/>
      <c r="M125" s="222"/>
      <c r="N125" s="222"/>
      <c r="O125" s="222"/>
      <c r="P125" s="222"/>
      <c r="Q125" s="222"/>
      <c r="R125" s="222"/>
      <c r="S125" s="222"/>
      <c r="T125" s="222"/>
      <c r="U125" s="222"/>
      <c r="V125" s="222"/>
      <c r="W125" s="222"/>
      <c r="X125" s="222"/>
      <c r="Y125" s="222"/>
      <c r="Z125" s="222"/>
    </row>
    <row r="126" spans="1:26" ht="12" customHeight="1">
      <c r="A126" s="205" t="s">
        <v>434</v>
      </c>
      <c r="B126" s="206" t="s">
        <v>435</v>
      </c>
      <c r="C126" s="205" t="s">
        <v>225</v>
      </c>
      <c r="D126" s="207">
        <v>8</v>
      </c>
      <c r="E126" s="208">
        <v>281870</v>
      </c>
      <c r="F126" s="208">
        <f t="shared" si="12"/>
        <v>2254960</v>
      </c>
      <c r="G126" s="222"/>
      <c r="H126" s="222"/>
      <c r="I126" s="222"/>
      <c r="J126" s="222"/>
      <c r="K126" s="222"/>
      <c r="L126" s="222"/>
      <c r="M126" s="222"/>
      <c r="N126" s="222"/>
      <c r="O126" s="222"/>
      <c r="P126" s="222"/>
      <c r="Q126" s="222"/>
      <c r="R126" s="222"/>
      <c r="S126" s="222"/>
      <c r="T126" s="222"/>
      <c r="U126" s="222"/>
      <c r="V126" s="222"/>
      <c r="W126" s="222"/>
      <c r="X126" s="222"/>
      <c r="Y126" s="222"/>
      <c r="Z126" s="222"/>
    </row>
    <row r="127" spans="1:26" ht="12" customHeight="1">
      <c r="A127" s="205" t="s">
        <v>436</v>
      </c>
      <c r="B127" s="206" t="s">
        <v>437</v>
      </c>
      <c r="C127" s="205" t="s">
        <v>225</v>
      </c>
      <c r="D127" s="207">
        <v>3</v>
      </c>
      <c r="E127" s="208">
        <v>142916</v>
      </c>
      <c r="F127" s="208">
        <f t="shared" si="12"/>
        <v>428748</v>
      </c>
      <c r="G127" s="222"/>
      <c r="H127" s="222"/>
      <c r="I127" s="222"/>
      <c r="J127" s="222"/>
      <c r="K127" s="222"/>
      <c r="L127" s="222"/>
      <c r="M127" s="222"/>
      <c r="N127" s="222"/>
      <c r="O127" s="222"/>
      <c r="P127" s="222"/>
      <c r="Q127" s="222"/>
      <c r="R127" s="222"/>
      <c r="S127" s="222"/>
      <c r="T127" s="222"/>
      <c r="U127" s="222"/>
      <c r="V127" s="222"/>
      <c r="W127" s="222"/>
      <c r="X127" s="222"/>
      <c r="Y127" s="222"/>
      <c r="Z127" s="222"/>
    </row>
    <row r="128" spans="1:26" ht="12" customHeight="1">
      <c r="A128" s="205" t="s">
        <v>438</v>
      </c>
      <c r="B128" s="206" t="s">
        <v>439</v>
      </c>
      <c r="C128" s="205" t="s">
        <v>225</v>
      </c>
      <c r="D128" s="207">
        <v>2</v>
      </c>
      <c r="E128" s="208">
        <v>47602</v>
      </c>
      <c r="F128" s="208">
        <f t="shared" si="12"/>
        <v>95204</v>
      </c>
      <c r="G128" s="222"/>
      <c r="H128" s="222"/>
      <c r="I128" s="222"/>
      <c r="J128" s="222"/>
      <c r="K128" s="222"/>
      <c r="L128" s="222"/>
      <c r="M128" s="222"/>
      <c r="N128" s="222"/>
      <c r="O128" s="222"/>
      <c r="P128" s="222"/>
      <c r="Q128" s="222"/>
      <c r="R128" s="222"/>
      <c r="S128" s="222"/>
      <c r="T128" s="222"/>
      <c r="U128" s="222"/>
      <c r="V128" s="222"/>
      <c r="W128" s="222"/>
      <c r="X128" s="222"/>
      <c r="Y128" s="222"/>
      <c r="Z128" s="222"/>
    </row>
    <row r="129" spans="1:26" ht="12" customHeight="1">
      <c r="A129" s="205" t="s">
        <v>440</v>
      </c>
      <c r="B129" s="206" t="s">
        <v>441</v>
      </c>
      <c r="C129" s="205" t="s">
        <v>225</v>
      </c>
      <c r="D129" s="207">
        <v>8</v>
      </c>
      <c r="E129" s="208">
        <v>174353</v>
      </c>
      <c r="F129" s="208">
        <f t="shared" si="12"/>
        <v>1394824</v>
      </c>
      <c r="G129" s="222"/>
      <c r="H129" s="222"/>
      <c r="I129" s="222"/>
      <c r="J129" s="222"/>
      <c r="K129" s="222"/>
      <c r="L129" s="222"/>
      <c r="M129" s="222"/>
      <c r="N129" s="222"/>
      <c r="O129" s="222"/>
      <c r="P129" s="222"/>
      <c r="Q129" s="222"/>
      <c r="R129" s="222"/>
      <c r="S129" s="222"/>
      <c r="T129" s="222"/>
      <c r="U129" s="222"/>
      <c r="V129" s="222"/>
      <c r="W129" s="222"/>
      <c r="X129" s="222"/>
      <c r="Y129" s="222"/>
      <c r="Z129" s="222"/>
    </row>
    <row r="130" spans="1:26" ht="12" customHeight="1">
      <c r="A130" s="205" t="s">
        <v>442</v>
      </c>
      <c r="B130" s="206" t="s">
        <v>443</v>
      </c>
      <c r="C130" s="205" t="s">
        <v>225</v>
      </c>
      <c r="D130" s="207">
        <v>2</v>
      </c>
      <c r="E130" s="208">
        <v>76413</v>
      </c>
      <c r="F130" s="208">
        <f t="shared" si="12"/>
        <v>152826</v>
      </c>
      <c r="G130" s="222"/>
      <c r="H130" s="222"/>
      <c r="I130" s="222"/>
      <c r="J130" s="222"/>
      <c r="K130" s="222"/>
      <c r="L130" s="222"/>
      <c r="M130" s="222"/>
      <c r="N130" s="222"/>
      <c r="O130" s="222"/>
      <c r="P130" s="222"/>
      <c r="Q130" s="222"/>
      <c r="R130" s="222"/>
      <c r="S130" s="222"/>
      <c r="T130" s="222"/>
      <c r="U130" s="222"/>
      <c r="V130" s="222"/>
      <c r="W130" s="222"/>
      <c r="X130" s="222"/>
      <c r="Y130" s="222"/>
      <c r="Z130" s="222"/>
    </row>
    <row r="131" spans="1:26" ht="12" customHeight="1">
      <c r="A131" s="205" t="s">
        <v>444</v>
      </c>
      <c r="B131" s="206" t="s">
        <v>445</v>
      </c>
      <c r="C131" s="205" t="s">
        <v>225</v>
      </c>
      <c r="D131" s="207">
        <v>4</v>
      </c>
      <c r="E131" s="208">
        <v>85655</v>
      </c>
      <c r="F131" s="208">
        <f t="shared" si="12"/>
        <v>342620</v>
      </c>
      <c r="G131" s="222"/>
      <c r="H131" s="222"/>
      <c r="I131" s="222"/>
      <c r="J131" s="222"/>
      <c r="K131" s="222"/>
      <c r="L131" s="222"/>
      <c r="M131" s="222"/>
      <c r="N131" s="222"/>
      <c r="O131" s="222"/>
      <c r="P131" s="222"/>
      <c r="Q131" s="222"/>
      <c r="R131" s="222"/>
      <c r="S131" s="222"/>
      <c r="T131" s="222"/>
      <c r="U131" s="222"/>
      <c r="V131" s="222"/>
      <c r="W131" s="222"/>
      <c r="X131" s="222"/>
      <c r="Y131" s="222"/>
      <c r="Z131" s="222"/>
    </row>
    <row r="132" spans="1:26" ht="12" customHeight="1">
      <c r="A132" s="205" t="s">
        <v>446</v>
      </c>
      <c r="B132" s="206" t="s">
        <v>447</v>
      </c>
      <c r="C132" s="205" t="s">
        <v>225</v>
      </c>
      <c r="D132" s="207">
        <v>4</v>
      </c>
      <c r="E132" s="208">
        <v>160724</v>
      </c>
      <c r="F132" s="208">
        <f t="shared" si="12"/>
        <v>642896</v>
      </c>
      <c r="G132" s="222"/>
      <c r="H132" s="222"/>
      <c r="I132" s="222"/>
      <c r="J132" s="222"/>
      <c r="K132" s="222"/>
      <c r="L132" s="222"/>
      <c r="M132" s="222"/>
      <c r="N132" s="222"/>
      <c r="O132" s="222"/>
      <c r="P132" s="222"/>
      <c r="Q132" s="222"/>
      <c r="R132" s="222"/>
      <c r="S132" s="222"/>
      <c r="T132" s="222"/>
      <c r="U132" s="222"/>
      <c r="V132" s="222"/>
      <c r="W132" s="222"/>
      <c r="X132" s="222"/>
      <c r="Y132" s="222"/>
      <c r="Z132" s="222"/>
    </row>
    <row r="133" spans="1:26" ht="12" customHeight="1">
      <c r="A133" s="205" t="s">
        <v>448</v>
      </c>
      <c r="B133" s="233" t="s">
        <v>449</v>
      </c>
      <c r="C133" s="205" t="s">
        <v>217</v>
      </c>
      <c r="D133" s="207">
        <v>32.340000000000003</v>
      </c>
      <c r="E133" s="208">
        <v>45500</v>
      </c>
      <c r="F133" s="208">
        <f t="shared" si="12"/>
        <v>1471470</v>
      </c>
      <c r="G133" s="222"/>
      <c r="H133" s="222"/>
      <c r="I133" s="222"/>
      <c r="J133" s="222"/>
      <c r="K133" s="222"/>
      <c r="L133" s="222"/>
      <c r="M133" s="222"/>
      <c r="N133" s="222"/>
      <c r="O133" s="222"/>
      <c r="P133" s="222"/>
      <c r="Q133" s="222"/>
      <c r="R133" s="222"/>
      <c r="S133" s="222"/>
      <c r="T133" s="222"/>
      <c r="U133" s="222"/>
      <c r="V133" s="222"/>
      <c r="W133" s="222"/>
      <c r="X133" s="222"/>
      <c r="Y133" s="222"/>
      <c r="Z133" s="222"/>
    </row>
    <row r="134" spans="1:26" ht="12" customHeight="1">
      <c r="A134" s="205" t="s">
        <v>450</v>
      </c>
      <c r="B134" s="206" t="s">
        <v>451</v>
      </c>
      <c r="C134" s="205" t="s">
        <v>217</v>
      </c>
      <c r="D134" s="207">
        <v>32.340000000000003</v>
      </c>
      <c r="E134" s="208">
        <v>24082</v>
      </c>
      <c r="F134" s="208">
        <f t="shared" si="12"/>
        <v>778812</v>
      </c>
      <c r="G134" s="222"/>
      <c r="H134" s="222"/>
      <c r="I134" s="222"/>
      <c r="J134" s="222"/>
      <c r="K134" s="222"/>
      <c r="L134" s="222"/>
      <c r="M134" s="222"/>
      <c r="N134" s="222"/>
      <c r="O134" s="222"/>
      <c r="P134" s="222"/>
      <c r="Q134" s="222"/>
      <c r="R134" s="222"/>
      <c r="S134" s="222"/>
      <c r="T134" s="222"/>
      <c r="U134" s="222"/>
      <c r="V134" s="222"/>
      <c r="W134" s="222"/>
      <c r="X134" s="222"/>
      <c r="Y134" s="222"/>
      <c r="Z134" s="222"/>
    </row>
    <row r="135" spans="1:26" ht="12" customHeight="1">
      <c r="A135" s="205" t="s">
        <v>452</v>
      </c>
      <c r="B135" s="206" t="s">
        <v>346</v>
      </c>
      <c r="C135" s="205" t="s">
        <v>217</v>
      </c>
      <c r="D135" s="207">
        <v>87.96</v>
      </c>
      <c r="E135" s="208">
        <v>56708</v>
      </c>
      <c r="F135" s="208">
        <f t="shared" si="12"/>
        <v>4988036</v>
      </c>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26" ht="12" customHeight="1">
      <c r="A136" s="205" t="s">
        <v>453</v>
      </c>
      <c r="B136" s="206" t="s">
        <v>454</v>
      </c>
      <c r="C136" s="205" t="s">
        <v>217</v>
      </c>
      <c r="D136" s="207">
        <v>33.99</v>
      </c>
      <c r="E136" s="208">
        <v>10435</v>
      </c>
      <c r="F136" s="208">
        <f t="shared" si="12"/>
        <v>354686</v>
      </c>
      <c r="G136" s="222"/>
      <c r="H136" s="222"/>
      <c r="I136" s="222"/>
      <c r="J136" s="222"/>
      <c r="K136" s="222"/>
      <c r="L136" s="222"/>
      <c r="M136" s="222"/>
      <c r="N136" s="222"/>
      <c r="O136" s="222"/>
      <c r="P136" s="222"/>
      <c r="Q136" s="222"/>
      <c r="R136" s="222"/>
      <c r="S136" s="222"/>
      <c r="T136" s="222"/>
      <c r="U136" s="222"/>
      <c r="V136" s="222"/>
      <c r="W136" s="222"/>
      <c r="X136" s="222"/>
      <c r="Y136" s="222"/>
      <c r="Z136" s="222"/>
    </row>
    <row r="137" spans="1:26" ht="12" customHeight="1">
      <c r="A137" s="205" t="s">
        <v>455</v>
      </c>
      <c r="B137" s="206" t="s">
        <v>456</v>
      </c>
      <c r="C137" s="205" t="s">
        <v>225</v>
      </c>
      <c r="D137" s="207">
        <v>10</v>
      </c>
      <c r="E137" s="208">
        <v>1545500</v>
      </c>
      <c r="F137" s="208">
        <f t="shared" si="12"/>
        <v>15455000</v>
      </c>
      <c r="G137" s="222"/>
      <c r="H137" s="222"/>
      <c r="I137" s="222"/>
      <c r="J137" s="222"/>
      <c r="K137" s="222"/>
      <c r="L137" s="222"/>
      <c r="M137" s="222"/>
      <c r="N137" s="222"/>
      <c r="O137" s="222"/>
      <c r="P137" s="222"/>
      <c r="Q137" s="222"/>
      <c r="R137" s="222"/>
      <c r="S137" s="222"/>
      <c r="T137" s="222"/>
      <c r="U137" s="222"/>
      <c r="V137" s="222"/>
      <c r="W137" s="222"/>
      <c r="X137" s="222"/>
      <c r="Y137" s="222"/>
      <c r="Z137" s="222"/>
    </row>
    <row r="138" spans="1:26" ht="12" customHeight="1">
      <c r="A138" s="201" t="s">
        <v>457</v>
      </c>
      <c r="B138" s="202" t="s">
        <v>458</v>
      </c>
      <c r="C138" s="201"/>
      <c r="D138" s="229"/>
      <c r="E138" s="210"/>
      <c r="F138" s="204"/>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2" customHeight="1">
      <c r="A139" s="205" t="s">
        <v>459</v>
      </c>
      <c r="B139" s="206" t="s">
        <v>460</v>
      </c>
      <c r="C139" s="205" t="s">
        <v>220</v>
      </c>
      <c r="D139" s="207">
        <v>60</v>
      </c>
      <c r="E139" s="208">
        <v>73812</v>
      </c>
      <c r="F139" s="208">
        <f t="shared" ref="F139:F140" si="13">ROUND(D139*E139,0)</f>
        <v>4428720</v>
      </c>
      <c r="G139" s="222"/>
      <c r="H139" s="222"/>
      <c r="I139" s="222"/>
      <c r="J139" s="222"/>
      <c r="K139" s="222"/>
      <c r="L139" s="222"/>
      <c r="M139" s="222"/>
      <c r="N139" s="222"/>
      <c r="O139" s="222"/>
      <c r="P139" s="222"/>
      <c r="Q139" s="222"/>
      <c r="R139" s="222"/>
      <c r="S139" s="222"/>
      <c r="T139" s="222"/>
      <c r="U139" s="222"/>
      <c r="V139" s="222"/>
      <c r="W139" s="222"/>
      <c r="X139" s="222"/>
      <c r="Y139" s="222"/>
      <c r="Z139" s="222"/>
    </row>
    <row r="140" spans="1:26" ht="12" customHeight="1">
      <c r="A140" s="205" t="s">
        <v>178</v>
      </c>
      <c r="B140" s="206" t="s">
        <v>461</v>
      </c>
      <c r="C140" s="205" t="s">
        <v>217</v>
      </c>
      <c r="D140" s="207">
        <v>40</v>
      </c>
      <c r="E140" s="208">
        <v>68066</v>
      </c>
      <c r="F140" s="208">
        <f t="shared" si="13"/>
        <v>2722640</v>
      </c>
      <c r="G140" s="222"/>
      <c r="H140" s="222"/>
      <c r="I140" s="222"/>
      <c r="J140" s="222"/>
      <c r="K140" s="222"/>
      <c r="L140" s="222"/>
      <c r="M140" s="222"/>
      <c r="N140" s="222"/>
      <c r="O140" s="222"/>
      <c r="P140" s="222"/>
      <c r="Q140" s="222"/>
      <c r="R140" s="222"/>
      <c r="S140" s="222"/>
      <c r="T140" s="222"/>
      <c r="U140" s="222"/>
      <c r="V140" s="222"/>
      <c r="W140" s="222"/>
      <c r="X140" s="222"/>
      <c r="Y140" s="222"/>
      <c r="Z140" s="222"/>
    </row>
    <row r="141" spans="1:26" ht="12" customHeight="1">
      <c r="A141" s="201" t="s">
        <v>462</v>
      </c>
      <c r="B141" s="202" t="s">
        <v>463</v>
      </c>
      <c r="C141" s="201"/>
      <c r="D141" s="229"/>
      <c r="E141" s="210"/>
      <c r="F141" s="204"/>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2" customHeight="1">
      <c r="A142" s="205" t="s">
        <v>464</v>
      </c>
      <c r="B142" s="206" t="s">
        <v>465</v>
      </c>
      <c r="C142" s="205" t="s">
        <v>217</v>
      </c>
      <c r="D142" s="207">
        <v>101</v>
      </c>
      <c r="E142" s="208">
        <v>20265</v>
      </c>
      <c r="F142" s="208">
        <f t="shared" ref="F142:F155" si="14">ROUND(D142*E142,0)</f>
        <v>2046765</v>
      </c>
      <c r="G142" s="222"/>
      <c r="H142" s="222"/>
      <c r="I142" s="222"/>
      <c r="J142" s="222"/>
      <c r="K142" s="222"/>
      <c r="L142" s="222"/>
      <c r="M142" s="222"/>
      <c r="N142" s="222"/>
      <c r="O142" s="222"/>
      <c r="P142" s="222"/>
      <c r="Q142" s="222"/>
      <c r="R142" s="222"/>
      <c r="S142" s="222"/>
      <c r="T142" s="222"/>
      <c r="U142" s="222"/>
      <c r="V142" s="222"/>
      <c r="W142" s="222"/>
      <c r="X142" s="222"/>
      <c r="Y142" s="222"/>
      <c r="Z142" s="222"/>
    </row>
    <row r="143" spans="1:26" ht="12" customHeight="1">
      <c r="A143" s="205" t="s">
        <v>466</v>
      </c>
      <c r="B143" s="206" t="s">
        <v>449</v>
      </c>
      <c r="C143" s="205" t="s">
        <v>217</v>
      </c>
      <c r="D143" s="207">
        <v>101</v>
      </c>
      <c r="E143" s="208">
        <v>45500</v>
      </c>
      <c r="F143" s="208">
        <f t="shared" si="14"/>
        <v>4595500</v>
      </c>
      <c r="G143" s="222"/>
      <c r="H143" s="222"/>
      <c r="I143" s="222"/>
      <c r="J143" s="222"/>
      <c r="K143" s="222"/>
      <c r="L143" s="222"/>
      <c r="M143" s="222"/>
      <c r="N143" s="222"/>
      <c r="O143" s="222"/>
      <c r="P143" s="222"/>
      <c r="Q143" s="222"/>
      <c r="R143" s="222"/>
      <c r="S143" s="222"/>
      <c r="T143" s="222"/>
      <c r="U143" s="222"/>
      <c r="V143" s="222"/>
      <c r="W143" s="222"/>
      <c r="X143" s="222"/>
      <c r="Y143" s="222"/>
      <c r="Z143" s="222"/>
    </row>
    <row r="144" spans="1:26" ht="12" customHeight="1">
      <c r="A144" s="205" t="s">
        <v>467</v>
      </c>
      <c r="B144" s="206" t="s">
        <v>468</v>
      </c>
      <c r="C144" s="205" t="s">
        <v>217</v>
      </c>
      <c r="D144" s="207">
        <v>101</v>
      </c>
      <c r="E144" s="208">
        <v>14019</v>
      </c>
      <c r="F144" s="208">
        <f t="shared" si="14"/>
        <v>1415919</v>
      </c>
      <c r="G144" s="222"/>
      <c r="H144" s="222"/>
      <c r="I144" s="222"/>
      <c r="J144" s="222"/>
      <c r="K144" s="222"/>
      <c r="L144" s="222"/>
      <c r="M144" s="222"/>
      <c r="N144" s="222"/>
      <c r="O144" s="222"/>
      <c r="P144" s="222"/>
      <c r="Q144" s="222"/>
      <c r="R144" s="222"/>
      <c r="S144" s="222"/>
      <c r="T144" s="222"/>
      <c r="U144" s="222"/>
      <c r="V144" s="222"/>
      <c r="W144" s="222"/>
      <c r="X144" s="222"/>
      <c r="Y144" s="222"/>
      <c r="Z144" s="222"/>
    </row>
    <row r="145" spans="1:26" ht="12" customHeight="1">
      <c r="A145" s="205" t="s">
        <v>469</v>
      </c>
      <c r="B145" s="206" t="s">
        <v>470</v>
      </c>
      <c r="C145" s="205" t="s">
        <v>217</v>
      </c>
      <c r="D145" s="207">
        <v>40</v>
      </c>
      <c r="E145" s="208">
        <v>4418</v>
      </c>
      <c r="F145" s="208">
        <f t="shared" si="14"/>
        <v>176720</v>
      </c>
      <c r="G145" s="222"/>
      <c r="H145" s="222"/>
      <c r="I145" s="222"/>
      <c r="J145" s="222"/>
      <c r="K145" s="222"/>
      <c r="L145" s="222"/>
      <c r="M145" s="222"/>
      <c r="N145" s="222"/>
      <c r="O145" s="222"/>
      <c r="P145" s="222"/>
      <c r="Q145" s="222"/>
      <c r="R145" s="222"/>
      <c r="S145" s="222"/>
      <c r="T145" s="222"/>
      <c r="U145" s="222"/>
      <c r="V145" s="222"/>
      <c r="W145" s="222"/>
      <c r="X145" s="222"/>
      <c r="Y145" s="222"/>
      <c r="Z145" s="222"/>
    </row>
    <row r="146" spans="1:26" ht="12" customHeight="1">
      <c r="A146" s="205" t="s">
        <v>471</v>
      </c>
      <c r="B146" s="206" t="s">
        <v>451</v>
      </c>
      <c r="C146" s="205" t="s">
        <v>217</v>
      </c>
      <c r="D146" s="207">
        <v>101</v>
      </c>
      <c r="E146" s="208">
        <v>24082</v>
      </c>
      <c r="F146" s="208">
        <f t="shared" si="14"/>
        <v>2432282</v>
      </c>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12" customHeight="1">
      <c r="A147" s="205" t="s">
        <v>472</v>
      </c>
      <c r="B147" s="206" t="s">
        <v>473</v>
      </c>
      <c r="C147" s="205" t="s">
        <v>217</v>
      </c>
      <c r="D147" s="207">
        <v>101</v>
      </c>
      <c r="E147" s="208">
        <v>91229</v>
      </c>
      <c r="F147" s="208">
        <f t="shared" si="14"/>
        <v>9214129</v>
      </c>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ht="12" customHeight="1">
      <c r="A148" s="205" t="s">
        <v>474</v>
      </c>
      <c r="B148" s="206" t="s">
        <v>475</v>
      </c>
      <c r="C148" s="205" t="s">
        <v>217</v>
      </c>
      <c r="D148" s="207">
        <v>40</v>
      </c>
      <c r="E148" s="208">
        <v>17685</v>
      </c>
      <c r="F148" s="208">
        <f t="shared" si="14"/>
        <v>707400</v>
      </c>
      <c r="G148" s="222"/>
      <c r="H148" s="222"/>
      <c r="I148" s="222"/>
      <c r="J148" s="222"/>
      <c r="K148" s="222"/>
      <c r="L148" s="222"/>
      <c r="M148" s="222"/>
      <c r="N148" s="222"/>
      <c r="O148" s="222"/>
      <c r="P148" s="222"/>
      <c r="Q148" s="222"/>
      <c r="R148" s="222"/>
      <c r="S148" s="222"/>
      <c r="T148" s="222"/>
      <c r="U148" s="222"/>
      <c r="V148" s="222"/>
      <c r="W148" s="222"/>
      <c r="X148" s="222"/>
      <c r="Y148" s="222"/>
      <c r="Z148" s="222"/>
    </row>
    <row r="149" spans="1:26" ht="12" customHeight="1">
      <c r="A149" s="205" t="s">
        <v>476</v>
      </c>
      <c r="B149" s="206" t="s">
        <v>477</v>
      </c>
      <c r="C149" s="205" t="s">
        <v>225</v>
      </c>
      <c r="D149" s="207">
        <v>20</v>
      </c>
      <c r="E149" s="208">
        <v>1739</v>
      </c>
      <c r="F149" s="208">
        <f t="shared" si="14"/>
        <v>34780</v>
      </c>
      <c r="G149" s="222"/>
      <c r="H149" s="222"/>
      <c r="I149" s="222"/>
      <c r="J149" s="222"/>
      <c r="K149" s="222"/>
      <c r="L149" s="222"/>
      <c r="M149" s="222"/>
      <c r="N149" s="222"/>
      <c r="O149" s="222"/>
      <c r="P149" s="222"/>
      <c r="Q149" s="222"/>
      <c r="R149" s="222"/>
      <c r="S149" s="222"/>
      <c r="T149" s="222"/>
      <c r="U149" s="222"/>
      <c r="V149" s="222"/>
      <c r="W149" s="222"/>
      <c r="X149" s="222"/>
      <c r="Y149" s="222"/>
      <c r="Z149" s="222"/>
    </row>
    <row r="150" spans="1:26" ht="12" customHeight="1">
      <c r="A150" s="205" t="s">
        <v>478</v>
      </c>
      <c r="B150" s="206" t="s">
        <v>479</v>
      </c>
      <c r="C150" s="205" t="s">
        <v>220</v>
      </c>
      <c r="D150" s="207">
        <v>80</v>
      </c>
      <c r="E150" s="208">
        <v>314</v>
      </c>
      <c r="F150" s="208">
        <f t="shared" si="14"/>
        <v>25120</v>
      </c>
      <c r="G150" s="222"/>
      <c r="H150" s="222"/>
      <c r="I150" s="222"/>
      <c r="J150" s="222"/>
      <c r="K150" s="222"/>
      <c r="L150" s="222"/>
      <c r="M150" s="222"/>
      <c r="N150" s="222"/>
      <c r="O150" s="222"/>
      <c r="P150" s="222"/>
      <c r="Q150" s="222"/>
      <c r="R150" s="222"/>
      <c r="S150" s="222"/>
      <c r="T150" s="222"/>
      <c r="U150" s="222"/>
      <c r="V150" s="222"/>
      <c r="W150" s="222"/>
      <c r="X150" s="222"/>
      <c r="Y150" s="222"/>
      <c r="Z150" s="222"/>
    </row>
    <row r="151" spans="1:26" ht="12" customHeight="1">
      <c r="A151" s="205" t="s">
        <v>480</v>
      </c>
      <c r="B151" s="206" t="s">
        <v>481</v>
      </c>
      <c r="C151" s="205" t="s">
        <v>220</v>
      </c>
      <c r="D151" s="207">
        <v>40</v>
      </c>
      <c r="E151" s="208">
        <v>1763</v>
      </c>
      <c r="F151" s="208">
        <f t="shared" si="14"/>
        <v>70520</v>
      </c>
      <c r="G151" s="221"/>
      <c r="H151" s="221"/>
      <c r="I151" s="221"/>
      <c r="J151" s="221"/>
      <c r="K151" s="221"/>
      <c r="L151" s="221"/>
      <c r="M151" s="221"/>
      <c r="N151" s="221"/>
      <c r="O151" s="221"/>
      <c r="P151" s="221"/>
      <c r="Q151" s="221"/>
      <c r="R151" s="221"/>
      <c r="S151" s="221"/>
      <c r="T151" s="221"/>
      <c r="U151" s="221"/>
      <c r="V151" s="221"/>
      <c r="W151" s="221"/>
      <c r="X151" s="221"/>
      <c r="Y151" s="221"/>
      <c r="Z151" s="221"/>
    </row>
    <row r="152" spans="1:26" ht="12" customHeight="1">
      <c r="A152" s="205" t="s">
        <v>482</v>
      </c>
      <c r="B152" s="206" t="s">
        <v>483</v>
      </c>
      <c r="C152" s="205" t="s">
        <v>220</v>
      </c>
      <c r="D152" s="207">
        <v>40</v>
      </c>
      <c r="E152" s="208">
        <v>3833</v>
      </c>
      <c r="F152" s="208">
        <f t="shared" si="14"/>
        <v>153320</v>
      </c>
      <c r="G152" s="222"/>
      <c r="H152" s="222"/>
      <c r="I152" s="222"/>
      <c r="J152" s="222"/>
      <c r="K152" s="222"/>
      <c r="L152" s="222"/>
      <c r="M152" s="222"/>
      <c r="N152" s="222"/>
      <c r="O152" s="222"/>
      <c r="P152" s="222"/>
      <c r="Q152" s="222"/>
      <c r="R152" s="222"/>
      <c r="S152" s="222"/>
      <c r="T152" s="222"/>
      <c r="U152" s="222"/>
      <c r="V152" s="222"/>
      <c r="W152" s="222"/>
      <c r="X152" s="222"/>
      <c r="Y152" s="222"/>
      <c r="Z152" s="222"/>
    </row>
    <row r="153" spans="1:26" ht="12" customHeight="1">
      <c r="A153" s="205" t="s">
        <v>484</v>
      </c>
      <c r="B153" s="206" t="s">
        <v>485</v>
      </c>
      <c r="C153" s="205" t="s">
        <v>225</v>
      </c>
      <c r="D153" s="207">
        <v>18</v>
      </c>
      <c r="E153" s="208">
        <v>76413</v>
      </c>
      <c r="F153" s="208">
        <f t="shared" si="14"/>
        <v>1375434</v>
      </c>
      <c r="G153" s="222"/>
      <c r="H153" s="222"/>
      <c r="I153" s="222"/>
      <c r="J153" s="222"/>
      <c r="K153" s="222"/>
      <c r="L153" s="222"/>
      <c r="M153" s="222"/>
      <c r="N153" s="222"/>
      <c r="O153" s="222"/>
      <c r="P153" s="222"/>
      <c r="Q153" s="222"/>
      <c r="R153" s="222"/>
      <c r="S153" s="222"/>
      <c r="T153" s="222"/>
      <c r="U153" s="222"/>
      <c r="V153" s="222"/>
      <c r="W153" s="222"/>
      <c r="X153" s="222"/>
      <c r="Y153" s="222"/>
      <c r="Z153" s="222"/>
    </row>
    <row r="154" spans="1:26" ht="12" customHeight="1">
      <c r="A154" s="205" t="s">
        <v>486</v>
      </c>
      <c r="B154" s="206" t="s">
        <v>487</v>
      </c>
      <c r="C154" s="205" t="s">
        <v>217</v>
      </c>
      <c r="D154" s="207">
        <v>76</v>
      </c>
      <c r="E154" s="208">
        <v>10435</v>
      </c>
      <c r="F154" s="208">
        <f t="shared" si="14"/>
        <v>793060</v>
      </c>
      <c r="G154" s="222"/>
      <c r="H154" s="222"/>
      <c r="I154" s="222"/>
      <c r="J154" s="222"/>
      <c r="K154" s="222"/>
      <c r="L154" s="222"/>
      <c r="M154" s="222"/>
      <c r="N154" s="222"/>
      <c r="O154" s="222"/>
      <c r="P154" s="222"/>
      <c r="Q154" s="222"/>
      <c r="R154" s="222"/>
      <c r="S154" s="222"/>
      <c r="T154" s="222"/>
      <c r="U154" s="222"/>
      <c r="V154" s="222"/>
      <c r="W154" s="222"/>
      <c r="X154" s="222"/>
      <c r="Y154" s="222"/>
      <c r="Z154" s="222"/>
    </row>
    <row r="155" spans="1:26" ht="12" customHeight="1">
      <c r="A155" s="205" t="s">
        <v>488</v>
      </c>
      <c r="B155" s="206" t="s">
        <v>489</v>
      </c>
      <c r="C155" s="205" t="s">
        <v>490</v>
      </c>
      <c r="D155" s="207">
        <v>1</v>
      </c>
      <c r="E155" s="208">
        <v>120000</v>
      </c>
      <c r="F155" s="208">
        <f t="shared" si="14"/>
        <v>120000</v>
      </c>
      <c r="G155" s="222"/>
      <c r="H155" s="222"/>
      <c r="I155" s="222"/>
      <c r="J155" s="222"/>
      <c r="K155" s="222"/>
      <c r="L155" s="222"/>
      <c r="M155" s="222"/>
      <c r="N155" s="222"/>
      <c r="O155" s="222"/>
      <c r="P155" s="222"/>
      <c r="Q155" s="222"/>
      <c r="R155" s="222"/>
      <c r="S155" s="222"/>
      <c r="T155" s="222"/>
      <c r="U155" s="222"/>
      <c r="V155" s="222"/>
      <c r="W155" s="222"/>
      <c r="X155" s="222"/>
      <c r="Y155" s="222"/>
      <c r="Z155" s="222"/>
    </row>
    <row r="156" spans="1:26" ht="12" customHeight="1">
      <c r="A156" s="201" t="s">
        <v>491</v>
      </c>
      <c r="B156" s="202" t="s">
        <v>492</v>
      </c>
      <c r="C156" s="201"/>
      <c r="D156" s="229"/>
      <c r="E156" s="210"/>
      <c r="F156" s="204"/>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2" customHeight="1">
      <c r="A157" s="205" t="s">
        <v>493</v>
      </c>
      <c r="B157" s="206" t="s">
        <v>465</v>
      </c>
      <c r="C157" s="205" t="s">
        <v>217</v>
      </c>
      <c r="D157" s="207">
        <v>23</v>
      </c>
      <c r="E157" s="208">
        <v>20265</v>
      </c>
      <c r="F157" s="208">
        <f t="shared" ref="F157:F173" si="15">ROUND(D157*E157,0)</f>
        <v>466095</v>
      </c>
      <c r="G157" s="222"/>
      <c r="H157" s="222"/>
      <c r="I157" s="222"/>
      <c r="J157" s="222"/>
      <c r="K157" s="222"/>
      <c r="L157" s="222"/>
      <c r="M157" s="222"/>
      <c r="N157" s="222"/>
      <c r="O157" s="222"/>
      <c r="P157" s="222"/>
      <c r="Q157" s="222"/>
      <c r="R157" s="222"/>
      <c r="S157" s="222"/>
      <c r="T157" s="222"/>
      <c r="U157" s="222"/>
      <c r="V157" s="222"/>
      <c r="W157" s="222"/>
      <c r="X157" s="222"/>
      <c r="Y157" s="222"/>
      <c r="Z157" s="222"/>
    </row>
    <row r="158" spans="1:26" ht="12" customHeight="1">
      <c r="A158" s="205" t="s">
        <v>494</v>
      </c>
      <c r="B158" s="206" t="s">
        <v>449</v>
      </c>
      <c r="C158" s="205" t="s">
        <v>217</v>
      </c>
      <c r="D158" s="207">
        <v>23</v>
      </c>
      <c r="E158" s="208">
        <v>45500</v>
      </c>
      <c r="F158" s="208">
        <f t="shared" si="15"/>
        <v>1046500</v>
      </c>
      <c r="G158" s="221"/>
      <c r="H158" s="221"/>
      <c r="I158" s="221"/>
      <c r="J158" s="221"/>
      <c r="K158" s="221"/>
      <c r="L158" s="221"/>
      <c r="M158" s="221"/>
      <c r="N158" s="221"/>
      <c r="O158" s="221"/>
      <c r="P158" s="221"/>
      <c r="Q158" s="221"/>
      <c r="R158" s="221"/>
      <c r="S158" s="221"/>
      <c r="T158" s="221"/>
      <c r="U158" s="221"/>
      <c r="V158" s="221"/>
      <c r="W158" s="221"/>
      <c r="X158" s="221"/>
      <c r="Y158" s="221"/>
      <c r="Z158" s="221"/>
    </row>
    <row r="159" spans="1:26" ht="12" customHeight="1">
      <c r="A159" s="205" t="s">
        <v>495</v>
      </c>
      <c r="B159" s="206" t="s">
        <v>468</v>
      </c>
      <c r="C159" s="205" t="s">
        <v>217</v>
      </c>
      <c r="D159" s="207">
        <v>23</v>
      </c>
      <c r="E159" s="208">
        <v>14019</v>
      </c>
      <c r="F159" s="208">
        <f t="shared" si="15"/>
        <v>322437</v>
      </c>
      <c r="G159" s="222"/>
      <c r="H159" s="222"/>
      <c r="I159" s="222"/>
      <c r="J159" s="222"/>
      <c r="K159" s="222"/>
      <c r="L159" s="222"/>
      <c r="M159" s="222"/>
      <c r="N159" s="222"/>
      <c r="O159" s="222"/>
      <c r="P159" s="222"/>
      <c r="Q159" s="222"/>
      <c r="R159" s="222"/>
      <c r="S159" s="222"/>
      <c r="T159" s="222"/>
      <c r="U159" s="222"/>
      <c r="V159" s="222"/>
      <c r="W159" s="222"/>
      <c r="X159" s="222"/>
      <c r="Y159" s="222"/>
      <c r="Z159" s="222"/>
    </row>
    <row r="160" spans="1:26" ht="12" customHeight="1">
      <c r="A160" s="205" t="s">
        <v>496</v>
      </c>
      <c r="B160" s="206" t="s">
        <v>470</v>
      </c>
      <c r="C160" s="205" t="s">
        <v>217</v>
      </c>
      <c r="D160" s="207">
        <v>20</v>
      </c>
      <c r="E160" s="208">
        <v>4418</v>
      </c>
      <c r="F160" s="208">
        <f t="shared" si="15"/>
        <v>88360</v>
      </c>
      <c r="G160" s="222"/>
      <c r="H160" s="222"/>
      <c r="I160" s="222"/>
      <c r="J160" s="222"/>
      <c r="K160" s="222"/>
      <c r="L160" s="222"/>
      <c r="M160" s="222"/>
      <c r="N160" s="222"/>
      <c r="O160" s="222"/>
      <c r="P160" s="222"/>
      <c r="Q160" s="222"/>
      <c r="R160" s="222"/>
      <c r="S160" s="222"/>
      <c r="T160" s="222"/>
      <c r="U160" s="222"/>
      <c r="V160" s="222"/>
      <c r="W160" s="222"/>
      <c r="X160" s="222"/>
      <c r="Y160" s="222"/>
      <c r="Z160" s="222"/>
    </row>
    <row r="161" spans="1:26" ht="12" customHeight="1">
      <c r="A161" s="205" t="s">
        <v>497</v>
      </c>
      <c r="B161" s="206" t="s">
        <v>451</v>
      </c>
      <c r="C161" s="205" t="s">
        <v>217</v>
      </c>
      <c r="D161" s="207">
        <v>23</v>
      </c>
      <c r="E161" s="208">
        <v>24082</v>
      </c>
      <c r="F161" s="208">
        <f t="shared" si="15"/>
        <v>553886</v>
      </c>
      <c r="G161" s="222"/>
      <c r="H161" s="222"/>
      <c r="I161" s="222"/>
      <c r="J161" s="222"/>
      <c r="K161" s="222"/>
      <c r="L161" s="222"/>
      <c r="M161" s="222"/>
      <c r="N161" s="222"/>
      <c r="O161" s="222"/>
      <c r="P161" s="222"/>
      <c r="Q161" s="222"/>
      <c r="R161" s="222"/>
      <c r="S161" s="222"/>
      <c r="T161" s="222"/>
      <c r="U161" s="222"/>
      <c r="V161" s="222"/>
      <c r="W161" s="222"/>
      <c r="X161" s="222"/>
      <c r="Y161" s="222"/>
      <c r="Z161" s="222"/>
    </row>
    <row r="162" spans="1:26" ht="12" customHeight="1">
      <c r="A162" s="205" t="s">
        <v>498</v>
      </c>
      <c r="B162" s="206" t="s">
        <v>473</v>
      </c>
      <c r="C162" s="205" t="s">
        <v>217</v>
      </c>
      <c r="D162" s="207">
        <v>23</v>
      </c>
      <c r="E162" s="208">
        <v>91229</v>
      </c>
      <c r="F162" s="208">
        <f t="shared" si="15"/>
        <v>2098267</v>
      </c>
      <c r="G162" s="222"/>
      <c r="H162" s="222"/>
      <c r="I162" s="222"/>
      <c r="J162" s="222"/>
      <c r="K162" s="222"/>
      <c r="L162" s="222"/>
      <c r="M162" s="222"/>
      <c r="N162" s="222"/>
      <c r="O162" s="222"/>
      <c r="P162" s="222"/>
      <c r="Q162" s="222"/>
      <c r="R162" s="222"/>
      <c r="S162" s="222"/>
      <c r="T162" s="222"/>
      <c r="U162" s="222"/>
      <c r="V162" s="222"/>
      <c r="W162" s="222"/>
      <c r="X162" s="222"/>
      <c r="Y162" s="222"/>
      <c r="Z162" s="222"/>
    </row>
    <row r="163" spans="1:26" ht="12" customHeight="1">
      <c r="A163" s="205" t="s">
        <v>499</v>
      </c>
      <c r="B163" s="206" t="s">
        <v>475</v>
      </c>
      <c r="C163" s="205" t="s">
        <v>217</v>
      </c>
      <c r="D163" s="207">
        <v>20</v>
      </c>
      <c r="E163" s="208">
        <v>17685</v>
      </c>
      <c r="F163" s="208">
        <f t="shared" si="15"/>
        <v>353700</v>
      </c>
      <c r="G163" s="222"/>
      <c r="H163" s="222"/>
      <c r="I163" s="222"/>
      <c r="J163" s="222"/>
      <c r="K163" s="222"/>
      <c r="L163" s="222"/>
      <c r="M163" s="222"/>
      <c r="N163" s="222"/>
      <c r="O163" s="222"/>
      <c r="P163" s="222"/>
      <c r="Q163" s="222"/>
      <c r="R163" s="222"/>
      <c r="S163" s="222"/>
      <c r="T163" s="222"/>
      <c r="U163" s="222"/>
      <c r="V163" s="222"/>
      <c r="W163" s="222"/>
      <c r="X163" s="222"/>
      <c r="Y163" s="222"/>
      <c r="Z163" s="222"/>
    </row>
    <row r="164" spans="1:26" ht="12" customHeight="1">
      <c r="A164" s="205" t="s">
        <v>500</v>
      </c>
      <c r="B164" s="206" t="s">
        <v>501</v>
      </c>
      <c r="C164" s="205" t="s">
        <v>225</v>
      </c>
      <c r="D164" s="207">
        <v>2</v>
      </c>
      <c r="E164" s="208">
        <v>3261</v>
      </c>
      <c r="F164" s="208">
        <f t="shared" si="15"/>
        <v>6522</v>
      </c>
      <c r="G164" s="222"/>
      <c r="H164" s="222"/>
      <c r="I164" s="222"/>
      <c r="J164" s="222"/>
      <c r="K164" s="222"/>
      <c r="L164" s="222"/>
      <c r="M164" s="222"/>
      <c r="N164" s="222"/>
      <c r="O164" s="222"/>
      <c r="P164" s="222"/>
      <c r="Q164" s="222"/>
      <c r="R164" s="222"/>
      <c r="S164" s="222"/>
      <c r="T164" s="222"/>
      <c r="U164" s="222"/>
      <c r="V164" s="222"/>
      <c r="W164" s="222"/>
      <c r="X164" s="222"/>
      <c r="Y164" s="222"/>
      <c r="Z164" s="222"/>
    </row>
    <row r="165" spans="1:26" ht="12" customHeight="1">
      <c r="A165" s="205" t="s">
        <v>502</v>
      </c>
      <c r="B165" s="206" t="s">
        <v>477</v>
      </c>
      <c r="C165" s="205" t="s">
        <v>225</v>
      </c>
      <c r="D165" s="207">
        <v>5</v>
      </c>
      <c r="E165" s="208">
        <v>1739</v>
      </c>
      <c r="F165" s="208">
        <f t="shared" si="15"/>
        <v>8695</v>
      </c>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ht="12" customHeight="1">
      <c r="A166" s="205" t="s">
        <v>503</v>
      </c>
      <c r="B166" s="206" t="s">
        <v>479</v>
      </c>
      <c r="C166" s="205" t="s">
        <v>220</v>
      </c>
      <c r="D166" s="207">
        <v>40</v>
      </c>
      <c r="E166" s="208">
        <v>314</v>
      </c>
      <c r="F166" s="208">
        <f t="shared" si="15"/>
        <v>12560</v>
      </c>
      <c r="G166" s="221"/>
      <c r="H166" s="221"/>
      <c r="I166" s="221"/>
      <c r="J166" s="221"/>
      <c r="K166" s="221"/>
      <c r="L166" s="221"/>
      <c r="M166" s="221"/>
      <c r="N166" s="221"/>
      <c r="O166" s="221"/>
      <c r="P166" s="221"/>
      <c r="Q166" s="221"/>
      <c r="R166" s="221"/>
      <c r="S166" s="221"/>
      <c r="T166" s="221"/>
      <c r="U166" s="221"/>
      <c r="V166" s="221"/>
      <c r="W166" s="221"/>
      <c r="X166" s="221"/>
      <c r="Y166" s="221"/>
      <c r="Z166" s="221"/>
    </row>
    <row r="167" spans="1:26" ht="12" customHeight="1">
      <c r="A167" s="205" t="s">
        <v>504</v>
      </c>
      <c r="B167" s="206" t="s">
        <v>481</v>
      </c>
      <c r="C167" s="205" t="s">
        <v>220</v>
      </c>
      <c r="D167" s="207">
        <v>20</v>
      </c>
      <c r="E167" s="208">
        <v>1763</v>
      </c>
      <c r="F167" s="208">
        <f t="shared" si="15"/>
        <v>35260</v>
      </c>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12" customHeight="1">
      <c r="A168" s="205" t="s">
        <v>505</v>
      </c>
      <c r="B168" s="206" t="s">
        <v>483</v>
      </c>
      <c r="C168" s="205" t="s">
        <v>220</v>
      </c>
      <c r="D168" s="207">
        <v>20</v>
      </c>
      <c r="E168" s="208">
        <v>3833</v>
      </c>
      <c r="F168" s="208">
        <f t="shared" si="15"/>
        <v>76660</v>
      </c>
      <c r="G168" s="222"/>
      <c r="H168" s="222"/>
      <c r="I168" s="222"/>
      <c r="J168" s="222"/>
      <c r="K168" s="222"/>
      <c r="L168" s="222"/>
      <c r="M168" s="222"/>
      <c r="N168" s="222"/>
      <c r="O168" s="222"/>
      <c r="P168" s="222"/>
      <c r="Q168" s="222"/>
      <c r="R168" s="222"/>
      <c r="S168" s="222"/>
      <c r="T168" s="222"/>
      <c r="U168" s="222"/>
      <c r="V168" s="222"/>
      <c r="W168" s="222"/>
      <c r="X168" s="222"/>
      <c r="Y168" s="222"/>
      <c r="Z168" s="222"/>
    </row>
    <row r="169" spans="1:26" ht="12" customHeight="1">
      <c r="A169" s="205" t="s">
        <v>506</v>
      </c>
      <c r="B169" s="206" t="s">
        <v>507</v>
      </c>
      <c r="C169" s="205" t="s">
        <v>225</v>
      </c>
      <c r="D169" s="207">
        <v>6</v>
      </c>
      <c r="E169" s="208">
        <v>76413</v>
      </c>
      <c r="F169" s="208">
        <f t="shared" si="15"/>
        <v>458478</v>
      </c>
      <c r="G169" s="222"/>
      <c r="H169" s="222"/>
      <c r="I169" s="222"/>
      <c r="J169" s="222"/>
      <c r="K169" s="222"/>
      <c r="L169" s="222"/>
      <c r="M169" s="222"/>
      <c r="N169" s="222"/>
      <c r="O169" s="222"/>
      <c r="P169" s="222"/>
      <c r="Q169" s="222"/>
      <c r="R169" s="222"/>
      <c r="S169" s="222"/>
      <c r="T169" s="222"/>
      <c r="U169" s="222"/>
      <c r="V169" s="222"/>
      <c r="W169" s="222"/>
      <c r="X169" s="222"/>
      <c r="Y169" s="222"/>
      <c r="Z169" s="222"/>
    </row>
    <row r="170" spans="1:26" ht="12" customHeight="1">
      <c r="A170" s="205" t="s">
        <v>506</v>
      </c>
      <c r="B170" s="206" t="s">
        <v>508</v>
      </c>
      <c r="C170" s="205" t="s">
        <v>225</v>
      </c>
      <c r="D170" s="207">
        <v>2</v>
      </c>
      <c r="E170" s="208">
        <v>85655</v>
      </c>
      <c r="F170" s="208">
        <f t="shared" si="15"/>
        <v>171310</v>
      </c>
      <c r="G170" s="222"/>
      <c r="H170" s="222"/>
      <c r="I170" s="222"/>
      <c r="J170" s="222"/>
      <c r="K170" s="222"/>
      <c r="L170" s="222"/>
      <c r="M170" s="222"/>
      <c r="N170" s="222"/>
      <c r="O170" s="222"/>
      <c r="P170" s="222"/>
      <c r="Q170" s="222"/>
      <c r="R170" s="222"/>
      <c r="S170" s="222"/>
      <c r="T170" s="222"/>
      <c r="U170" s="222"/>
      <c r="V170" s="222"/>
      <c r="W170" s="222"/>
      <c r="X170" s="222"/>
      <c r="Y170" s="222"/>
      <c r="Z170" s="222"/>
    </row>
    <row r="171" spans="1:26" ht="12" customHeight="1">
      <c r="A171" s="205" t="s">
        <v>509</v>
      </c>
      <c r="B171" s="206" t="s">
        <v>447</v>
      </c>
      <c r="C171" s="205" t="s">
        <v>225</v>
      </c>
      <c r="D171" s="207">
        <v>2</v>
      </c>
      <c r="E171" s="208">
        <v>160724</v>
      </c>
      <c r="F171" s="208">
        <f t="shared" si="15"/>
        <v>321448</v>
      </c>
      <c r="G171" s="222"/>
      <c r="H171" s="222"/>
      <c r="I171" s="222"/>
      <c r="J171" s="222"/>
      <c r="K171" s="222"/>
      <c r="L171" s="222"/>
      <c r="M171" s="222"/>
      <c r="N171" s="222"/>
      <c r="O171" s="222"/>
      <c r="P171" s="222"/>
      <c r="Q171" s="222"/>
      <c r="R171" s="222"/>
      <c r="S171" s="222"/>
      <c r="T171" s="222"/>
      <c r="U171" s="222"/>
      <c r="V171" s="222"/>
      <c r="W171" s="222"/>
      <c r="X171" s="222"/>
      <c r="Y171" s="222"/>
      <c r="Z171" s="222"/>
    </row>
    <row r="172" spans="1:26" ht="12" customHeight="1">
      <c r="A172" s="205" t="s">
        <v>510</v>
      </c>
      <c r="B172" s="206" t="s">
        <v>487</v>
      </c>
      <c r="C172" s="205" t="s">
        <v>217</v>
      </c>
      <c r="D172" s="207">
        <v>41</v>
      </c>
      <c r="E172" s="208">
        <v>10435</v>
      </c>
      <c r="F172" s="208">
        <f t="shared" si="15"/>
        <v>427835</v>
      </c>
      <c r="G172" s="222"/>
      <c r="H172" s="222"/>
      <c r="I172" s="222"/>
      <c r="J172" s="222"/>
      <c r="K172" s="222"/>
      <c r="L172" s="222"/>
      <c r="M172" s="222"/>
      <c r="N172" s="222"/>
      <c r="O172" s="222"/>
      <c r="P172" s="222"/>
      <c r="Q172" s="222"/>
      <c r="R172" s="222"/>
      <c r="S172" s="222"/>
      <c r="T172" s="222"/>
      <c r="U172" s="222"/>
      <c r="V172" s="222"/>
      <c r="W172" s="222"/>
      <c r="X172" s="222"/>
      <c r="Y172" s="222"/>
      <c r="Z172" s="222"/>
    </row>
    <row r="173" spans="1:26" ht="12" customHeight="1">
      <c r="A173" s="205" t="s">
        <v>511</v>
      </c>
      <c r="B173" s="206" t="s">
        <v>489</v>
      </c>
      <c r="C173" s="205" t="s">
        <v>490</v>
      </c>
      <c r="D173" s="207">
        <v>1</v>
      </c>
      <c r="E173" s="208">
        <v>120000</v>
      </c>
      <c r="F173" s="208">
        <f t="shared" si="15"/>
        <v>120000</v>
      </c>
      <c r="G173" s="222"/>
      <c r="H173" s="222"/>
      <c r="I173" s="222"/>
      <c r="J173" s="222"/>
      <c r="K173" s="222"/>
      <c r="L173" s="222"/>
      <c r="M173" s="222"/>
      <c r="N173" s="222"/>
      <c r="O173" s="222"/>
      <c r="P173" s="222"/>
      <c r="Q173" s="222"/>
      <c r="R173" s="222"/>
      <c r="S173" s="222"/>
      <c r="T173" s="222"/>
      <c r="U173" s="222"/>
      <c r="V173" s="222"/>
      <c r="W173" s="222"/>
      <c r="X173" s="222"/>
      <c r="Y173" s="222"/>
      <c r="Z173" s="222"/>
    </row>
    <row r="174" spans="1:26" ht="12" customHeight="1">
      <c r="A174" s="201" t="s">
        <v>512</v>
      </c>
      <c r="B174" s="202" t="s">
        <v>513</v>
      </c>
      <c r="C174" s="201"/>
      <c r="D174" s="229"/>
      <c r="E174" s="210"/>
      <c r="F174" s="204"/>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2" customHeight="1">
      <c r="A175" s="205" t="s">
        <v>514</v>
      </c>
      <c r="B175" s="206" t="s">
        <v>465</v>
      </c>
      <c r="C175" s="205" t="s">
        <v>217</v>
      </c>
      <c r="D175" s="207">
        <v>23</v>
      </c>
      <c r="E175" s="208">
        <v>20265</v>
      </c>
      <c r="F175" s="208">
        <f t="shared" ref="F175:F191" si="16">ROUND(D175*E175,0)</f>
        <v>466095</v>
      </c>
      <c r="G175" s="222"/>
      <c r="H175" s="222"/>
      <c r="I175" s="222"/>
      <c r="J175" s="222"/>
      <c r="K175" s="222"/>
      <c r="L175" s="222"/>
      <c r="M175" s="222"/>
      <c r="N175" s="222"/>
      <c r="O175" s="222"/>
      <c r="P175" s="222"/>
      <c r="Q175" s="222"/>
      <c r="R175" s="222"/>
      <c r="S175" s="222"/>
      <c r="T175" s="222"/>
      <c r="U175" s="222"/>
      <c r="V175" s="222"/>
      <c r="W175" s="222"/>
      <c r="X175" s="222"/>
      <c r="Y175" s="222"/>
      <c r="Z175" s="222"/>
    </row>
    <row r="176" spans="1:26" ht="12" customHeight="1">
      <c r="A176" s="205" t="s">
        <v>515</v>
      </c>
      <c r="B176" s="206" t="s">
        <v>449</v>
      </c>
      <c r="C176" s="205" t="s">
        <v>217</v>
      </c>
      <c r="D176" s="207">
        <v>23</v>
      </c>
      <c r="E176" s="208">
        <v>45500</v>
      </c>
      <c r="F176" s="208">
        <f t="shared" si="16"/>
        <v>1046500</v>
      </c>
      <c r="G176" s="222"/>
      <c r="H176" s="222"/>
      <c r="I176" s="222"/>
      <c r="J176" s="222"/>
      <c r="K176" s="222"/>
      <c r="L176" s="222"/>
      <c r="M176" s="222"/>
      <c r="N176" s="222"/>
      <c r="O176" s="222"/>
      <c r="P176" s="222"/>
      <c r="Q176" s="222"/>
      <c r="R176" s="222"/>
      <c r="S176" s="222"/>
      <c r="T176" s="222"/>
      <c r="U176" s="222"/>
      <c r="V176" s="222"/>
      <c r="W176" s="222"/>
      <c r="X176" s="222"/>
      <c r="Y176" s="222"/>
      <c r="Z176" s="222"/>
    </row>
    <row r="177" spans="1:26" ht="12" customHeight="1">
      <c r="A177" s="205" t="s">
        <v>516</v>
      </c>
      <c r="B177" s="206" t="s">
        <v>468</v>
      </c>
      <c r="C177" s="205" t="s">
        <v>217</v>
      </c>
      <c r="D177" s="207">
        <v>23</v>
      </c>
      <c r="E177" s="208">
        <v>14019</v>
      </c>
      <c r="F177" s="208">
        <f t="shared" si="16"/>
        <v>322437</v>
      </c>
      <c r="G177" s="222"/>
      <c r="H177" s="222"/>
      <c r="I177" s="222"/>
      <c r="J177" s="222"/>
      <c r="K177" s="222"/>
      <c r="L177" s="222"/>
      <c r="M177" s="222"/>
      <c r="N177" s="222"/>
      <c r="O177" s="222"/>
      <c r="P177" s="222"/>
      <c r="Q177" s="222"/>
      <c r="R177" s="222"/>
      <c r="S177" s="222"/>
      <c r="T177" s="222"/>
      <c r="U177" s="222"/>
      <c r="V177" s="222"/>
      <c r="W177" s="222"/>
      <c r="X177" s="222"/>
      <c r="Y177" s="222"/>
      <c r="Z177" s="222"/>
    </row>
    <row r="178" spans="1:26" ht="12" customHeight="1">
      <c r="A178" s="205" t="s">
        <v>517</v>
      </c>
      <c r="B178" s="206" t="s">
        <v>470</v>
      </c>
      <c r="C178" s="205" t="s">
        <v>217</v>
      </c>
      <c r="D178" s="207">
        <v>20</v>
      </c>
      <c r="E178" s="208">
        <v>4418</v>
      </c>
      <c r="F178" s="208">
        <f t="shared" si="16"/>
        <v>88360</v>
      </c>
      <c r="G178" s="222"/>
      <c r="H178" s="222"/>
      <c r="I178" s="222"/>
      <c r="J178" s="222"/>
      <c r="K178" s="222"/>
      <c r="L178" s="222"/>
      <c r="M178" s="222"/>
      <c r="N178" s="222"/>
      <c r="O178" s="222"/>
      <c r="P178" s="222"/>
      <c r="Q178" s="222"/>
      <c r="R178" s="222"/>
      <c r="S178" s="222"/>
      <c r="T178" s="222"/>
      <c r="U178" s="222"/>
      <c r="V178" s="222"/>
      <c r="W178" s="222"/>
      <c r="X178" s="222"/>
      <c r="Y178" s="222"/>
      <c r="Z178" s="222"/>
    </row>
    <row r="179" spans="1:26" ht="12" customHeight="1">
      <c r="A179" s="205" t="s">
        <v>518</v>
      </c>
      <c r="B179" s="206" t="s">
        <v>451</v>
      </c>
      <c r="C179" s="205" t="s">
        <v>217</v>
      </c>
      <c r="D179" s="207">
        <v>23</v>
      </c>
      <c r="E179" s="208">
        <v>24082</v>
      </c>
      <c r="F179" s="208">
        <f t="shared" si="16"/>
        <v>553886</v>
      </c>
      <c r="G179" s="222"/>
      <c r="H179" s="222"/>
      <c r="I179" s="222"/>
      <c r="J179" s="222"/>
      <c r="K179" s="222"/>
      <c r="L179" s="222"/>
      <c r="M179" s="222"/>
      <c r="N179" s="222"/>
      <c r="O179" s="222"/>
      <c r="P179" s="222"/>
      <c r="Q179" s="222"/>
      <c r="R179" s="222"/>
      <c r="S179" s="222"/>
      <c r="T179" s="222"/>
      <c r="U179" s="222"/>
      <c r="V179" s="222"/>
      <c r="W179" s="222"/>
      <c r="X179" s="222"/>
      <c r="Y179" s="222"/>
      <c r="Z179" s="222"/>
    </row>
    <row r="180" spans="1:26" ht="12" customHeight="1">
      <c r="A180" s="205" t="s">
        <v>519</v>
      </c>
      <c r="B180" s="206" t="s">
        <v>473</v>
      </c>
      <c r="C180" s="205" t="s">
        <v>217</v>
      </c>
      <c r="D180" s="207">
        <v>23</v>
      </c>
      <c r="E180" s="208">
        <v>91229</v>
      </c>
      <c r="F180" s="208">
        <f t="shared" si="16"/>
        <v>2098267</v>
      </c>
      <c r="G180" s="222"/>
      <c r="H180" s="222"/>
      <c r="I180" s="222"/>
      <c r="J180" s="222"/>
      <c r="K180" s="222"/>
      <c r="L180" s="222"/>
      <c r="M180" s="222"/>
      <c r="N180" s="222"/>
      <c r="O180" s="222"/>
      <c r="P180" s="222"/>
      <c r="Q180" s="222"/>
      <c r="R180" s="222"/>
      <c r="S180" s="222"/>
      <c r="T180" s="222"/>
      <c r="U180" s="222"/>
      <c r="V180" s="222"/>
      <c r="W180" s="222"/>
      <c r="X180" s="222"/>
      <c r="Y180" s="222"/>
      <c r="Z180" s="222"/>
    </row>
    <row r="181" spans="1:26" ht="12" customHeight="1">
      <c r="A181" s="205" t="s">
        <v>520</v>
      </c>
      <c r="B181" s="206" t="s">
        <v>475</v>
      </c>
      <c r="C181" s="205" t="s">
        <v>217</v>
      </c>
      <c r="D181" s="207">
        <v>20</v>
      </c>
      <c r="E181" s="208">
        <v>17685</v>
      </c>
      <c r="F181" s="208">
        <f t="shared" si="16"/>
        <v>353700</v>
      </c>
      <c r="G181" s="221"/>
      <c r="H181" s="221"/>
      <c r="I181" s="221"/>
      <c r="J181" s="221"/>
      <c r="K181" s="221"/>
      <c r="L181" s="221"/>
      <c r="M181" s="221"/>
      <c r="N181" s="221"/>
      <c r="O181" s="221"/>
      <c r="P181" s="221"/>
      <c r="Q181" s="221"/>
      <c r="R181" s="221"/>
      <c r="S181" s="221"/>
      <c r="T181" s="221"/>
      <c r="U181" s="221"/>
      <c r="V181" s="221"/>
      <c r="W181" s="221"/>
      <c r="X181" s="221"/>
      <c r="Y181" s="221"/>
      <c r="Z181" s="221"/>
    </row>
    <row r="182" spans="1:26" ht="12" customHeight="1">
      <c r="A182" s="205" t="s">
        <v>521</v>
      </c>
      <c r="B182" s="206" t="s">
        <v>501</v>
      </c>
      <c r="C182" s="205" t="s">
        <v>225</v>
      </c>
      <c r="D182" s="207">
        <v>2</v>
      </c>
      <c r="E182" s="208">
        <v>3261</v>
      </c>
      <c r="F182" s="208">
        <f t="shared" si="16"/>
        <v>6522</v>
      </c>
      <c r="G182" s="222"/>
      <c r="H182" s="222"/>
      <c r="I182" s="222"/>
      <c r="J182" s="222"/>
      <c r="K182" s="222"/>
      <c r="L182" s="222"/>
      <c r="M182" s="222"/>
      <c r="N182" s="222"/>
      <c r="O182" s="222"/>
      <c r="P182" s="222"/>
      <c r="Q182" s="222"/>
      <c r="R182" s="222"/>
      <c r="S182" s="222"/>
      <c r="T182" s="222"/>
      <c r="U182" s="222"/>
      <c r="V182" s="222"/>
      <c r="W182" s="222"/>
      <c r="X182" s="222"/>
      <c r="Y182" s="222"/>
      <c r="Z182" s="222"/>
    </row>
    <row r="183" spans="1:26" ht="12" customHeight="1">
      <c r="A183" s="205" t="s">
        <v>522</v>
      </c>
      <c r="B183" s="206" t="s">
        <v>477</v>
      </c>
      <c r="C183" s="205" t="s">
        <v>225</v>
      </c>
      <c r="D183" s="207">
        <v>5</v>
      </c>
      <c r="E183" s="208">
        <v>1739</v>
      </c>
      <c r="F183" s="208">
        <f t="shared" si="16"/>
        <v>8695</v>
      </c>
      <c r="G183" s="222"/>
      <c r="H183" s="222"/>
      <c r="I183" s="222"/>
      <c r="J183" s="222"/>
      <c r="K183" s="222"/>
      <c r="L183" s="222"/>
      <c r="M183" s="222"/>
      <c r="N183" s="222"/>
      <c r="O183" s="222"/>
      <c r="P183" s="222"/>
      <c r="Q183" s="222"/>
      <c r="R183" s="222"/>
      <c r="S183" s="222"/>
      <c r="T183" s="222"/>
      <c r="U183" s="222"/>
      <c r="V183" s="222"/>
      <c r="W183" s="222"/>
      <c r="X183" s="222"/>
      <c r="Y183" s="222"/>
      <c r="Z183" s="222"/>
    </row>
    <row r="184" spans="1:26" ht="12" customHeight="1">
      <c r="A184" s="205" t="s">
        <v>523</v>
      </c>
      <c r="B184" s="206" t="s">
        <v>479</v>
      </c>
      <c r="C184" s="205" t="s">
        <v>220</v>
      </c>
      <c r="D184" s="207">
        <v>40</v>
      </c>
      <c r="E184" s="208">
        <v>314</v>
      </c>
      <c r="F184" s="208">
        <f t="shared" si="16"/>
        <v>12560</v>
      </c>
      <c r="G184" s="222"/>
      <c r="H184" s="222"/>
      <c r="I184" s="222"/>
      <c r="J184" s="222"/>
      <c r="K184" s="222"/>
      <c r="L184" s="222"/>
      <c r="M184" s="222"/>
      <c r="N184" s="222"/>
      <c r="O184" s="222"/>
      <c r="P184" s="222"/>
      <c r="Q184" s="222"/>
      <c r="R184" s="222"/>
      <c r="S184" s="222"/>
      <c r="T184" s="222"/>
      <c r="U184" s="222"/>
      <c r="V184" s="222"/>
      <c r="W184" s="222"/>
      <c r="X184" s="222"/>
      <c r="Y184" s="222"/>
      <c r="Z184" s="222"/>
    </row>
    <row r="185" spans="1:26" ht="12" customHeight="1">
      <c r="A185" s="205" t="s">
        <v>524</v>
      </c>
      <c r="B185" s="206" t="s">
        <v>481</v>
      </c>
      <c r="C185" s="205" t="s">
        <v>220</v>
      </c>
      <c r="D185" s="207">
        <v>20</v>
      </c>
      <c r="E185" s="208">
        <v>1763</v>
      </c>
      <c r="F185" s="208">
        <f t="shared" si="16"/>
        <v>35260</v>
      </c>
      <c r="G185" s="222"/>
      <c r="H185" s="222"/>
      <c r="I185" s="222"/>
      <c r="J185" s="222"/>
      <c r="K185" s="222"/>
      <c r="L185" s="222"/>
      <c r="M185" s="222"/>
      <c r="N185" s="222"/>
      <c r="O185" s="222"/>
      <c r="P185" s="222"/>
      <c r="Q185" s="222"/>
      <c r="R185" s="222"/>
      <c r="S185" s="222"/>
      <c r="T185" s="222"/>
      <c r="U185" s="222"/>
      <c r="V185" s="222"/>
      <c r="W185" s="222"/>
      <c r="X185" s="222"/>
      <c r="Y185" s="222"/>
      <c r="Z185" s="222"/>
    </row>
    <row r="186" spans="1:26" ht="12" customHeight="1">
      <c r="A186" s="205" t="s">
        <v>525</v>
      </c>
      <c r="B186" s="206" t="s">
        <v>483</v>
      </c>
      <c r="C186" s="205" t="s">
        <v>220</v>
      </c>
      <c r="D186" s="207">
        <v>20</v>
      </c>
      <c r="E186" s="208">
        <v>3833</v>
      </c>
      <c r="F186" s="208">
        <f t="shared" si="16"/>
        <v>76660</v>
      </c>
      <c r="G186" s="222"/>
      <c r="H186" s="222"/>
      <c r="I186" s="222"/>
      <c r="J186" s="222"/>
      <c r="K186" s="222"/>
      <c r="L186" s="222"/>
      <c r="M186" s="222"/>
      <c r="N186" s="222"/>
      <c r="O186" s="222"/>
      <c r="P186" s="222"/>
      <c r="Q186" s="222"/>
      <c r="R186" s="222"/>
      <c r="S186" s="222"/>
      <c r="T186" s="222"/>
      <c r="U186" s="222"/>
      <c r="V186" s="222"/>
      <c r="W186" s="222"/>
      <c r="X186" s="222"/>
      <c r="Y186" s="222"/>
      <c r="Z186" s="222"/>
    </row>
    <row r="187" spans="1:26" ht="12" customHeight="1">
      <c r="A187" s="205" t="s">
        <v>526</v>
      </c>
      <c r="B187" s="206" t="s">
        <v>507</v>
      </c>
      <c r="C187" s="205" t="s">
        <v>225</v>
      </c>
      <c r="D187" s="207">
        <v>6</v>
      </c>
      <c r="E187" s="208">
        <v>76413</v>
      </c>
      <c r="F187" s="208">
        <f t="shared" si="16"/>
        <v>458478</v>
      </c>
      <c r="G187" s="222"/>
      <c r="H187" s="222"/>
      <c r="I187" s="222"/>
      <c r="J187" s="222"/>
      <c r="K187" s="222"/>
      <c r="L187" s="222"/>
      <c r="M187" s="222"/>
      <c r="N187" s="222"/>
      <c r="O187" s="222"/>
      <c r="P187" s="222"/>
      <c r="Q187" s="222"/>
      <c r="R187" s="222"/>
      <c r="S187" s="222"/>
      <c r="T187" s="222"/>
      <c r="U187" s="222"/>
      <c r="V187" s="222"/>
      <c r="W187" s="222"/>
      <c r="X187" s="222"/>
      <c r="Y187" s="222"/>
      <c r="Z187" s="222"/>
    </row>
    <row r="188" spans="1:26" ht="12" customHeight="1">
      <c r="A188" s="205" t="s">
        <v>527</v>
      </c>
      <c r="B188" s="206" t="s">
        <v>508</v>
      </c>
      <c r="C188" s="205" t="s">
        <v>225</v>
      </c>
      <c r="D188" s="207">
        <v>2</v>
      </c>
      <c r="E188" s="208">
        <v>85655</v>
      </c>
      <c r="F188" s="208">
        <f t="shared" si="16"/>
        <v>171310</v>
      </c>
      <c r="G188" s="222"/>
      <c r="H188" s="222"/>
      <c r="I188" s="222"/>
      <c r="J188" s="222"/>
      <c r="K188" s="222"/>
      <c r="L188" s="222"/>
      <c r="M188" s="222"/>
      <c r="N188" s="222"/>
      <c r="O188" s="222"/>
      <c r="P188" s="222"/>
      <c r="Q188" s="222"/>
      <c r="R188" s="222"/>
      <c r="S188" s="222"/>
      <c r="T188" s="222"/>
      <c r="U188" s="222"/>
      <c r="V188" s="222"/>
      <c r="W188" s="222"/>
      <c r="X188" s="222"/>
      <c r="Y188" s="222"/>
      <c r="Z188" s="222"/>
    </row>
    <row r="189" spans="1:26" ht="12" customHeight="1">
      <c r="A189" s="205" t="s">
        <v>528</v>
      </c>
      <c r="B189" s="206" t="s">
        <v>447</v>
      </c>
      <c r="C189" s="205" t="s">
        <v>225</v>
      </c>
      <c r="D189" s="207">
        <v>2</v>
      </c>
      <c r="E189" s="208">
        <v>160724</v>
      </c>
      <c r="F189" s="208">
        <f t="shared" si="16"/>
        <v>321448</v>
      </c>
      <c r="G189" s="222"/>
      <c r="H189" s="222"/>
      <c r="I189" s="222"/>
      <c r="J189" s="222"/>
      <c r="K189" s="222"/>
      <c r="L189" s="222"/>
      <c r="M189" s="222"/>
      <c r="N189" s="222"/>
      <c r="O189" s="222"/>
      <c r="P189" s="222"/>
      <c r="Q189" s="222"/>
      <c r="R189" s="222"/>
      <c r="S189" s="222"/>
      <c r="T189" s="222"/>
      <c r="U189" s="222"/>
      <c r="V189" s="222"/>
      <c r="W189" s="222"/>
      <c r="X189" s="222"/>
      <c r="Y189" s="222"/>
      <c r="Z189" s="222"/>
    </row>
    <row r="190" spans="1:26" ht="12" customHeight="1">
      <c r="A190" s="205" t="s">
        <v>529</v>
      </c>
      <c r="B190" s="206" t="s">
        <v>487</v>
      </c>
      <c r="C190" s="205" t="s">
        <v>217</v>
      </c>
      <c r="D190" s="207">
        <v>41</v>
      </c>
      <c r="E190" s="208">
        <v>10435</v>
      </c>
      <c r="F190" s="208">
        <f t="shared" si="16"/>
        <v>427835</v>
      </c>
      <c r="G190" s="222"/>
      <c r="H190" s="222"/>
      <c r="I190" s="222"/>
      <c r="J190" s="222"/>
      <c r="K190" s="222"/>
      <c r="L190" s="222"/>
      <c r="M190" s="222"/>
      <c r="N190" s="222"/>
      <c r="O190" s="222"/>
      <c r="P190" s="222"/>
      <c r="Q190" s="222"/>
      <c r="R190" s="222"/>
      <c r="S190" s="222"/>
      <c r="T190" s="222"/>
      <c r="U190" s="222"/>
      <c r="V190" s="222"/>
      <c r="W190" s="222"/>
      <c r="X190" s="222"/>
      <c r="Y190" s="222"/>
      <c r="Z190" s="222"/>
    </row>
    <row r="191" spans="1:26" ht="12" customHeight="1">
      <c r="A191" s="205" t="s">
        <v>530</v>
      </c>
      <c r="B191" s="206" t="s">
        <v>489</v>
      </c>
      <c r="C191" s="205" t="s">
        <v>490</v>
      </c>
      <c r="D191" s="207">
        <v>1</v>
      </c>
      <c r="E191" s="208">
        <v>120000</v>
      </c>
      <c r="F191" s="208">
        <f t="shared" si="16"/>
        <v>120000</v>
      </c>
      <c r="G191" s="222"/>
      <c r="H191" s="222"/>
      <c r="I191" s="222"/>
      <c r="J191" s="222"/>
      <c r="K191" s="222"/>
      <c r="L191" s="222"/>
      <c r="M191" s="222"/>
      <c r="N191" s="222"/>
      <c r="O191" s="222"/>
      <c r="P191" s="222"/>
      <c r="Q191" s="222"/>
      <c r="R191" s="222"/>
      <c r="S191" s="222"/>
      <c r="T191" s="222"/>
      <c r="U191" s="222"/>
      <c r="V191" s="222"/>
      <c r="W191" s="222"/>
      <c r="X191" s="222"/>
      <c r="Y191" s="222"/>
      <c r="Z191" s="222"/>
    </row>
    <row r="192" spans="1:26" ht="12" customHeight="1">
      <c r="A192" s="201" t="s">
        <v>531</v>
      </c>
      <c r="B192" s="202" t="s">
        <v>532</v>
      </c>
      <c r="C192" s="201"/>
      <c r="D192" s="229"/>
      <c r="E192" s="210"/>
      <c r="F192" s="204"/>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2" customHeight="1">
      <c r="A193" s="205" t="s">
        <v>533</v>
      </c>
      <c r="B193" s="206" t="s">
        <v>465</v>
      </c>
      <c r="C193" s="205" t="s">
        <v>217</v>
      </c>
      <c r="D193" s="207">
        <v>23</v>
      </c>
      <c r="E193" s="208">
        <v>20265</v>
      </c>
      <c r="F193" s="208">
        <f t="shared" ref="F193:F209" si="17">ROUND(D193*E193,0)</f>
        <v>466095</v>
      </c>
      <c r="G193" s="222"/>
      <c r="H193" s="222"/>
      <c r="I193" s="222"/>
      <c r="J193" s="222"/>
      <c r="K193" s="222"/>
      <c r="L193" s="222"/>
      <c r="M193" s="222"/>
      <c r="N193" s="222"/>
      <c r="O193" s="222"/>
      <c r="P193" s="222"/>
      <c r="Q193" s="222"/>
      <c r="R193" s="222"/>
      <c r="S193" s="222"/>
      <c r="T193" s="222"/>
      <c r="U193" s="222"/>
      <c r="V193" s="222"/>
      <c r="W193" s="222"/>
      <c r="X193" s="222"/>
      <c r="Y193" s="222"/>
      <c r="Z193" s="222"/>
    </row>
    <row r="194" spans="1:26" ht="12" customHeight="1">
      <c r="A194" s="205" t="s">
        <v>534</v>
      </c>
      <c r="B194" s="206" t="s">
        <v>449</v>
      </c>
      <c r="C194" s="205" t="s">
        <v>217</v>
      </c>
      <c r="D194" s="207">
        <v>23</v>
      </c>
      <c r="E194" s="208">
        <v>45500</v>
      </c>
      <c r="F194" s="208">
        <f t="shared" si="17"/>
        <v>1046500</v>
      </c>
      <c r="G194" s="222"/>
      <c r="H194" s="222"/>
      <c r="I194" s="222"/>
      <c r="J194" s="222"/>
      <c r="K194" s="222"/>
      <c r="L194" s="222"/>
      <c r="M194" s="222"/>
      <c r="N194" s="222"/>
      <c r="O194" s="222"/>
      <c r="P194" s="222"/>
      <c r="Q194" s="222"/>
      <c r="R194" s="222"/>
      <c r="S194" s="222"/>
      <c r="T194" s="222"/>
      <c r="U194" s="222"/>
      <c r="V194" s="222"/>
      <c r="W194" s="222"/>
      <c r="X194" s="222"/>
      <c r="Y194" s="222"/>
      <c r="Z194" s="222"/>
    </row>
    <row r="195" spans="1:26" ht="12" customHeight="1">
      <c r="A195" s="205" t="s">
        <v>535</v>
      </c>
      <c r="B195" s="206" t="s">
        <v>468</v>
      </c>
      <c r="C195" s="205" t="s">
        <v>217</v>
      </c>
      <c r="D195" s="207">
        <v>23</v>
      </c>
      <c r="E195" s="208">
        <v>14019</v>
      </c>
      <c r="F195" s="208">
        <f t="shared" si="17"/>
        <v>322437</v>
      </c>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12" customHeight="1">
      <c r="A196" s="205" t="s">
        <v>536</v>
      </c>
      <c r="B196" s="206" t="s">
        <v>470</v>
      </c>
      <c r="C196" s="205" t="s">
        <v>217</v>
      </c>
      <c r="D196" s="207">
        <v>20</v>
      </c>
      <c r="E196" s="208">
        <v>4418</v>
      </c>
      <c r="F196" s="208">
        <f t="shared" si="17"/>
        <v>88360</v>
      </c>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ht="12" customHeight="1">
      <c r="A197" s="205" t="s">
        <v>537</v>
      </c>
      <c r="B197" s="206" t="s">
        <v>451</v>
      </c>
      <c r="C197" s="205" t="s">
        <v>217</v>
      </c>
      <c r="D197" s="207">
        <v>23</v>
      </c>
      <c r="E197" s="208">
        <v>24082</v>
      </c>
      <c r="F197" s="208">
        <f t="shared" si="17"/>
        <v>553886</v>
      </c>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12" customHeight="1">
      <c r="A198" s="205" t="s">
        <v>538</v>
      </c>
      <c r="B198" s="206" t="s">
        <v>473</v>
      </c>
      <c r="C198" s="205" t="s">
        <v>217</v>
      </c>
      <c r="D198" s="207">
        <v>23</v>
      </c>
      <c r="E198" s="208">
        <v>91229</v>
      </c>
      <c r="F198" s="208">
        <f t="shared" si="17"/>
        <v>2098267</v>
      </c>
      <c r="G198" s="222"/>
      <c r="H198" s="222"/>
      <c r="I198" s="222"/>
      <c r="J198" s="222"/>
      <c r="K198" s="222"/>
      <c r="L198" s="222"/>
      <c r="M198" s="222"/>
      <c r="N198" s="222"/>
      <c r="O198" s="222"/>
      <c r="P198" s="222"/>
      <c r="Q198" s="222"/>
      <c r="R198" s="222"/>
      <c r="S198" s="222"/>
      <c r="T198" s="222"/>
      <c r="U198" s="222"/>
      <c r="V198" s="222"/>
      <c r="W198" s="222"/>
      <c r="X198" s="222"/>
      <c r="Y198" s="222"/>
      <c r="Z198" s="222"/>
    </row>
    <row r="199" spans="1:26" ht="12" customHeight="1">
      <c r="A199" s="205" t="s">
        <v>539</v>
      </c>
      <c r="B199" s="206" t="s">
        <v>475</v>
      </c>
      <c r="C199" s="205" t="s">
        <v>217</v>
      </c>
      <c r="D199" s="207">
        <v>20</v>
      </c>
      <c r="E199" s="208">
        <v>17685</v>
      </c>
      <c r="F199" s="208">
        <f t="shared" si="17"/>
        <v>353700</v>
      </c>
      <c r="G199" s="222"/>
      <c r="H199" s="222"/>
      <c r="I199" s="222"/>
      <c r="J199" s="222"/>
      <c r="K199" s="222"/>
      <c r="L199" s="222"/>
      <c r="M199" s="222"/>
      <c r="N199" s="222"/>
      <c r="O199" s="222"/>
      <c r="P199" s="222"/>
      <c r="Q199" s="222"/>
      <c r="R199" s="222"/>
      <c r="S199" s="222"/>
      <c r="T199" s="222"/>
      <c r="U199" s="222"/>
      <c r="V199" s="222"/>
      <c r="W199" s="222"/>
      <c r="X199" s="222"/>
      <c r="Y199" s="222"/>
      <c r="Z199" s="222"/>
    </row>
    <row r="200" spans="1:26" ht="12" customHeight="1">
      <c r="A200" s="205" t="s">
        <v>540</v>
      </c>
      <c r="B200" s="206" t="s">
        <v>501</v>
      </c>
      <c r="C200" s="205" t="s">
        <v>225</v>
      </c>
      <c r="D200" s="207">
        <v>2</v>
      </c>
      <c r="E200" s="208">
        <v>3261</v>
      </c>
      <c r="F200" s="208">
        <f t="shared" si="17"/>
        <v>6522</v>
      </c>
      <c r="G200" s="222"/>
      <c r="H200" s="222"/>
      <c r="I200" s="222"/>
      <c r="J200" s="222"/>
      <c r="K200" s="222"/>
      <c r="L200" s="222"/>
      <c r="M200" s="222"/>
      <c r="N200" s="222"/>
      <c r="O200" s="222"/>
      <c r="P200" s="222"/>
      <c r="Q200" s="222"/>
      <c r="R200" s="222"/>
      <c r="S200" s="222"/>
      <c r="T200" s="222"/>
      <c r="U200" s="222"/>
      <c r="V200" s="222"/>
      <c r="W200" s="222"/>
      <c r="X200" s="222"/>
      <c r="Y200" s="222"/>
      <c r="Z200" s="222"/>
    </row>
    <row r="201" spans="1:26" ht="12" customHeight="1">
      <c r="A201" s="205" t="s">
        <v>541</v>
      </c>
      <c r="B201" s="206" t="s">
        <v>477</v>
      </c>
      <c r="C201" s="205" t="s">
        <v>225</v>
      </c>
      <c r="D201" s="207">
        <v>5</v>
      </c>
      <c r="E201" s="208">
        <v>1739</v>
      </c>
      <c r="F201" s="208">
        <f t="shared" si="17"/>
        <v>8695</v>
      </c>
      <c r="G201" s="222"/>
      <c r="H201" s="222"/>
      <c r="I201" s="222"/>
      <c r="J201" s="222"/>
      <c r="K201" s="222"/>
      <c r="L201" s="222"/>
      <c r="M201" s="222"/>
      <c r="N201" s="222"/>
      <c r="O201" s="222"/>
      <c r="P201" s="222"/>
      <c r="Q201" s="222"/>
      <c r="R201" s="222"/>
      <c r="S201" s="222"/>
      <c r="T201" s="222"/>
      <c r="U201" s="222"/>
      <c r="V201" s="222"/>
      <c r="W201" s="222"/>
      <c r="X201" s="222"/>
      <c r="Y201" s="222"/>
      <c r="Z201" s="222"/>
    </row>
    <row r="202" spans="1:26" ht="12" customHeight="1">
      <c r="A202" s="205" t="s">
        <v>542</v>
      </c>
      <c r="B202" s="206" t="s">
        <v>479</v>
      </c>
      <c r="C202" s="205" t="s">
        <v>220</v>
      </c>
      <c r="D202" s="207">
        <v>40</v>
      </c>
      <c r="E202" s="208">
        <v>314</v>
      </c>
      <c r="F202" s="208">
        <f t="shared" si="17"/>
        <v>12560</v>
      </c>
      <c r="G202" s="222"/>
      <c r="H202" s="222"/>
      <c r="I202" s="222"/>
      <c r="J202" s="222"/>
      <c r="K202" s="222"/>
      <c r="L202" s="222"/>
      <c r="M202" s="222"/>
      <c r="N202" s="222"/>
      <c r="O202" s="222"/>
      <c r="P202" s="222"/>
      <c r="Q202" s="222"/>
      <c r="R202" s="222"/>
      <c r="S202" s="222"/>
      <c r="T202" s="222"/>
      <c r="U202" s="222"/>
      <c r="V202" s="222"/>
      <c r="W202" s="222"/>
      <c r="X202" s="222"/>
      <c r="Y202" s="222"/>
      <c r="Z202" s="222"/>
    </row>
    <row r="203" spans="1:26" ht="12" customHeight="1">
      <c r="A203" s="205" t="s">
        <v>543</v>
      </c>
      <c r="B203" s="206" t="s">
        <v>481</v>
      </c>
      <c r="C203" s="205" t="s">
        <v>220</v>
      </c>
      <c r="D203" s="207">
        <v>20</v>
      </c>
      <c r="E203" s="208">
        <v>1763</v>
      </c>
      <c r="F203" s="208">
        <f t="shared" si="17"/>
        <v>35260</v>
      </c>
      <c r="G203" s="222"/>
      <c r="H203" s="222"/>
      <c r="I203" s="222"/>
      <c r="J203" s="222"/>
      <c r="K203" s="222"/>
      <c r="L203" s="222"/>
      <c r="M203" s="222"/>
      <c r="N203" s="222"/>
      <c r="O203" s="222"/>
      <c r="P203" s="222"/>
      <c r="Q203" s="222"/>
      <c r="R203" s="222"/>
      <c r="S203" s="222"/>
      <c r="T203" s="222"/>
      <c r="U203" s="222"/>
      <c r="V203" s="222"/>
      <c r="W203" s="222"/>
      <c r="X203" s="222"/>
      <c r="Y203" s="222"/>
      <c r="Z203" s="222"/>
    </row>
    <row r="204" spans="1:26" ht="12" customHeight="1">
      <c r="A204" s="205" t="s">
        <v>544</v>
      </c>
      <c r="B204" s="206" t="s">
        <v>483</v>
      </c>
      <c r="C204" s="205" t="s">
        <v>220</v>
      </c>
      <c r="D204" s="207">
        <v>20</v>
      </c>
      <c r="E204" s="208">
        <v>3833</v>
      </c>
      <c r="F204" s="208">
        <f t="shared" si="17"/>
        <v>76660</v>
      </c>
      <c r="G204" s="222"/>
      <c r="H204" s="222"/>
      <c r="I204" s="222"/>
      <c r="J204" s="222"/>
      <c r="K204" s="222"/>
      <c r="L204" s="222"/>
      <c r="M204" s="222"/>
      <c r="N204" s="222"/>
      <c r="O204" s="222"/>
      <c r="P204" s="222"/>
      <c r="Q204" s="222"/>
      <c r="R204" s="222"/>
      <c r="S204" s="222"/>
      <c r="T204" s="222"/>
      <c r="U204" s="222"/>
      <c r="V204" s="222"/>
      <c r="W204" s="222"/>
      <c r="X204" s="222"/>
      <c r="Y204" s="222"/>
      <c r="Z204" s="222"/>
    </row>
    <row r="205" spans="1:26" ht="12" customHeight="1">
      <c r="A205" s="205" t="s">
        <v>545</v>
      </c>
      <c r="B205" s="206" t="s">
        <v>507</v>
      </c>
      <c r="C205" s="205" t="s">
        <v>225</v>
      </c>
      <c r="D205" s="207">
        <v>6</v>
      </c>
      <c r="E205" s="208">
        <v>76413</v>
      </c>
      <c r="F205" s="208">
        <f t="shared" si="17"/>
        <v>458478</v>
      </c>
      <c r="G205" s="222"/>
      <c r="H205" s="222"/>
      <c r="I205" s="222"/>
      <c r="J205" s="222"/>
      <c r="K205" s="222"/>
      <c r="L205" s="222"/>
      <c r="M205" s="222"/>
      <c r="N205" s="222"/>
      <c r="O205" s="222"/>
      <c r="P205" s="222"/>
      <c r="Q205" s="222"/>
      <c r="R205" s="222"/>
      <c r="S205" s="222"/>
      <c r="T205" s="222"/>
      <c r="U205" s="222"/>
      <c r="V205" s="222"/>
      <c r="W205" s="222"/>
      <c r="X205" s="222"/>
      <c r="Y205" s="222"/>
      <c r="Z205" s="222"/>
    </row>
    <row r="206" spans="1:26" ht="12" customHeight="1">
      <c r="A206" s="205" t="s">
        <v>546</v>
      </c>
      <c r="B206" s="206" t="s">
        <v>508</v>
      </c>
      <c r="C206" s="205" t="s">
        <v>225</v>
      </c>
      <c r="D206" s="207">
        <v>2</v>
      </c>
      <c r="E206" s="208">
        <v>85655</v>
      </c>
      <c r="F206" s="208">
        <f t="shared" si="17"/>
        <v>171310</v>
      </c>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ht="12" customHeight="1">
      <c r="A207" s="205" t="s">
        <v>547</v>
      </c>
      <c r="B207" s="206" t="s">
        <v>447</v>
      </c>
      <c r="C207" s="205" t="s">
        <v>225</v>
      </c>
      <c r="D207" s="207">
        <v>2</v>
      </c>
      <c r="E207" s="208">
        <v>160724</v>
      </c>
      <c r="F207" s="208">
        <f t="shared" si="17"/>
        <v>321448</v>
      </c>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ht="12" customHeight="1">
      <c r="A208" s="205" t="s">
        <v>548</v>
      </c>
      <c r="B208" s="206" t="s">
        <v>487</v>
      </c>
      <c r="C208" s="205" t="s">
        <v>217</v>
      </c>
      <c r="D208" s="207">
        <v>41</v>
      </c>
      <c r="E208" s="208">
        <v>10435</v>
      </c>
      <c r="F208" s="208">
        <f t="shared" si="17"/>
        <v>427835</v>
      </c>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12" customHeight="1">
      <c r="A209" s="205" t="s">
        <v>549</v>
      </c>
      <c r="B209" s="206" t="s">
        <v>489</v>
      </c>
      <c r="C209" s="205" t="s">
        <v>490</v>
      </c>
      <c r="D209" s="207">
        <v>1</v>
      </c>
      <c r="E209" s="208">
        <v>120000</v>
      </c>
      <c r="F209" s="208">
        <f t="shared" si="17"/>
        <v>120000</v>
      </c>
      <c r="G209" s="222"/>
      <c r="H209" s="222"/>
      <c r="I209" s="222"/>
      <c r="J209" s="222"/>
      <c r="K209" s="222"/>
      <c r="L209" s="222"/>
      <c r="M209" s="222"/>
      <c r="N209" s="222"/>
      <c r="O209" s="222"/>
      <c r="P209" s="222"/>
      <c r="Q209" s="222"/>
      <c r="R209" s="222"/>
      <c r="S209" s="222"/>
      <c r="T209" s="222"/>
      <c r="U209" s="222"/>
      <c r="V209" s="222"/>
      <c r="W209" s="222"/>
      <c r="X209" s="222"/>
      <c r="Y209" s="222"/>
      <c r="Z209" s="222"/>
    </row>
    <row r="210" spans="1:26" ht="12" customHeight="1">
      <c r="A210" s="201" t="s">
        <v>550</v>
      </c>
      <c r="B210" s="202" t="s">
        <v>551</v>
      </c>
      <c r="C210" s="201"/>
      <c r="D210" s="229"/>
      <c r="E210" s="210"/>
      <c r="F210" s="204"/>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2" customHeight="1">
      <c r="A211" s="205" t="s">
        <v>552</v>
      </c>
      <c r="B211" s="206" t="s">
        <v>553</v>
      </c>
      <c r="C211" s="205" t="s">
        <v>217</v>
      </c>
      <c r="D211" s="207">
        <v>17.639999999999997</v>
      </c>
      <c r="E211" s="208">
        <v>15941</v>
      </c>
      <c r="F211" s="208">
        <f t="shared" ref="F211:F214" si="18">ROUND(D211*E211,0)</f>
        <v>281199</v>
      </c>
      <c r="G211" s="222"/>
      <c r="H211" s="222"/>
      <c r="I211" s="222"/>
      <c r="J211" s="222"/>
      <c r="K211" s="222"/>
      <c r="L211" s="222"/>
      <c r="M211" s="222"/>
      <c r="N211" s="222"/>
      <c r="O211" s="222"/>
      <c r="P211" s="222"/>
      <c r="Q211" s="222"/>
      <c r="R211" s="222"/>
      <c r="S211" s="222"/>
      <c r="T211" s="222"/>
      <c r="U211" s="222"/>
      <c r="V211" s="222"/>
      <c r="W211" s="222"/>
      <c r="X211" s="222"/>
      <c r="Y211" s="222"/>
      <c r="Z211" s="222"/>
    </row>
    <row r="212" spans="1:26" ht="12" customHeight="1">
      <c r="A212" s="205" t="s">
        <v>554</v>
      </c>
      <c r="B212" s="206" t="s">
        <v>555</v>
      </c>
      <c r="C212" s="205" t="s">
        <v>217</v>
      </c>
      <c r="D212" s="207">
        <v>2.94</v>
      </c>
      <c r="E212" s="208">
        <v>15941</v>
      </c>
      <c r="F212" s="208">
        <f t="shared" si="18"/>
        <v>46867</v>
      </c>
      <c r="G212" s="222"/>
      <c r="H212" s="222"/>
      <c r="I212" s="222"/>
      <c r="J212" s="222"/>
      <c r="K212" s="222"/>
      <c r="L212" s="222"/>
      <c r="M212" s="222"/>
      <c r="N212" s="222"/>
      <c r="O212" s="222"/>
      <c r="P212" s="222"/>
      <c r="Q212" s="222"/>
      <c r="R212" s="222"/>
      <c r="S212" s="222"/>
      <c r="T212" s="222"/>
      <c r="U212" s="222"/>
      <c r="V212" s="222"/>
      <c r="W212" s="222"/>
      <c r="X212" s="222"/>
      <c r="Y212" s="222"/>
      <c r="Z212" s="222"/>
    </row>
    <row r="213" spans="1:26" ht="12" customHeight="1">
      <c r="A213" s="205" t="s">
        <v>556</v>
      </c>
      <c r="B213" s="206" t="s">
        <v>557</v>
      </c>
      <c r="C213" s="205" t="s">
        <v>225</v>
      </c>
      <c r="D213" s="207">
        <v>3</v>
      </c>
      <c r="E213" s="208">
        <v>770000</v>
      </c>
      <c r="F213" s="208">
        <f t="shared" si="18"/>
        <v>2310000</v>
      </c>
      <c r="G213" s="222"/>
      <c r="H213" s="222"/>
      <c r="I213" s="222"/>
      <c r="J213" s="222"/>
      <c r="K213" s="222"/>
      <c r="L213" s="222"/>
      <c r="M213" s="222"/>
      <c r="N213" s="222"/>
      <c r="O213" s="222"/>
      <c r="P213" s="222"/>
      <c r="Q213" s="222"/>
      <c r="R213" s="222"/>
      <c r="S213" s="222"/>
      <c r="T213" s="222"/>
      <c r="U213" s="222"/>
      <c r="V213" s="222"/>
      <c r="W213" s="222"/>
      <c r="X213" s="222"/>
      <c r="Y213" s="222"/>
      <c r="Z213" s="222"/>
    </row>
    <row r="214" spans="1:26" ht="12" customHeight="1">
      <c r="A214" s="205" t="s">
        <v>558</v>
      </c>
      <c r="B214" s="206" t="s">
        <v>559</v>
      </c>
      <c r="C214" s="205" t="s">
        <v>225</v>
      </c>
      <c r="D214" s="207">
        <v>1</v>
      </c>
      <c r="E214" s="208">
        <v>400000</v>
      </c>
      <c r="F214" s="208">
        <f t="shared" si="18"/>
        <v>400000</v>
      </c>
      <c r="G214" s="222"/>
      <c r="H214" s="222"/>
      <c r="I214" s="222"/>
      <c r="J214" s="222"/>
      <c r="K214" s="222"/>
      <c r="L214" s="222"/>
      <c r="M214" s="222"/>
      <c r="N214" s="222"/>
      <c r="O214" s="222"/>
      <c r="P214" s="222"/>
      <c r="Q214" s="222"/>
      <c r="R214" s="222"/>
      <c r="S214" s="222"/>
      <c r="T214" s="222"/>
      <c r="U214" s="222"/>
      <c r="V214" s="222"/>
      <c r="W214" s="222"/>
      <c r="X214" s="222"/>
      <c r="Y214" s="222"/>
      <c r="Z214" s="222"/>
    </row>
    <row r="215" spans="1:26" ht="12" customHeight="1">
      <c r="A215" s="201"/>
      <c r="B215" s="202" t="s">
        <v>560</v>
      </c>
      <c r="C215" s="201"/>
      <c r="D215" s="229"/>
      <c r="E215" s="210"/>
      <c r="F215" s="204"/>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2" customHeight="1">
      <c r="A216" s="201">
        <v>3.8</v>
      </c>
      <c r="B216" s="202" t="s">
        <v>551</v>
      </c>
      <c r="C216" s="201"/>
      <c r="D216" s="229"/>
      <c r="E216" s="210"/>
      <c r="F216" s="204"/>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2" customHeight="1">
      <c r="A217" s="205" t="s">
        <v>561</v>
      </c>
      <c r="B217" s="219" t="s">
        <v>562</v>
      </c>
      <c r="C217" s="205" t="s">
        <v>225</v>
      </c>
      <c r="D217" s="207">
        <v>27</v>
      </c>
      <c r="E217" s="208">
        <v>22992</v>
      </c>
      <c r="F217" s="208">
        <f t="shared" ref="F217:F220" si="19">ROUND(D217*E217,0)</f>
        <v>620784</v>
      </c>
      <c r="G217" s="222"/>
      <c r="H217" s="222"/>
      <c r="I217" s="222"/>
      <c r="J217" s="222"/>
      <c r="K217" s="222"/>
      <c r="L217" s="222"/>
      <c r="M217" s="222"/>
      <c r="N217" s="222"/>
      <c r="O217" s="222"/>
      <c r="P217" s="222"/>
      <c r="Q217" s="222"/>
      <c r="R217" s="222"/>
      <c r="S217" s="222"/>
      <c r="T217" s="222"/>
      <c r="U217" s="222"/>
      <c r="V217" s="222"/>
      <c r="W217" s="222"/>
      <c r="X217" s="222"/>
      <c r="Y217" s="222"/>
      <c r="Z217" s="222"/>
    </row>
    <row r="218" spans="1:26" ht="12" customHeight="1">
      <c r="A218" s="205" t="s">
        <v>563</v>
      </c>
      <c r="B218" s="219" t="s">
        <v>564</v>
      </c>
      <c r="C218" s="205" t="s">
        <v>225</v>
      </c>
      <c r="D218" s="207">
        <v>27</v>
      </c>
      <c r="E218" s="208">
        <v>400000</v>
      </c>
      <c r="F218" s="208">
        <f t="shared" si="19"/>
        <v>10800000</v>
      </c>
      <c r="G218" s="222"/>
      <c r="H218" s="222"/>
      <c r="I218" s="222"/>
      <c r="J218" s="222"/>
      <c r="K218" s="222"/>
      <c r="L218" s="222"/>
      <c r="M218" s="222"/>
      <c r="N218" s="222"/>
      <c r="O218" s="222"/>
      <c r="P218" s="222"/>
      <c r="Q218" s="222"/>
      <c r="R218" s="222"/>
      <c r="S218" s="222"/>
      <c r="T218" s="222"/>
      <c r="U218" s="222"/>
      <c r="V218" s="222"/>
      <c r="W218" s="222"/>
      <c r="X218" s="222"/>
      <c r="Y218" s="222"/>
      <c r="Z218" s="222"/>
    </row>
    <row r="219" spans="1:26" ht="12" customHeight="1">
      <c r="A219" s="205" t="s">
        <v>565</v>
      </c>
      <c r="B219" s="219" t="s">
        <v>566</v>
      </c>
      <c r="C219" s="205" t="s">
        <v>225</v>
      </c>
      <c r="D219" s="207">
        <v>6</v>
      </c>
      <c r="E219" s="208">
        <v>30238</v>
      </c>
      <c r="F219" s="208">
        <f t="shared" si="19"/>
        <v>181428</v>
      </c>
      <c r="G219" s="222"/>
      <c r="H219" s="222"/>
      <c r="I219" s="222"/>
      <c r="J219" s="222"/>
      <c r="K219" s="222"/>
      <c r="L219" s="222"/>
      <c r="M219" s="222"/>
      <c r="N219" s="222"/>
      <c r="O219" s="222"/>
      <c r="P219" s="222"/>
      <c r="Q219" s="222"/>
      <c r="R219" s="222"/>
      <c r="S219" s="222"/>
      <c r="T219" s="222"/>
      <c r="U219" s="222"/>
      <c r="V219" s="222"/>
      <c r="W219" s="222"/>
      <c r="X219" s="222"/>
      <c r="Y219" s="222"/>
      <c r="Z219" s="222"/>
    </row>
    <row r="220" spans="1:26" ht="12" customHeight="1">
      <c r="A220" s="205" t="s">
        <v>567</v>
      </c>
      <c r="B220" s="219" t="s">
        <v>568</v>
      </c>
      <c r="C220" s="205" t="s">
        <v>225</v>
      </c>
      <c r="D220" s="207">
        <v>6</v>
      </c>
      <c r="E220" s="208">
        <v>700000</v>
      </c>
      <c r="F220" s="208">
        <f t="shared" si="19"/>
        <v>4200000</v>
      </c>
      <c r="G220" s="222"/>
      <c r="H220" s="222"/>
      <c r="I220" s="222"/>
      <c r="J220" s="222"/>
      <c r="K220" s="222"/>
      <c r="L220" s="222"/>
      <c r="M220" s="222"/>
      <c r="N220" s="222"/>
      <c r="O220" s="222"/>
      <c r="P220" s="222"/>
      <c r="Q220" s="222"/>
      <c r="R220" s="222"/>
      <c r="S220" s="222"/>
      <c r="T220" s="222"/>
      <c r="U220" s="222"/>
      <c r="V220" s="222"/>
      <c r="W220" s="222"/>
      <c r="X220" s="222"/>
      <c r="Y220" s="222"/>
      <c r="Z220" s="222"/>
    </row>
    <row r="221" spans="1:26" ht="12" customHeight="1">
      <c r="A221" s="201">
        <v>3.9</v>
      </c>
      <c r="B221" s="202" t="s">
        <v>569</v>
      </c>
      <c r="C221" s="201"/>
      <c r="D221" s="229"/>
      <c r="E221" s="210"/>
      <c r="F221" s="204"/>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2" customHeight="1">
      <c r="A222" s="205" t="s">
        <v>570</v>
      </c>
      <c r="B222" s="206" t="s">
        <v>465</v>
      </c>
      <c r="C222" s="205" t="s">
        <v>217</v>
      </c>
      <c r="D222" s="207">
        <v>53.52</v>
      </c>
      <c r="E222" s="208">
        <v>20265</v>
      </c>
      <c r="F222" s="208">
        <f t="shared" ref="F222:F238" si="20">ROUND(D222*E222,0)</f>
        <v>1084583</v>
      </c>
      <c r="G222" s="222"/>
      <c r="H222" s="222"/>
      <c r="I222" s="222"/>
      <c r="J222" s="222"/>
      <c r="K222" s="222"/>
      <c r="L222" s="222"/>
      <c r="M222" s="222"/>
      <c r="N222" s="222"/>
      <c r="O222" s="222"/>
      <c r="P222" s="222"/>
      <c r="Q222" s="222"/>
      <c r="R222" s="222"/>
      <c r="S222" s="222"/>
      <c r="T222" s="222"/>
      <c r="U222" s="222"/>
      <c r="V222" s="222"/>
      <c r="W222" s="222"/>
      <c r="X222" s="222"/>
      <c r="Y222" s="222"/>
      <c r="Z222" s="222"/>
    </row>
    <row r="223" spans="1:26" ht="12" customHeight="1">
      <c r="A223" s="205" t="s">
        <v>571</v>
      </c>
      <c r="B223" s="206" t="s">
        <v>449</v>
      </c>
      <c r="C223" s="205" t="s">
        <v>217</v>
      </c>
      <c r="D223" s="207">
        <v>53.52</v>
      </c>
      <c r="E223" s="208">
        <v>45500</v>
      </c>
      <c r="F223" s="208">
        <f t="shared" si="20"/>
        <v>2435160</v>
      </c>
      <c r="G223" s="222"/>
      <c r="H223" s="222"/>
      <c r="I223" s="222"/>
      <c r="J223" s="222"/>
      <c r="K223" s="222"/>
      <c r="L223" s="222"/>
      <c r="M223" s="222"/>
      <c r="N223" s="222"/>
      <c r="O223" s="222"/>
      <c r="P223" s="222"/>
      <c r="Q223" s="222"/>
      <c r="R223" s="222"/>
      <c r="S223" s="222"/>
      <c r="T223" s="222"/>
      <c r="U223" s="222"/>
      <c r="V223" s="222"/>
      <c r="W223" s="222"/>
      <c r="X223" s="222"/>
      <c r="Y223" s="222"/>
      <c r="Z223" s="222"/>
    </row>
    <row r="224" spans="1:26" ht="12" customHeight="1">
      <c r="A224" s="205" t="s">
        <v>572</v>
      </c>
      <c r="B224" s="206" t="s">
        <v>468</v>
      </c>
      <c r="C224" s="205" t="s">
        <v>217</v>
      </c>
      <c r="D224" s="207">
        <v>53.52</v>
      </c>
      <c r="E224" s="208">
        <v>14019</v>
      </c>
      <c r="F224" s="208">
        <f t="shared" si="20"/>
        <v>750297</v>
      </c>
      <c r="G224" s="222"/>
      <c r="H224" s="222"/>
      <c r="I224" s="222"/>
      <c r="J224" s="222"/>
      <c r="K224" s="222"/>
      <c r="L224" s="222"/>
      <c r="M224" s="222"/>
      <c r="N224" s="222"/>
      <c r="O224" s="222"/>
      <c r="P224" s="222"/>
      <c r="Q224" s="222"/>
      <c r="R224" s="222"/>
      <c r="S224" s="222"/>
      <c r="T224" s="222"/>
      <c r="U224" s="222"/>
      <c r="V224" s="222"/>
      <c r="W224" s="222"/>
      <c r="X224" s="222"/>
      <c r="Y224" s="222"/>
      <c r="Z224" s="222"/>
    </row>
    <row r="225" spans="1:26" ht="12" customHeight="1">
      <c r="A225" s="205" t="s">
        <v>573</v>
      </c>
      <c r="B225" s="206" t="s">
        <v>470</v>
      </c>
      <c r="C225" s="205" t="s">
        <v>217</v>
      </c>
      <c r="D225" s="207">
        <v>29.3</v>
      </c>
      <c r="E225" s="208">
        <v>4418</v>
      </c>
      <c r="F225" s="208">
        <f t="shared" si="20"/>
        <v>129447</v>
      </c>
      <c r="G225" s="222"/>
      <c r="H225" s="222"/>
      <c r="I225" s="222"/>
      <c r="J225" s="222"/>
      <c r="K225" s="222"/>
      <c r="L225" s="222"/>
      <c r="M225" s="222"/>
      <c r="N225" s="222"/>
      <c r="O225" s="222"/>
      <c r="P225" s="222"/>
      <c r="Q225" s="222"/>
      <c r="R225" s="222"/>
      <c r="S225" s="222"/>
      <c r="T225" s="222"/>
      <c r="U225" s="222"/>
      <c r="V225" s="222"/>
      <c r="W225" s="222"/>
      <c r="X225" s="222"/>
      <c r="Y225" s="222"/>
      <c r="Z225" s="222"/>
    </row>
    <row r="226" spans="1:26" ht="12" customHeight="1">
      <c r="A226" s="205" t="s">
        <v>574</v>
      </c>
      <c r="B226" s="206" t="s">
        <v>451</v>
      </c>
      <c r="C226" s="205" t="s">
        <v>217</v>
      </c>
      <c r="D226" s="207">
        <v>53.52</v>
      </c>
      <c r="E226" s="208">
        <v>24082</v>
      </c>
      <c r="F226" s="208">
        <f t="shared" si="20"/>
        <v>1288869</v>
      </c>
      <c r="G226" s="222"/>
      <c r="H226" s="222"/>
      <c r="I226" s="222"/>
      <c r="J226" s="222"/>
      <c r="K226" s="222"/>
      <c r="L226" s="222"/>
      <c r="M226" s="222"/>
      <c r="N226" s="222"/>
      <c r="O226" s="222"/>
      <c r="P226" s="222"/>
      <c r="Q226" s="222"/>
      <c r="R226" s="222"/>
      <c r="S226" s="222"/>
      <c r="T226" s="222"/>
      <c r="U226" s="222"/>
      <c r="V226" s="222"/>
      <c r="W226" s="222"/>
      <c r="X226" s="222"/>
      <c r="Y226" s="222"/>
      <c r="Z226" s="222"/>
    </row>
    <row r="227" spans="1:26" ht="12" customHeight="1">
      <c r="A227" s="205" t="s">
        <v>575</v>
      </c>
      <c r="B227" s="206" t="s">
        <v>473</v>
      </c>
      <c r="C227" s="205" t="s">
        <v>217</v>
      </c>
      <c r="D227" s="207">
        <v>53.52</v>
      </c>
      <c r="E227" s="208">
        <v>91229</v>
      </c>
      <c r="F227" s="208">
        <f t="shared" si="20"/>
        <v>4882576</v>
      </c>
      <c r="G227" s="222"/>
      <c r="H227" s="222"/>
      <c r="I227" s="222"/>
      <c r="J227" s="222"/>
      <c r="K227" s="222"/>
      <c r="L227" s="222"/>
      <c r="M227" s="222"/>
      <c r="N227" s="222"/>
      <c r="O227" s="222"/>
      <c r="P227" s="222"/>
      <c r="Q227" s="222"/>
      <c r="R227" s="222"/>
      <c r="S227" s="222"/>
      <c r="T227" s="222"/>
      <c r="U227" s="222"/>
      <c r="V227" s="222"/>
      <c r="W227" s="222"/>
      <c r="X227" s="222"/>
      <c r="Y227" s="222"/>
      <c r="Z227" s="222"/>
    </row>
    <row r="228" spans="1:26" ht="12" customHeight="1">
      <c r="A228" s="205" t="s">
        <v>576</v>
      </c>
      <c r="B228" s="206" t="s">
        <v>475</v>
      </c>
      <c r="C228" s="205" t="s">
        <v>217</v>
      </c>
      <c r="D228" s="207">
        <v>29.3</v>
      </c>
      <c r="E228" s="208">
        <v>17685</v>
      </c>
      <c r="F228" s="208">
        <f t="shared" si="20"/>
        <v>518171</v>
      </c>
      <c r="G228" s="221"/>
      <c r="H228" s="221"/>
      <c r="I228" s="221"/>
      <c r="J228" s="221"/>
      <c r="K228" s="221"/>
      <c r="L228" s="221"/>
      <c r="M228" s="221"/>
      <c r="N228" s="221"/>
      <c r="O228" s="221"/>
      <c r="P228" s="221"/>
      <c r="Q228" s="221"/>
      <c r="R228" s="221"/>
      <c r="S228" s="221"/>
      <c r="T228" s="221"/>
      <c r="U228" s="221"/>
      <c r="V228" s="221"/>
      <c r="W228" s="221"/>
      <c r="X228" s="221"/>
      <c r="Y228" s="221"/>
      <c r="Z228" s="221"/>
    </row>
    <row r="229" spans="1:26" ht="12" customHeight="1">
      <c r="A229" s="205" t="s">
        <v>577</v>
      </c>
      <c r="B229" s="206" t="s">
        <v>501</v>
      </c>
      <c r="C229" s="205" t="s">
        <v>225</v>
      </c>
      <c r="D229" s="207">
        <v>6</v>
      </c>
      <c r="E229" s="208">
        <v>3261</v>
      </c>
      <c r="F229" s="208">
        <f t="shared" si="20"/>
        <v>19566</v>
      </c>
      <c r="G229" s="222"/>
      <c r="H229" s="222"/>
      <c r="I229" s="222"/>
      <c r="J229" s="222"/>
      <c r="K229" s="222"/>
      <c r="L229" s="222"/>
      <c r="M229" s="222"/>
      <c r="N229" s="222"/>
      <c r="O229" s="222"/>
      <c r="P229" s="222"/>
      <c r="Q229" s="222"/>
      <c r="R229" s="222"/>
      <c r="S229" s="222"/>
      <c r="T229" s="222"/>
      <c r="U229" s="222"/>
      <c r="V229" s="222"/>
      <c r="W229" s="222"/>
      <c r="X229" s="222"/>
      <c r="Y229" s="222"/>
      <c r="Z229" s="222"/>
    </row>
    <row r="230" spans="1:26" ht="12" customHeight="1">
      <c r="A230" s="205" t="s">
        <v>578</v>
      </c>
      <c r="B230" s="206" t="s">
        <v>477</v>
      </c>
      <c r="C230" s="205" t="s">
        <v>225</v>
      </c>
      <c r="D230" s="207">
        <v>2</v>
      </c>
      <c r="E230" s="208">
        <v>1739</v>
      </c>
      <c r="F230" s="208">
        <f t="shared" si="20"/>
        <v>3478</v>
      </c>
      <c r="G230" s="222"/>
      <c r="H230" s="222"/>
      <c r="I230" s="222"/>
      <c r="J230" s="222"/>
      <c r="K230" s="222"/>
      <c r="L230" s="222"/>
      <c r="M230" s="222"/>
      <c r="N230" s="222"/>
      <c r="O230" s="222"/>
      <c r="P230" s="222"/>
      <c r="Q230" s="222"/>
      <c r="R230" s="222"/>
      <c r="S230" s="222"/>
      <c r="T230" s="222"/>
      <c r="U230" s="222"/>
      <c r="V230" s="222"/>
      <c r="W230" s="222"/>
      <c r="X230" s="222"/>
      <c r="Y230" s="222"/>
      <c r="Z230" s="222"/>
    </row>
    <row r="231" spans="1:26" ht="12" customHeight="1">
      <c r="A231" s="205" t="s">
        <v>579</v>
      </c>
      <c r="B231" s="206" t="s">
        <v>479</v>
      </c>
      <c r="C231" s="205" t="s">
        <v>220</v>
      </c>
      <c r="D231" s="207">
        <v>58.6</v>
      </c>
      <c r="E231" s="208">
        <v>314</v>
      </c>
      <c r="F231" s="208">
        <f t="shared" si="20"/>
        <v>18400</v>
      </c>
      <c r="G231" s="222"/>
      <c r="H231" s="222"/>
      <c r="I231" s="222"/>
      <c r="J231" s="222"/>
      <c r="K231" s="222"/>
      <c r="L231" s="222"/>
      <c r="M231" s="222"/>
      <c r="N231" s="222"/>
      <c r="O231" s="222"/>
      <c r="P231" s="222"/>
      <c r="Q231" s="222"/>
      <c r="R231" s="222"/>
      <c r="S231" s="222"/>
      <c r="T231" s="222"/>
      <c r="U231" s="222"/>
      <c r="V231" s="222"/>
      <c r="W231" s="222"/>
      <c r="X231" s="222"/>
      <c r="Y231" s="222"/>
      <c r="Z231" s="222"/>
    </row>
    <row r="232" spans="1:26" ht="12" customHeight="1">
      <c r="A232" s="205" t="s">
        <v>580</v>
      </c>
      <c r="B232" s="206" t="s">
        <v>481</v>
      </c>
      <c r="C232" s="205" t="s">
        <v>220</v>
      </c>
      <c r="D232" s="207">
        <v>29.3</v>
      </c>
      <c r="E232" s="208">
        <v>1763</v>
      </c>
      <c r="F232" s="208">
        <f t="shared" si="20"/>
        <v>51656</v>
      </c>
      <c r="G232" s="222"/>
      <c r="H232" s="222"/>
      <c r="I232" s="222"/>
      <c r="J232" s="222"/>
      <c r="K232" s="222"/>
      <c r="L232" s="222"/>
      <c r="M232" s="222"/>
      <c r="N232" s="222"/>
      <c r="O232" s="222"/>
      <c r="P232" s="222"/>
      <c r="Q232" s="222"/>
      <c r="R232" s="222"/>
      <c r="S232" s="222"/>
      <c r="T232" s="222"/>
      <c r="U232" s="222"/>
      <c r="V232" s="222"/>
      <c r="W232" s="222"/>
      <c r="X232" s="222"/>
      <c r="Y232" s="222"/>
      <c r="Z232" s="222"/>
    </row>
    <row r="233" spans="1:26" ht="12" customHeight="1">
      <c r="A233" s="205" t="s">
        <v>581</v>
      </c>
      <c r="B233" s="206" t="s">
        <v>483</v>
      </c>
      <c r="C233" s="205" t="s">
        <v>220</v>
      </c>
      <c r="D233" s="207">
        <v>29.3</v>
      </c>
      <c r="E233" s="208">
        <v>3833</v>
      </c>
      <c r="F233" s="208">
        <f t="shared" si="20"/>
        <v>112307</v>
      </c>
      <c r="G233" s="222"/>
      <c r="H233" s="222"/>
      <c r="I233" s="222"/>
      <c r="J233" s="222"/>
      <c r="K233" s="222"/>
      <c r="L233" s="222"/>
      <c r="M233" s="222"/>
      <c r="N233" s="222"/>
      <c r="O233" s="222"/>
      <c r="P233" s="222"/>
      <c r="Q233" s="222"/>
      <c r="R233" s="222"/>
      <c r="S233" s="222"/>
      <c r="T233" s="222"/>
      <c r="U233" s="222"/>
      <c r="V233" s="222"/>
      <c r="W233" s="222"/>
      <c r="X233" s="222"/>
      <c r="Y233" s="222"/>
      <c r="Z233" s="222"/>
    </row>
    <row r="234" spans="1:26" ht="12" customHeight="1">
      <c r="A234" s="205" t="s">
        <v>582</v>
      </c>
      <c r="B234" s="206" t="s">
        <v>583</v>
      </c>
      <c r="C234" s="205" t="s">
        <v>225</v>
      </c>
      <c r="D234" s="207">
        <v>8</v>
      </c>
      <c r="E234" s="208">
        <v>76413</v>
      </c>
      <c r="F234" s="208">
        <f t="shared" si="20"/>
        <v>611304</v>
      </c>
      <c r="G234" s="222"/>
      <c r="H234" s="222"/>
      <c r="I234" s="222"/>
      <c r="J234" s="222"/>
      <c r="K234" s="222"/>
      <c r="L234" s="222"/>
      <c r="M234" s="222"/>
      <c r="N234" s="222"/>
      <c r="O234" s="222"/>
      <c r="P234" s="222"/>
      <c r="Q234" s="222"/>
      <c r="R234" s="222"/>
      <c r="S234" s="222"/>
      <c r="T234" s="222"/>
      <c r="U234" s="222"/>
      <c r="V234" s="222"/>
      <c r="W234" s="222"/>
      <c r="X234" s="222"/>
      <c r="Y234" s="222"/>
      <c r="Z234" s="222"/>
    </row>
    <row r="235" spans="1:26" ht="12" customHeight="1">
      <c r="A235" s="205" t="s">
        <v>584</v>
      </c>
      <c r="B235" s="206" t="s">
        <v>508</v>
      </c>
      <c r="C235" s="205" t="s">
        <v>225</v>
      </c>
      <c r="D235" s="207">
        <v>6</v>
      </c>
      <c r="E235" s="208">
        <v>85655</v>
      </c>
      <c r="F235" s="208">
        <f t="shared" si="20"/>
        <v>513930</v>
      </c>
      <c r="G235" s="222"/>
      <c r="H235" s="222"/>
      <c r="I235" s="222"/>
      <c r="J235" s="222"/>
      <c r="K235" s="222"/>
      <c r="L235" s="222"/>
      <c r="M235" s="222"/>
      <c r="N235" s="222"/>
      <c r="O235" s="222"/>
      <c r="P235" s="222"/>
      <c r="Q235" s="222"/>
      <c r="R235" s="222"/>
      <c r="S235" s="222"/>
      <c r="T235" s="222"/>
      <c r="U235" s="222"/>
      <c r="V235" s="222"/>
      <c r="W235" s="222"/>
      <c r="X235" s="222"/>
      <c r="Y235" s="222"/>
      <c r="Z235" s="222"/>
    </row>
    <row r="236" spans="1:26" ht="12" customHeight="1">
      <c r="A236" s="205" t="s">
        <v>585</v>
      </c>
      <c r="B236" s="206" t="s">
        <v>447</v>
      </c>
      <c r="C236" s="205" t="s">
        <v>225</v>
      </c>
      <c r="D236" s="207">
        <v>6</v>
      </c>
      <c r="E236" s="208">
        <v>160724</v>
      </c>
      <c r="F236" s="208">
        <f t="shared" si="20"/>
        <v>964344</v>
      </c>
      <c r="G236" s="222"/>
      <c r="H236" s="222"/>
      <c r="I236" s="222"/>
      <c r="J236" s="222"/>
      <c r="K236" s="222"/>
      <c r="L236" s="222"/>
      <c r="M236" s="222"/>
      <c r="N236" s="222"/>
      <c r="O236" s="222"/>
      <c r="P236" s="222"/>
      <c r="Q236" s="222"/>
      <c r="R236" s="222"/>
      <c r="S236" s="222"/>
      <c r="T236" s="222"/>
      <c r="U236" s="222"/>
      <c r="V236" s="222"/>
      <c r="W236" s="222"/>
      <c r="X236" s="222"/>
      <c r="Y236" s="222"/>
      <c r="Z236" s="222"/>
    </row>
    <row r="237" spans="1:26" ht="12" customHeight="1">
      <c r="A237" s="205" t="s">
        <v>586</v>
      </c>
      <c r="B237" s="206" t="s">
        <v>487</v>
      </c>
      <c r="C237" s="205" t="s">
        <v>217</v>
      </c>
      <c r="D237" s="207">
        <v>65.849999999999994</v>
      </c>
      <c r="E237" s="208">
        <v>10435</v>
      </c>
      <c r="F237" s="208">
        <f t="shared" si="20"/>
        <v>687145</v>
      </c>
      <c r="G237" s="222"/>
      <c r="H237" s="222"/>
      <c r="I237" s="222"/>
      <c r="J237" s="222"/>
      <c r="K237" s="222"/>
      <c r="L237" s="222"/>
      <c r="M237" s="222"/>
      <c r="N237" s="222"/>
      <c r="O237" s="222"/>
      <c r="P237" s="222"/>
      <c r="Q237" s="222"/>
      <c r="R237" s="222"/>
      <c r="S237" s="222"/>
      <c r="T237" s="222"/>
      <c r="U237" s="222"/>
      <c r="V237" s="222"/>
      <c r="W237" s="222"/>
      <c r="X237" s="222"/>
      <c r="Y237" s="222"/>
      <c r="Z237" s="222"/>
    </row>
    <row r="238" spans="1:26" ht="12" customHeight="1">
      <c r="A238" s="205" t="s">
        <v>587</v>
      </c>
      <c r="B238" s="206" t="s">
        <v>489</v>
      </c>
      <c r="C238" s="205" t="s">
        <v>490</v>
      </c>
      <c r="D238" s="207">
        <v>1</v>
      </c>
      <c r="E238" s="208">
        <v>120000</v>
      </c>
      <c r="F238" s="208">
        <f t="shared" si="20"/>
        <v>120000</v>
      </c>
      <c r="G238" s="222"/>
      <c r="H238" s="222"/>
      <c r="I238" s="222"/>
      <c r="J238" s="222"/>
      <c r="K238" s="222"/>
      <c r="L238" s="222"/>
      <c r="M238" s="222"/>
      <c r="N238" s="222"/>
      <c r="O238" s="222"/>
      <c r="P238" s="222"/>
      <c r="Q238" s="222"/>
      <c r="R238" s="222"/>
      <c r="S238" s="222"/>
      <c r="T238" s="222"/>
      <c r="U238" s="222"/>
      <c r="V238" s="222"/>
      <c r="W238" s="222"/>
      <c r="X238" s="222"/>
      <c r="Y238" s="222"/>
      <c r="Z238" s="222"/>
    </row>
    <row r="239" spans="1:26" ht="12" customHeight="1">
      <c r="A239" s="201">
        <v>3.1</v>
      </c>
      <c r="B239" s="202" t="s">
        <v>588</v>
      </c>
      <c r="C239" s="201"/>
      <c r="D239" s="229"/>
      <c r="E239" s="210"/>
      <c r="F239" s="204"/>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2" customHeight="1">
      <c r="A240" s="205" t="s">
        <v>589</v>
      </c>
      <c r="B240" s="206" t="s">
        <v>465</v>
      </c>
      <c r="C240" s="205" t="s">
        <v>217</v>
      </c>
      <c r="D240" s="207">
        <v>53.67</v>
      </c>
      <c r="E240" s="208">
        <v>20265</v>
      </c>
      <c r="F240" s="208">
        <f t="shared" ref="F240:F256" si="21">ROUND(D240*E240,0)</f>
        <v>1087623</v>
      </c>
      <c r="G240" s="222"/>
      <c r="H240" s="222"/>
      <c r="I240" s="222"/>
      <c r="J240" s="222"/>
      <c r="K240" s="222"/>
      <c r="L240" s="222"/>
      <c r="M240" s="222"/>
      <c r="N240" s="222"/>
      <c r="O240" s="222"/>
      <c r="P240" s="222"/>
      <c r="Q240" s="222"/>
      <c r="R240" s="222"/>
      <c r="S240" s="222"/>
      <c r="T240" s="222"/>
      <c r="U240" s="222"/>
      <c r="V240" s="222"/>
      <c r="W240" s="222"/>
      <c r="X240" s="222"/>
      <c r="Y240" s="222"/>
      <c r="Z240" s="222"/>
    </row>
    <row r="241" spans="1:26" ht="12" customHeight="1">
      <c r="A241" s="205" t="s">
        <v>590</v>
      </c>
      <c r="B241" s="206" t="s">
        <v>449</v>
      </c>
      <c r="C241" s="205" t="s">
        <v>217</v>
      </c>
      <c r="D241" s="207">
        <v>53.67</v>
      </c>
      <c r="E241" s="208">
        <v>45500</v>
      </c>
      <c r="F241" s="208">
        <f t="shared" si="21"/>
        <v>2441985</v>
      </c>
      <c r="G241" s="222"/>
      <c r="H241" s="222"/>
      <c r="I241" s="222"/>
      <c r="J241" s="222"/>
      <c r="K241" s="222"/>
      <c r="L241" s="222"/>
      <c r="M241" s="222"/>
      <c r="N241" s="222"/>
      <c r="O241" s="222"/>
      <c r="P241" s="222"/>
      <c r="Q241" s="222"/>
      <c r="R241" s="222"/>
      <c r="S241" s="222"/>
      <c r="T241" s="222"/>
      <c r="U241" s="222"/>
      <c r="V241" s="222"/>
      <c r="W241" s="222"/>
      <c r="X241" s="222"/>
      <c r="Y241" s="222"/>
      <c r="Z241" s="222"/>
    </row>
    <row r="242" spans="1:26" ht="12" customHeight="1">
      <c r="A242" s="205" t="s">
        <v>591</v>
      </c>
      <c r="B242" s="206" t="s">
        <v>468</v>
      </c>
      <c r="C242" s="205" t="s">
        <v>217</v>
      </c>
      <c r="D242" s="207">
        <v>53.67</v>
      </c>
      <c r="E242" s="208">
        <v>14019</v>
      </c>
      <c r="F242" s="208">
        <f t="shared" si="21"/>
        <v>752400</v>
      </c>
      <c r="G242" s="222"/>
      <c r="H242" s="222"/>
      <c r="I242" s="222"/>
      <c r="J242" s="222"/>
      <c r="K242" s="222"/>
      <c r="L242" s="222"/>
      <c r="M242" s="222"/>
      <c r="N242" s="222"/>
      <c r="O242" s="222"/>
      <c r="P242" s="222"/>
      <c r="Q242" s="222"/>
      <c r="R242" s="222"/>
      <c r="S242" s="222"/>
      <c r="T242" s="222"/>
      <c r="U242" s="222"/>
      <c r="V242" s="222"/>
      <c r="W242" s="222"/>
      <c r="X242" s="222"/>
      <c r="Y242" s="222"/>
      <c r="Z242" s="222"/>
    </row>
    <row r="243" spans="1:26" ht="12" customHeight="1">
      <c r="A243" s="205" t="s">
        <v>592</v>
      </c>
      <c r="B243" s="206" t="s">
        <v>470</v>
      </c>
      <c r="C243" s="205" t="s">
        <v>217</v>
      </c>
      <c r="D243" s="207">
        <v>29.34</v>
      </c>
      <c r="E243" s="208">
        <v>4418</v>
      </c>
      <c r="F243" s="208">
        <f t="shared" si="21"/>
        <v>129624</v>
      </c>
      <c r="G243" s="222"/>
      <c r="H243" s="222"/>
      <c r="I243" s="222"/>
      <c r="J243" s="222"/>
      <c r="K243" s="222"/>
      <c r="L243" s="222"/>
      <c r="M243" s="222"/>
      <c r="N243" s="222"/>
      <c r="O243" s="222"/>
      <c r="P243" s="222"/>
      <c r="Q243" s="222"/>
      <c r="R243" s="222"/>
      <c r="S243" s="222"/>
      <c r="T243" s="222"/>
      <c r="U243" s="222"/>
      <c r="V243" s="222"/>
      <c r="W243" s="222"/>
      <c r="X243" s="222"/>
      <c r="Y243" s="222"/>
      <c r="Z243" s="222"/>
    </row>
    <row r="244" spans="1:26" ht="12" customHeight="1">
      <c r="A244" s="205" t="s">
        <v>593</v>
      </c>
      <c r="B244" s="206" t="s">
        <v>451</v>
      </c>
      <c r="C244" s="205" t="s">
        <v>217</v>
      </c>
      <c r="D244" s="207">
        <v>53.67</v>
      </c>
      <c r="E244" s="208">
        <v>24082</v>
      </c>
      <c r="F244" s="208">
        <f t="shared" si="21"/>
        <v>1292481</v>
      </c>
      <c r="G244" s="222"/>
      <c r="H244" s="222"/>
      <c r="I244" s="222"/>
      <c r="J244" s="222"/>
      <c r="K244" s="222"/>
      <c r="L244" s="222"/>
      <c r="M244" s="222"/>
      <c r="N244" s="222"/>
      <c r="O244" s="222"/>
      <c r="P244" s="222"/>
      <c r="Q244" s="222"/>
      <c r="R244" s="222"/>
      <c r="S244" s="222"/>
      <c r="T244" s="222"/>
      <c r="U244" s="222"/>
      <c r="V244" s="222"/>
      <c r="W244" s="222"/>
      <c r="X244" s="222"/>
      <c r="Y244" s="222"/>
      <c r="Z244" s="222"/>
    </row>
    <row r="245" spans="1:26" ht="12" customHeight="1">
      <c r="A245" s="205" t="s">
        <v>594</v>
      </c>
      <c r="B245" s="206" t="s">
        <v>473</v>
      </c>
      <c r="C245" s="205" t="s">
        <v>217</v>
      </c>
      <c r="D245" s="207">
        <v>53.67</v>
      </c>
      <c r="E245" s="208">
        <v>91229</v>
      </c>
      <c r="F245" s="208">
        <f t="shared" si="21"/>
        <v>4896260</v>
      </c>
      <c r="G245" s="221"/>
      <c r="H245" s="221"/>
      <c r="I245" s="221"/>
      <c r="J245" s="221"/>
      <c r="K245" s="221"/>
      <c r="L245" s="221"/>
      <c r="M245" s="221"/>
      <c r="N245" s="221"/>
      <c r="O245" s="221"/>
      <c r="P245" s="221"/>
      <c r="Q245" s="221"/>
      <c r="R245" s="221"/>
      <c r="S245" s="221"/>
      <c r="T245" s="221"/>
      <c r="U245" s="221"/>
      <c r="V245" s="221"/>
      <c r="W245" s="221"/>
      <c r="X245" s="221"/>
      <c r="Y245" s="221"/>
      <c r="Z245" s="221"/>
    </row>
    <row r="246" spans="1:26" ht="12" customHeight="1">
      <c r="A246" s="205" t="s">
        <v>595</v>
      </c>
      <c r="B246" s="206" t="s">
        <v>475</v>
      </c>
      <c r="C246" s="205" t="s">
        <v>217</v>
      </c>
      <c r="D246" s="207">
        <v>29.34</v>
      </c>
      <c r="E246" s="208">
        <v>17685</v>
      </c>
      <c r="F246" s="208">
        <f t="shared" si="21"/>
        <v>518878</v>
      </c>
      <c r="G246" s="222"/>
      <c r="H246" s="222"/>
      <c r="I246" s="222"/>
      <c r="J246" s="222"/>
      <c r="K246" s="222"/>
      <c r="L246" s="222"/>
      <c r="M246" s="222"/>
      <c r="N246" s="222"/>
      <c r="O246" s="222"/>
      <c r="P246" s="222"/>
      <c r="Q246" s="222"/>
      <c r="R246" s="222"/>
      <c r="S246" s="222"/>
      <c r="T246" s="222"/>
      <c r="U246" s="222"/>
      <c r="V246" s="222"/>
      <c r="W246" s="222"/>
      <c r="X246" s="222"/>
      <c r="Y246" s="222"/>
      <c r="Z246" s="222"/>
    </row>
    <row r="247" spans="1:26" ht="12" customHeight="1">
      <c r="A247" s="205" t="s">
        <v>596</v>
      </c>
      <c r="B247" s="206" t="s">
        <v>501</v>
      </c>
      <c r="C247" s="205" t="s">
        <v>225</v>
      </c>
      <c r="D247" s="207">
        <v>6</v>
      </c>
      <c r="E247" s="208">
        <v>3261</v>
      </c>
      <c r="F247" s="208">
        <f t="shared" si="21"/>
        <v>19566</v>
      </c>
      <c r="G247" s="222"/>
      <c r="H247" s="222"/>
      <c r="I247" s="222"/>
      <c r="J247" s="222"/>
      <c r="K247" s="222"/>
      <c r="L247" s="222"/>
      <c r="M247" s="222"/>
      <c r="N247" s="222"/>
      <c r="O247" s="222"/>
      <c r="P247" s="222"/>
      <c r="Q247" s="222"/>
      <c r="R247" s="222"/>
      <c r="S247" s="222"/>
      <c r="T247" s="222"/>
      <c r="U247" s="222"/>
      <c r="V247" s="222"/>
      <c r="W247" s="222"/>
      <c r="X247" s="222"/>
      <c r="Y247" s="222"/>
      <c r="Z247" s="222"/>
    </row>
    <row r="248" spans="1:26" ht="12" customHeight="1">
      <c r="A248" s="205" t="s">
        <v>597</v>
      </c>
      <c r="B248" s="206" t="s">
        <v>477</v>
      </c>
      <c r="C248" s="205" t="s">
        <v>225</v>
      </c>
      <c r="D248" s="207">
        <v>2</v>
      </c>
      <c r="E248" s="208">
        <v>1739</v>
      </c>
      <c r="F248" s="208">
        <f t="shared" si="21"/>
        <v>3478</v>
      </c>
      <c r="G248" s="190"/>
      <c r="H248" s="215"/>
      <c r="I248" s="190"/>
      <c r="J248" s="190"/>
      <c r="K248" s="190"/>
      <c r="L248" s="190"/>
      <c r="M248" s="190"/>
      <c r="N248" s="190"/>
      <c r="O248" s="190"/>
      <c r="P248" s="190"/>
      <c r="Q248" s="190"/>
      <c r="R248" s="190"/>
      <c r="S248" s="190"/>
      <c r="T248" s="190"/>
      <c r="U248" s="190"/>
      <c r="V248" s="190"/>
      <c r="W248" s="190"/>
      <c r="X248" s="190"/>
      <c r="Y248" s="190"/>
      <c r="Z248" s="190"/>
    </row>
    <row r="249" spans="1:26" ht="12" customHeight="1">
      <c r="A249" s="205" t="s">
        <v>598</v>
      </c>
      <c r="B249" s="206" t="s">
        <v>479</v>
      </c>
      <c r="C249" s="205" t="s">
        <v>220</v>
      </c>
      <c r="D249" s="207">
        <v>58.68</v>
      </c>
      <c r="E249" s="208">
        <v>314</v>
      </c>
      <c r="F249" s="208">
        <f t="shared" si="21"/>
        <v>18426</v>
      </c>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2" customHeight="1">
      <c r="A250" s="205" t="s">
        <v>599</v>
      </c>
      <c r="B250" s="206" t="s">
        <v>481</v>
      </c>
      <c r="C250" s="205" t="s">
        <v>220</v>
      </c>
      <c r="D250" s="207">
        <v>29.34</v>
      </c>
      <c r="E250" s="208">
        <v>1763</v>
      </c>
      <c r="F250" s="208">
        <f t="shared" si="21"/>
        <v>51726</v>
      </c>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2" customHeight="1">
      <c r="A251" s="205" t="s">
        <v>600</v>
      </c>
      <c r="B251" s="206" t="s">
        <v>483</v>
      </c>
      <c r="C251" s="205" t="s">
        <v>220</v>
      </c>
      <c r="D251" s="207">
        <v>29.34</v>
      </c>
      <c r="E251" s="208">
        <v>3833</v>
      </c>
      <c r="F251" s="208">
        <f t="shared" si="21"/>
        <v>112460</v>
      </c>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2" customHeight="1">
      <c r="A252" s="205" t="s">
        <v>601</v>
      </c>
      <c r="B252" s="206" t="s">
        <v>583</v>
      </c>
      <c r="C252" s="205" t="s">
        <v>225</v>
      </c>
      <c r="D252" s="207">
        <v>8</v>
      </c>
      <c r="E252" s="208">
        <v>76413</v>
      </c>
      <c r="F252" s="208">
        <f t="shared" si="21"/>
        <v>611304</v>
      </c>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2" customHeight="1">
      <c r="A253" s="205" t="s">
        <v>602</v>
      </c>
      <c r="B253" s="206" t="s">
        <v>508</v>
      </c>
      <c r="C253" s="205" t="s">
        <v>225</v>
      </c>
      <c r="D253" s="207">
        <v>6</v>
      </c>
      <c r="E253" s="208">
        <v>85655</v>
      </c>
      <c r="F253" s="208">
        <f t="shared" si="21"/>
        <v>513930</v>
      </c>
      <c r="G253" s="222"/>
      <c r="H253" s="222"/>
      <c r="I253" s="222"/>
      <c r="J253" s="222"/>
      <c r="K253" s="222"/>
      <c r="L253" s="222"/>
      <c r="M253" s="222"/>
      <c r="N253" s="222"/>
      <c r="O253" s="222"/>
      <c r="P253" s="222"/>
      <c r="Q253" s="222"/>
      <c r="R253" s="222"/>
      <c r="S253" s="222"/>
      <c r="T253" s="222"/>
      <c r="U253" s="222"/>
      <c r="V253" s="222"/>
      <c r="W253" s="222"/>
      <c r="X253" s="222"/>
      <c r="Y253" s="222"/>
      <c r="Z253" s="222"/>
    </row>
    <row r="254" spans="1:26" ht="12" customHeight="1">
      <c r="A254" s="205" t="s">
        <v>603</v>
      </c>
      <c r="B254" s="206" t="s">
        <v>447</v>
      </c>
      <c r="C254" s="205" t="s">
        <v>225</v>
      </c>
      <c r="D254" s="207">
        <v>6</v>
      </c>
      <c r="E254" s="208">
        <v>160724</v>
      </c>
      <c r="F254" s="208">
        <f t="shared" si="21"/>
        <v>964344</v>
      </c>
      <c r="G254" s="222"/>
      <c r="H254" s="222"/>
      <c r="I254" s="222"/>
      <c r="J254" s="222"/>
      <c r="K254" s="222"/>
      <c r="L254" s="222"/>
      <c r="M254" s="222"/>
      <c r="N254" s="222"/>
      <c r="O254" s="222"/>
      <c r="P254" s="222"/>
      <c r="Q254" s="222"/>
      <c r="R254" s="222"/>
      <c r="S254" s="222"/>
      <c r="T254" s="222"/>
      <c r="U254" s="222"/>
      <c r="V254" s="222"/>
      <c r="W254" s="222"/>
      <c r="X254" s="222"/>
      <c r="Y254" s="222"/>
      <c r="Z254" s="222"/>
    </row>
    <row r="255" spans="1:26" ht="12" customHeight="1">
      <c r="A255" s="205" t="s">
        <v>604</v>
      </c>
      <c r="B255" s="206" t="s">
        <v>487</v>
      </c>
      <c r="C255" s="205" t="s">
        <v>217</v>
      </c>
      <c r="D255" s="207">
        <v>82.1</v>
      </c>
      <c r="E255" s="208">
        <v>10435</v>
      </c>
      <c r="F255" s="208">
        <f t="shared" si="21"/>
        <v>856714</v>
      </c>
      <c r="G255" s="222"/>
      <c r="H255" s="222"/>
      <c r="I255" s="222"/>
      <c r="J255" s="222"/>
      <c r="K255" s="222"/>
      <c r="L255" s="222"/>
      <c r="M255" s="222"/>
      <c r="N255" s="222"/>
      <c r="O255" s="222"/>
      <c r="P255" s="222"/>
      <c r="Q255" s="222"/>
      <c r="R255" s="222"/>
      <c r="S255" s="222"/>
      <c r="T255" s="222"/>
      <c r="U255" s="222"/>
      <c r="V255" s="222"/>
      <c r="W255" s="222"/>
      <c r="X255" s="222"/>
      <c r="Y255" s="222"/>
      <c r="Z255" s="222"/>
    </row>
    <row r="256" spans="1:26" ht="12" customHeight="1">
      <c r="A256" s="205" t="s">
        <v>605</v>
      </c>
      <c r="B256" s="206" t="s">
        <v>489</v>
      </c>
      <c r="C256" s="205" t="s">
        <v>490</v>
      </c>
      <c r="D256" s="207">
        <v>1</v>
      </c>
      <c r="E256" s="208">
        <v>120000</v>
      </c>
      <c r="F256" s="208">
        <f t="shared" si="21"/>
        <v>120000</v>
      </c>
      <c r="G256" s="221"/>
      <c r="H256" s="221"/>
      <c r="I256" s="221"/>
      <c r="J256" s="221"/>
      <c r="K256" s="221"/>
      <c r="L256" s="221"/>
      <c r="M256" s="221"/>
      <c r="N256" s="221"/>
      <c r="O256" s="221"/>
      <c r="P256" s="221"/>
      <c r="Q256" s="221"/>
      <c r="R256" s="221"/>
      <c r="S256" s="221"/>
      <c r="T256" s="221"/>
      <c r="U256" s="221"/>
      <c r="V256" s="221"/>
      <c r="W256" s="221"/>
      <c r="X256" s="221"/>
      <c r="Y256" s="221"/>
      <c r="Z256" s="221"/>
    </row>
    <row r="257" spans="1:26" ht="12" customHeight="1">
      <c r="A257" s="201">
        <v>3.11</v>
      </c>
      <c r="B257" s="202" t="s">
        <v>606</v>
      </c>
      <c r="C257" s="201"/>
      <c r="D257" s="229"/>
      <c r="E257" s="210"/>
      <c r="F257" s="204"/>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2" customHeight="1">
      <c r="A258" s="205" t="s">
        <v>607</v>
      </c>
      <c r="B258" s="206" t="s">
        <v>465</v>
      </c>
      <c r="C258" s="205" t="s">
        <v>217</v>
      </c>
      <c r="D258" s="207">
        <v>46.97</v>
      </c>
      <c r="E258" s="208">
        <v>20265</v>
      </c>
      <c r="F258" s="208">
        <f t="shared" ref="F258:F272" si="22">ROUND(D258*E258,0)</f>
        <v>951847</v>
      </c>
      <c r="G258" s="221"/>
      <c r="H258" s="221"/>
      <c r="I258" s="221"/>
      <c r="J258" s="221"/>
      <c r="K258" s="221"/>
      <c r="L258" s="221"/>
      <c r="M258" s="221"/>
      <c r="N258" s="221"/>
      <c r="O258" s="221"/>
      <c r="P258" s="221"/>
      <c r="Q258" s="221"/>
      <c r="R258" s="221"/>
      <c r="S258" s="221"/>
      <c r="T258" s="221"/>
      <c r="U258" s="221"/>
      <c r="V258" s="221"/>
      <c r="W258" s="221"/>
      <c r="X258" s="221"/>
      <c r="Y258" s="221"/>
      <c r="Z258" s="221"/>
    </row>
    <row r="259" spans="1:26" ht="12" customHeight="1">
      <c r="A259" s="205" t="s">
        <v>608</v>
      </c>
      <c r="B259" s="206" t="s">
        <v>449</v>
      </c>
      <c r="C259" s="205" t="s">
        <v>217</v>
      </c>
      <c r="D259" s="207">
        <v>46.97</v>
      </c>
      <c r="E259" s="208">
        <v>45500</v>
      </c>
      <c r="F259" s="208">
        <f t="shared" si="22"/>
        <v>2137135</v>
      </c>
      <c r="G259" s="222"/>
      <c r="H259" s="222"/>
      <c r="I259" s="222"/>
      <c r="J259" s="222"/>
      <c r="K259" s="222"/>
      <c r="L259" s="222"/>
      <c r="M259" s="222"/>
      <c r="N259" s="222"/>
      <c r="O259" s="222"/>
      <c r="P259" s="222"/>
      <c r="Q259" s="222"/>
      <c r="R259" s="222"/>
      <c r="S259" s="222"/>
      <c r="T259" s="222"/>
      <c r="U259" s="222"/>
      <c r="V259" s="222"/>
      <c r="W259" s="222"/>
      <c r="X259" s="222"/>
      <c r="Y259" s="222"/>
      <c r="Z259" s="222"/>
    </row>
    <row r="260" spans="1:26" ht="12" customHeight="1">
      <c r="A260" s="205" t="s">
        <v>609</v>
      </c>
      <c r="B260" s="206" t="s">
        <v>468</v>
      </c>
      <c r="C260" s="205" t="s">
        <v>217</v>
      </c>
      <c r="D260" s="207">
        <v>46.97</v>
      </c>
      <c r="E260" s="208">
        <v>14019</v>
      </c>
      <c r="F260" s="208">
        <f t="shared" si="22"/>
        <v>658472</v>
      </c>
      <c r="G260" s="221"/>
      <c r="H260" s="221"/>
      <c r="I260" s="221"/>
      <c r="J260" s="221"/>
      <c r="K260" s="221"/>
      <c r="L260" s="221"/>
      <c r="M260" s="221"/>
      <c r="N260" s="221"/>
      <c r="O260" s="221"/>
      <c r="P260" s="221"/>
      <c r="Q260" s="221"/>
      <c r="R260" s="221"/>
      <c r="S260" s="221"/>
      <c r="T260" s="221"/>
      <c r="U260" s="221"/>
      <c r="V260" s="221"/>
      <c r="W260" s="221"/>
      <c r="X260" s="221"/>
      <c r="Y260" s="221"/>
      <c r="Z260" s="221"/>
    </row>
    <row r="261" spans="1:26" ht="12" customHeight="1">
      <c r="A261" s="205" t="s">
        <v>610</v>
      </c>
      <c r="B261" s="206" t="s">
        <v>470</v>
      </c>
      <c r="C261" s="205" t="s">
        <v>217</v>
      </c>
      <c r="D261" s="207">
        <v>36.9</v>
      </c>
      <c r="E261" s="208">
        <v>4418</v>
      </c>
      <c r="F261" s="208">
        <f t="shared" si="22"/>
        <v>163024</v>
      </c>
      <c r="G261" s="222"/>
      <c r="H261" s="222"/>
      <c r="I261" s="222"/>
      <c r="J261" s="222"/>
      <c r="K261" s="222"/>
      <c r="L261" s="222"/>
      <c r="M261" s="222"/>
      <c r="N261" s="222"/>
      <c r="O261" s="222"/>
      <c r="P261" s="222"/>
      <c r="Q261" s="222"/>
      <c r="R261" s="222"/>
      <c r="S261" s="222"/>
      <c r="T261" s="222"/>
      <c r="U261" s="222"/>
      <c r="V261" s="222"/>
      <c r="W261" s="222"/>
      <c r="X261" s="222"/>
      <c r="Y261" s="222"/>
      <c r="Z261" s="222"/>
    </row>
    <row r="262" spans="1:26" ht="12" customHeight="1">
      <c r="A262" s="205" t="s">
        <v>611</v>
      </c>
      <c r="B262" s="206" t="s">
        <v>451</v>
      </c>
      <c r="C262" s="205" t="s">
        <v>217</v>
      </c>
      <c r="D262" s="207">
        <v>46.97</v>
      </c>
      <c r="E262" s="208">
        <v>24082</v>
      </c>
      <c r="F262" s="208">
        <f t="shared" si="22"/>
        <v>1131132</v>
      </c>
      <c r="G262" s="221"/>
      <c r="H262" s="221"/>
      <c r="I262" s="221"/>
      <c r="J262" s="221"/>
      <c r="K262" s="221"/>
      <c r="L262" s="221"/>
      <c r="M262" s="221"/>
      <c r="N262" s="221"/>
      <c r="O262" s="221"/>
      <c r="P262" s="221"/>
      <c r="Q262" s="221"/>
      <c r="R262" s="221"/>
      <c r="S262" s="221"/>
      <c r="T262" s="221"/>
      <c r="U262" s="221"/>
      <c r="V262" s="221"/>
      <c r="W262" s="221"/>
      <c r="X262" s="221"/>
      <c r="Y262" s="221"/>
      <c r="Z262" s="221"/>
    </row>
    <row r="263" spans="1:26" ht="12" customHeight="1">
      <c r="A263" s="205" t="s">
        <v>612</v>
      </c>
      <c r="B263" s="206" t="s">
        <v>473</v>
      </c>
      <c r="C263" s="205" t="s">
        <v>217</v>
      </c>
      <c r="D263" s="207">
        <v>46.97</v>
      </c>
      <c r="E263" s="208">
        <v>91229</v>
      </c>
      <c r="F263" s="208">
        <f t="shared" si="22"/>
        <v>4285026</v>
      </c>
      <c r="G263" s="222"/>
      <c r="H263" s="222"/>
      <c r="I263" s="222"/>
      <c r="J263" s="222"/>
      <c r="K263" s="222"/>
      <c r="L263" s="222"/>
      <c r="M263" s="222"/>
      <c r="N263" s="222"/>
      <c r="O263" s="222"/>
      <c r="P263" s="222"/>
      <c r="Q263" s="222"/>
      <c r="R263" s="222"/>
      <c r="S263" s="222"/>
      <c r="T263" s="222"/>
      <c r="U263" s="222"/>
      <c r="V263" s="222"/>
      <c r="W263" s="222"/>
      <c r="X263" s="222"/>
      <c r="Y263" s="222"/>
      <c r="Z263" s="222"/>
    </row>
    <row r="264" spans="1:26" ht="12" customHeight="1">
      <c r="A264" s="205" t="s">
        <v>613</v>
      </c>
      <c r="B264" s="206" t="s">
        <v>475</v>
      </c>
      <c r="C264" s="205" t="s">
        <v>217</v>
      </c>
      <c r="D264" s="207">
        <v>36.9</v>
      </c>
      <c r="E264" s="208">
        <v>17685</v>
      </c>
      <c r="F264" s="208">
        <f t="shared" si="22"/>
        <v>652577</v>
      </c>
      <c r="G264" s="222"/>
      <c r="H264" s="222"/>
      <c r="I264" s="222"/>
      <c r="J264" s="222"/>
      <c r="K264" s="222"/>
      <c r="L264" s="222"/>
      <c r="M264" s="222"/>
      <c r="N264" s="222"/>
      <c r="O264" s="222"/>
      <c r="P264" s="222"/>
      <c r="Q264" s="222"/>
      <c r="R264" s="222"/>
      <c r="S264" s="222"/>
      <c r="T264" s="222"/>
      <c r="U264" s="222"/>
      <c r="V264" s="222"/>
      <c r="W264" s="222"/>
      <c r="X264" s="222"/>
      <c r="Y264" s="222"/>
      <c r="Z264" s="222"/>
    </row>
    <row r="265" spans="1:26" ht="12" customHeight="1">
      <c r="A265" s="205" t="s">
        <v>614</v>
      </c>
      <c r="B265" s="206" t="s">
        <v>501</v>
      </c>
      <c r="C265" s="205" t="s">
        <v>225</v>
      </c>
      <c r="D265" s="207">
        <v>3</v>
      </c>
      <c r="E265" s="208">
        <v>3261</v>
      </c>
      <c r="F265" s="208">
        <f t="shared" si="22"/>
        <v>9783</v>
      </c>
      <c r="G265" s="190"/>
      <c r="H265" s="215"/>
      <c r="I265" s="190"/>
      <c r="J265" s="190"/>
      <c r="K265" s="190"/>
      <c r="L265" s="190"/>
      <c r="M265" s="190"/>
      <c r="N265" s="190"/>
      <c r="O265" s="190"/>
      <c r="P265" s="190"/>
      <c r="Q265" s="190"/>
      <c r="R265" s="190"/>
      <c r="S265" s="190"/>
      <c r="T265" s="190"/>
      <c r="U265" s="190"/>
      <c r="V265" s="190"/>
      <c r="W265" s="190"/>
      <c r="X265" s="190"/>
      <c r="Y265" s="190"/>
      <c r="Z265" s="190"/>
    </row>
    <row r="266" spans="1:26" ht="12" customHeight="1">
      <c r="A266" s="205" t="s">
        <v>615</v>
      </c>
      <c r="B266" s="206" t="s">
        <v>477</v>
      </c>
      <c r="C266" s="205" t="s">
        <v>225</v>
      </c>
      <c r="D266" s="207">
        <v>1</v>
      </c>
      <c r="E266" s="208">
        <v>1739</v>
      </c>
      <c r="F266" s="208">
        <f t="shared" si="22"/>
        <v>1739</v>
      </c>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2" customHeight="1">
      <c r="A267" s="205" t="s">
        <v>616</v>
      </c>
      <c r="B267" s="206" t="s">
        <v>479</v>
      </c>
      <c r="C267" s="205" t="s">
        <v>220</v>
      </c>
      <c r="D267" s="207">
        <v>73.8</v>
      </c>
      <c r="E267" s="208">
        <v>314</v>
      </c>
      <c r="F267" s="208">
        <f t="shared" si="22"/>
        <v>23173</v>
      </c>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2" customHeight="1">
      <c r="A268" s="205" t="s">
        <v>617</v>
      </c>
      <c r="B268" s="206" t="s">
        <v>481</v>
      </c>
      <c r="C268" s="205" t="s">
        <v>220</v>
      </c>
      <c r="D268" s="207">
        <v>36.9</v>
      </c>
      <c r="E268" s="208">
        <v>1763</v>
      </c>
      <c r="F268" s="208">
        <f t="shared" si="22"/>
        <v>65055</v>
      </c>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2" customHeight="1">
      <c r="A269" s="205" t="s">
        <v>618</v>
      </c>
      <c r="B269" s="206" t="s">
        <v>483</v>
      </c>
      <c r="C269" s="205" t="s">
        <v>220</v>
      </c>
      <c r="D269" s="207">
        <v>36.9</v>
      </c>
      <c r="E269" s="208">
        <v>3833</v>
      </c>
      <c r="F269" s="208">
        <f t="shared" si="22"/>
        <v>141438</v>
      </c>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2" customHeight="1">
      <c r="A270" s="205" t="s">
        <v>619</v>
      </c>
      <c r="B270" s="206" t="s">
        <v>583</v>
      </c>
      <c r="C270" s="205" t="s">
        <v>225</v>
      </c>
      <c r="D270" s="207">
        <v>1</v>
      </c>
      <c r="E270" s="208">
        <v>76413</v>
      </c>
      <c r="F270" s="208">
        <f t="shared" si="22"/>
        <v>76413</v>
      </c>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2" customHeight="1">
      <c r="A271" s="205" t="s">
        <v>620</v>
      </c>
      <c r="B271" s="206" t="s">
        <v>487</v>
      </c>
      <c r="C271" s="205" t="s">
        <v>217</v>
      </c>
      <c r="D271" s="207">
        <v>88.16</v>
      </c>
      <c r="E271" s="208">
        <v>10435</v>
      </c>
      <c r="F271" s="208">
        <f t="shared" si="22"/>
        <v>919950</v>
      </c>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2" customHeight="1">
      <c r="A272" s="205" t="s">
        <v>621</v>
      </c>
      <c r="B272" s="206" t="s">
        <v>489</v>
      </c>
      <c r="C272" s="205" t="s">
        <v>490</v>
      </c>
      <c r="D272" s="207">
        <v>1</v>
      </c>
      <c r="E272" s="208">
        <v>120000</v>
      </c>
      <c r="F272" s="208">
        <f t="shared" si="22"/>
        <v>120000</v>
      </c>
      <c r="G272" s="221"/>
      <c r="H272" s="221"/>
      <c r="I272" s="221"/>
      <c r="J272" s="221"/>
      <c r="K272" s="221"/>
      <c r="L272" s="221"/>
      <c r="M272" s="221"/>
      <c r="N272" s="221"/>
      <c r="O272" s="221"/>
      <c r="P272" s="221"/>
      <c r="Q272" s="221"/>
      <c r="R272" s="221"/>
      <c r="S272" s="221"/>
      <c r="T272" s="221"/>
      <c r="U272" s="221"/>
      <c r="V272" s="221"/>
      <c r="W272" s="221"/>
      <c r="X272" s="221"/>
      <c r="Y272" s="221"/>
      <c r="Z272" s="221"/>
    </row>
    <row r="273" spans="1:26" ht="12" customHeight="1">
      <c r="A273" s="201">
        <v>3.12</v>
      </c>
      <c r="B273" s="202" t="s">
        <v>622</v>
      </c>
      <c r="C273" s="201"/>
      <c r="D273" s="229"/>
      <c r="E273" s="210"/>
      <c r="F273" s="204"/>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2" customHeight="1">
      <c r="A274" s="205" t="s">
        <v>623</v>
      </c>
      <c r="B274" s="206" t="s">
        <v>624</v>
      </c>
      <c r="C274" s="205" t="s">
        <v>217</v>
      </c>
      <c r="D274" s="207">
        <v>75.56</v>
      </c>
      <c r="E274" s="208">
        <v>20265</v>
      </c>
      <c r="F274" s="208">
        <f t="shared" ref="F274:F293" si="23">ROUND(D274*E274,0)</f>
        <v>1531223</v>
      </c>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12" customHeight="1">
      <c r="A275" s="205" t="s">
        <v>625</v>
      </c>
      <c r="B275" s="206" t="s">
        <v>449</v>
      </c>
      <c r="C275" s="205" t="s">
        <v>225</v>
      </c>
      <c r="D275" s="207">
        <v>75.56</v>
      </c>
      <c r="E275" s="208">
        <v>45500</v>
      </c>
      <c r="F275" s="208">
        <f t="shared" si="23"/>
        <v>3437980</v>
      </c>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12" customHeight="1">
      <c r="A276" s="205" t="s">
        <v>626</v>
      </c>
      <c r="B276" s="206" t="s">
        <v>468</v>
      </c>
      <c r="C276" s="205" t="s">
        <v>217</v>
      </c>
      <c r="D276" s="207">
        <v>75.56</v>
      </c>
      <c r="E276" s="208">
        <v>14019</v>
      </c>
      <c r="F276" s="208">
        <f t="shared" si="23"/>
        <v>1059276</v>
      </c>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12" customHeight="1">
      <c r="A277" s="205" t="s">
        <v>627</v>
      </c>
      <c r="B277" s="206" t="s">
        <v>470</v>
      </c>
      <c r="C277" s="205" t="s">
        <v>220</v>
      </c>
      <c r="D277" s="207">
        <v>35.299999999999997</v>
      </c>
      <c r="E277" s="208">
        <v>4418</v>
      </c>
      <c r="F277" s="208">
        <f t="shared" si="23"/>
        <v>155955</v>
      </c>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12" customHeight="1">
      <c r="A278" s="205" t="s">
        <v>628</v>
      </c>
      <c r="B278" s="206" t="s">
        <v>629</v>
      </c>
      <c r="C278" s="205" t="s">
        <v>220</v>
      </c>
      <c r="D278" s="207">
        <v>35.299999999999997</v>
      </c>
      <c r="E278" s="208">
        <v>17527</v>
      </c>
      <c r="F278" s="208">
        <f t="shared" si="23"/>
        <v>618703</v>
      </c>
      <c r="G278" s="221"/>
      <c r="H278" s="221"/>
      <c r="I278" s="221"/>
      <c r="J278" s="221"/>
      <c r="K278" s="221"/>
      <c r="L278" s="221"/>
      <c r="M278" s="221"/>
      <c r="N278" s="221"/>
      <c r="O278" s="221"/>
      <c r="P278" s="221"/>
      <c r="Q278" s="221"/>
      <c r="R278" s="221"/>
      <c r="S278" s="221"/>
      <c r="T278" s="221"/>
      <c r="U278" s="221"/>
      <c r="V278" s="221"/>
      <c r="W278" s="221"/>
      <c r="X278" s="221"/>
      <c r="Y278" s="221"/>
      <c r="Z278" s="221"/>
    </row>
    <row r="279" spans="1:26" ht="12" customHeight="1">
      <c r="A279" s="205" t="s">
        <v>630</v>
      </c>
      <c r="B279" s="206" t="s">
        <v>631</v>
      </c>
      <c r="C279" s="205" t="s">
        <v>217</v>
      </c>
      <c r="D279" s="207">
        <v>75.56</v>
      </c>
      <c r="E279" s="208">
        <v>8106</v>
      </c>
      <c r="F279" s="208">
        <f t="shared" si="23"/>
        <v>612489</v>
      </c>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12" customHeight="1">
      <c r="A280" s="205" t="s">
        <v>632</v>
      </c>
      <c r="B280" s="206" t="s">
        <v>633</v>
      </c>
      <c r="C280" s="205" t="s">
        <v>217</v>
      </c>
      <c r="D280" s="207">
        <v>75.56</v>
      </c>
      <c r="E280" s="208">
        <v>84019</v>
      </c>
      <c r="F280" s="208">
        <f t="shared" si="23"/>
        <v>6348476</v>
      </c>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12" customHeight="1">
      <c r="A281" s="205" t="s">
        <v>634</v>
      </c>
      <c r="B281" s="206" t="s">
        <v>635</v>
      </c>
      <c r="C281" s="205" t="s">
        <v>225</v>
      </c>
      <c r="D281" s="207">
        <v>9</v>
      </c>
      <c r="E281" s="208">
        <v>3261</v>
      </c>
      <c r="F281" s="208">
        <f t="shared" si="23"/>
        <v>29349</v>
      </c>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12" customHeight="1">
      <c r="A282" s="205" t="s">
        <v>636</v>
      </c>
      <c r="B282" s="206" t="s">
        <v>477</v>
      </c>
      <c r="C282" s="205" t="s">
        <v>225</v>
      </c>
      <c r="D282" s="207">
        <v>17</v>
      </c>
      <c r="E282" s="208">
        <v>1739</v>
      </c>
      <c r="F282" s="208">
        <f t="shared" si="23"/>
        <v>29563</v>
      </c>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12" customHeight="1">
      <c r="A283" s="205" t="s">
        <v>637</v>
      </c>
      <c r="B283" s="206" t="s">
        <v>638</v>
      </c>
      <c r="C283" s="205" t="s">
        <v>225</v>
      </c>
      <c r="D283" s="207">
        <v>5</v>
      </c>
      <c r="E283" s="208">
        <v>21738</v>
      </c>
      <c r="F283" s="208">
        <f t="shared" si="23"/>
        <v>108690</v>
      </c>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12" customHeight="1">
      <c r="A284" s="205" t="s">
        <v>639</v>
      </c>
      <c r="B284" s="206" t="s">
        <v>479</v>
      </c>
      <c r="C284" s="205" t="s">
        <v>220</v>
      </c>
      <c r="D284" s="207">
        <v>70.599999999999994</v>
      </c>
      <c r="E284" s="208">
        <v>314</v>
      </c>
      <c r="F284" s="208">
        <f t="shared" si="23"/>
        <v>22168</v>
      </c>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12" customHeight="1">
      <c r="A285" s="205" t="s">
        <v>640</v>
      </c>
      <c r="B285" s="206" t="s">
        <v>641</v>
      </c>
      <c r="C285" s="205" t="s">
        <v>220</v>
      </c>
      <c r="D285" s="207">
        <v>35.299999999999997</v>
      </c>
      <c r="E285" s="208">
        <v>1763</v>
      </c>
      <c r="F285" s="208">
        <f t="shared" si="23"/>
        <v>62234</v>
      </c>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12" customHeight="1">
      <c r="A286" s="205" t="s">
        <v>642</v>
      </c>
      <c r="B286" s="206" t="s">
        <v>643</v>
      </c>
      <c r="C286" s="205" t="s">
        <v>220</v>
      </c>
      <c r="D286" s="207">
        <v>35.299999999999997</v>
      </c>
      <c r="E286" s="208">
        <v>3833</v>
      </c>
      <c r="F286" s="208">
        <f t="shared" si="23"/>
        <v>135305</v>
      </c>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12" customHeight="1">
      <c r="A287" s="205" t="s">
        <v>644</v>
      </c>
      <c r="B287" s="206" t="s">
        <v>645</v>
      </c>
      <c r="C287" s="205" t="s">
        <v>225</v>
      </c>
      <c r="D287" s="207">
        <v>1</v>
      </c>
      <c r="E287" s="208">
        <v>500000</v>
      </c>
      <c r="F287" s="208">
        <f t="shared" si="23"/>
        <v>500000</v>
      </c>
      <c r="G287" s="221"/>
      <c r="H287" s="221"/>
      <c r="I287" s="221"/>
      <c r="J287" s="221"/>
      <c r="K287" s="221"/>
      <c r="L287" s="221"/>
      <c r="M287" s="221"/>
      <c r="N287" s="221"/>
      <c r="O287" s="221"/>
      <c r="P287" s="221"/>
      <c r="Q287" s="221"/>
      <c r="R287" s="221"/>
      <c r="S287" s="221"/>
      <c r="T287" s="221"/>
      <c r="U287" s="221"/>
      <c r="V287" s="221"/>
      <c r="W287" s="221"/>
      <c r="X287" s="221"/>
      <c r="Y287" s="221"/>
      <c r="Z287" s="221"/>
    </row>
    <row r="288" spans="1:26" ht="12" customHeight="1">
      <c r="A288" s="205" t="s">
        <v>646</v>
      </c>
      <c r="B288" s="206" t="s">
        <v>647</v>
      </c>
      <c r="C288" s="205" t="s">
        <v>220</v>
      </c>
      <c r="D288" s="207">
        <v>8</v>
      </c>
      <c r="E288" s="208">
        <v>37600</v>
      </c>
      <c r="F288" s="208">
        <f t="shared" si="23"/>
        <v>300800</v>
      </c>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12" customHeight="1">
      <c r="A289" s="205" t="s">
        <v>648</v>
      </c>
      <c r="B289" s="206" t="s">
        <v>649</v>
      </c>
      <c r="C289" s="205" t="s">
        <v>225</v>
      </c>
      <c r="D289" s="207">
        <v>16</v>
      </c>
      <c r="E289" s="208">
        <v>76413</v>
      </c>
      <c r="F289" s="208">
        <f t="shared" si="23"/>
        <v>1222608</v>
      </c>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12" customHeight="1">
      <c r="A290" s="205" t="s">
        <v>650</v>
      </c>
      <c r="B290" s="206" t="s">
        <v>508</v>
      </c>
      <c r="C290" s="205" t="s">
        <v>225</v>
      </c>
      <c r="D290" s="207">
        <v>2</v>
      </c>
      <c r="E290" s="208">
        <v>85655</v>
      </c>
      <c r="F290" s="208">
        <f t="shared" si="23"/>
        <v>171310</v>
      </c>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12" customHeight="1">
      <c r="A291" s="205" t="s">
        <v>651</v>
      </c>
      <c r="B291" s="206" t="s">
        <v>447</v>
      </c>
      <c r="C291" s="205" t="s">
        <v>225</v>
      </c>
      <c r="D291" s="207">
        <v>2</v>
      </c>
      <c r="E291" s="208">
        <v>160724</v>
      </c>
      <c r="F291" s="208">
        <f t="shared" si="23"/>
        <v>321448</v>
      </c>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12" customHeight="1">
      <c r="A292" s="205" t="s">
        <v>652</v>
      </c>
      <c r="B292" s="206" t="s">
        <v>653</v>
      </c>
      <c r="C292" s="205" t="s">
        <v>389</v>
      </c>
      <c r="D292" s="207">
        <v>76.319999999999993</v>
      </c>
      <c r="E292" s="208">
        <v>10435</v>
      </c>
      <c r="F292" s="208">
        <f t="shared" si="23"/>
        <v>796399</v>
      </c>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12" customHeight="1">
      <c r="A293" s="205" t="s">
        <v>654</v>
      </c>
      <c r="B293" s="206" t="s">
        <v>489</v>
      </c>
      <c r="C293" s="205" t="s">
        <v>490</v>
      </c>
      <c r="D293" s="207">
        <v>1</v>
      </c>
      <c r="E293" s="208">
        <v>120000</v>
      </c>
      <c r="F293" s="208">
        <f t="shared" si="23"/>
        <v>120000</v>
      </c>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12" customHeight="1">
      <c r="A294" s="201">
        <v>3.13</v>
      </c>
      <c r="B294" s="202" t="s">
        <v>655</v>
      </c>
      <c r="C294" s="201"/>
      <c r="D294" s="229"/>
      <c r="E294" s="210"/>
      <c r="F294" s="204"/>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2" customHeight="1">
      <c r="A295" s="205" t="s">
        <v>656</v>
      </c>
      <c r="B295" s="206" t="s">
        <v>468</v>
      </c>
      <c r="C295" s="205" t="s">
        <v>217</v>
      </c>
      <c r="D295" s="207">
        <v>77.77</v>
      </c>
      <c r="E295" s="208">
        <v>14019</v>
      </c>
      <c r="F295" s="208">
        <f t="shared" ref="F295:F302" si="24">ROUND(D295*E295,0)</f>
        <v>1090258</v>
      </c>
      <c r="G295" s="221"/>
      <c r="H295" s="221"/>
      <c r="I295" s="221"/>
      <c r="J295" s="221"/>
      <c r="K295" s="221"/>
      <c r="L295" s="221"/>
      <c r="M295" s="221"/>
      <c r="N295" s="221"/>
      <c r="O295" s="221"/>
      <c r="P295" s="221"/>
      <c r="Q295" s="221"/>
      <c r="R295" s="221"/>
      <c r="S295" s="221"/>
      <c r="T295" s="221"/>
      <c r="U295" s="221"/>
      <c r="V295" s="221"/>
      <c r="W295" s="221"/>
      <c r="X295" s="221"/>
      <c r="Y295" s="221"/>
      <c r="Z295" s="221"/>
    </row>
    <row r="296" spans="1:26" ht="12" customHeight="1">
      <c r="A296" s="205" t="s">
        <v>657</v>
      </c>
      <c r="B296" s="206" t="s">
        <v>658</v>
      </c>
      <c r="C296" s="205" t="s">
        <v>220</v>
      </c>
      <c r="D296" s="207">
        <v>35.700000000000003</v>
      </c>
      <c r="E296" s="208">
        <v>4418</v>
      </c>
      <c r="F296" s="208">
        <f t="shared" si="24"/>
        <v>157723</v>
      </c>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12" customHeight="1">
      <c r="A297" s="205" t="s">
        <v>659</v>
      </c>
      <c r="B297" s="206" t="s">
        <v>629</v>
      </c>
      <c r="C297" s="205" t="s">
        <v>220</v>
      </c>
      <c r="D297" s="207">
        <v>35.700000000000003</v>
      </c>
      <c r="E297" s="208">
        <v>17527</v>
      </c>
      <c r="F297" s="208">
        <f t="shared" si="24"/>
        <v>625714</v>
      </c>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12" customHeight="1">
      <c r="A298" s="205" t="s">
        <v>660</v>
      </c>
      <c r="B298" s="206" t="s">
        <v>631</v>
      </c>
      <c r="C298" s="205" t="s">
        <v>217</v>
      </c>
      <c r="D298" s="207">
        <v>77.77</v>
      </c>
      <c r="E298" s="208">
        <v>8106</v>
      </c>
      <c r="F298" s="208">
        <f t="shared" si="24"/>
        <v>630404</v>
      </c>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12" customHeight="1">
      <c r="A299" s="205" t="s">
        <v>661</v>
      </c>
      <c r="B299" s="206" t="s">
        <v>633</v>
      </c>
      <c r="C299" s="205" t="s">
        <v>217</v>
      </c>
      <c r="D299" s="207">
        <v>77.77</v>
      </c>
      <c r="E299" s="208">
        <v>84019</v>
      </c>
      <c r="F299" s="208">
        <f t="shared" si="24"/>
        <v>6534158</v>
      </c>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12" customHeight="1">
      <c r="A300" s="205" t="s">
        <v>662</v>
      </c>
      <c r="B300" s="206" t="s">
        <v>663</v>
      </c>
      <c r="C300" s="205" t="s">
        <v>220</v>
      </c>
      <c r="D300" s="207">
        <v>17.850000000000001</v>
      </c>
      <c r="E300" s="208">
        <v>6270</v>
      </c>
      <c r="F300" s="208">
        <f t="shared" si="24"/>
        <v>111920</v>
      </c>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12" customHeight="1">
      <c r="A301" s="205" t="s">
        <v>664</v>
      </c>
      <c r="B301" s="206" t="s">
        <v>653</v>
      </c>
      <c r="C301" s="205" t="s">
        <v>389</v>
      </c>
      <c r="D301" s="207">
        <v>84.9</v>
      </c>
      <c r="E301" s="208">
        <v>10435</v>
      </c>
      <c r="F301" s="208">
        <f t="shared" si="24"/>
        <v>885932</v>
      </c>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12" customHeight="1">
      <c r="A302" s="205" t="s">
        <v>665</v>
      </c>
      <c r="B302" s="206" t="s">
        <v>489</v>
      </c>
      <c r="C302" s="205" t="s">
        <v>490</v>
      </c>
      <c r="D302" s="207">
        <v>1</v>
      </c>
      <c r="E302" s="208">
        <v>120000</v>
      </c>
      <c r="F302" s="208">
        <f t="shared" si="24"/>
        <v>120000</v>
      </c>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12" customHeight="1">
      <c r="A303" s="201">
        <v>3.14</v>
      </c>
      <c r="B303" s="202" t="s">
        <v>666</v>
      </c>
      <c r="C303" s="201"/>
      <c r="D303" s="229"/>
      <c r="E303" s="210"/>
      <c r="F303" s="204"/>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2" customHeight="1">
      <c r="A304" s="205" t="s">
        <v>667</v>
      </c>
      <c r="B304" s="206" t="s">
        <v>468</v>
      </c>
      <c r="C304" s="205" t="s">
        <v>217</v>
      </c>
      <c r="D304" s="207">
        <v>82.4</v>
      </c>
      <c r="E304" s="208">
        <v>14019</v>
      </c>
      <c r="F304" s="208">
        <f t="shared" ref="F304:F313" si="25">ROUND(D304*E304,0)</f>
        <v>1155166</v>
      </c>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12" customHeight="1">
      <c r="A305" s="205" t="s">
        <v>668</v>
      </c>
      <c r="B305" s="206" t="s">
        <v>451</v>
      </c>
      <c r="C305" s="205" t="s">
        <v>217</v>
      </c>
      <c r="D305" s="207">
        <v>82.4</v>
      </c>
      <c r="E305" s="208">
        <v>24082</v>
      </c>
      <c r="F305" s="208">
        <f t="shared" si="25"/>
        <v>1984357</v>
      </c>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12" customHeight="1">
      <c r="A306" s="205" t="s">
        <v>669</v>
      </c>
      <c r="B306" s="206" t="s">
        <v>473</v>
      </c>
      <c r="C306" s="205" t="s">
        <v>217</v>
      </c>
      <c r="D306" s="207">
        <v>82.4</v>
      </c>
      <c r="E306" s="208">
        <v>91229</v>
      </c>
      <c r="F306" s="208">
        <f t="shared" si="25"/>
        <v>7517270</v>
      </c>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12" customHeight="1">
      <c r="A307" s="205" t="s">
        <v>670</v>
      </c>
      <c r="B307" s="206" t="s">
        <v>477</v>
      </c>
      <c r="C307" s="205" t="s">
        <v>225</v>
      </c>
      <c r="D307" s="207">
        <v>20</v>
      </c>
      <c r="E307" s="208">
        <v>1739</v>
      </c>
      <c r="F307" s="208">
        <f t="shared" si="25"/>
        <v>34780</v>
      </c>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12" customHeight="1">
      <c r="A308" s="205" t="s">
        <v>671</v>
      </c>
      <c r="B308" s="206" t="s">
        <v>479</v>
      </c>
      <c r="C308" s="205" t="s">
        <v>220</v>
      </c>
      <c r="D308" s="207">
        <v>73.2</v>
      </c>
      <c r="E308" s="208">
        <v>314</v>
      </c>
      <c r="F308" s="208">
        <f t="shared" si="25"/>
        <v>22985</v>
      </c>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12" customHeight="1">
      <c r="A309" s="205" t="s">
        <v>672</v>
      </c>
      <c r="B309" s="206" t="s">
        <v>641</v>
      </c>
      <c r="C309" s="205" t="s">
        <v>220</v>
      </c>
      <c r="D309" s="207">
        <v>36.6</v>
      </c>
      <c r="E309" s="208">
        <v>1763</v>
      </c>
      <c r="F309" s="208">
        <f t="shared" si="25"/>
        <v>64526</v>
      </c>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12" customHeight="1">
      <c r="A310" s="205" t="s">
        <v>673</v>
      </c>
      <c r="B310" s="206" t="s">
        <v>643</v>
      </c>
      <c r="C310" s="205" t="s">
        <v>220</v>
      </c>
      <c r="D310" s="207">
        <v>36.6</v>
      </c>
      <c r="E310" s="208">
        <v>3833</v>
      </c>
      <c r="F310" s="208">
        <f t="shared" si="25"/>
        <v>140288</v>
      </c>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12" customHeight="1">
      <c r="A311" s="205" t="s">
        <v>674</v>
      </c>
      <c r="B311" s="206" t="s">
        <v>675</v>
      </c>
      <c r="C311" s="205" t="s">
        <v>225</v>
      </c>
      <c r="D311" s="207">
        <v>20</v>
      </c>
      <c r="E311" s="208">
        <v>76413</v>
      </c>
      <c r="F311" s="208">
        <f t="shared" si="25"/>
        <v>1528260</v>
      </c>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12" customHeight="1">
      <c r="A312" s="205" t="s">
        <v>676</v>
      </c>
      <c r="B312" s="206" t="s">
        <v>677</v>
      </c>
      <c r="C312" s="205" t="s">
        <v>389</v>
      </c>
      <c r="D312" s="207">
        <v>176.38</v>
      </c>
      <c r="E312" s="208">
        <v>10435</v>
      </c>
      <c r="F312" s="208">
        <f t="shared" si="25"/>
        <v>1840525</v>
      </c>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12" customHeight="1">
      <c r="A313" s="205" t="s">
        <v>678</v>
      </c>
      <c r="B313" s="206" t="s">
        <v>489</v>
      </c>
      <c r="C313" s="205" t="s">
        <v>490</v>
      </c>
      <c r="D313" s="207">
        <v>1</v>
      </c>
      <c r="E313" s="208">
        <v>120000</v>
      </c>
      <c r="F313" s="208">
        <f t="shared" si="25"/>
        <v>120000</v>
      </c>
      <c r="G313" s="221"/>
      <c r="H313" s="221"/>
      <c r="I313" s="221"/>
      <c r="J313" s="221"/>
      <c r="K313" s="221"/>
      <c r="L313" s="221"/>
      <c r="M313" s="221"/>
      <c r="N313" s="221"/>
      <c r="O313" s="221"/>
      <c r="P313" s="221"/>
      <c r="Q313" s="221"/>
      <c r="R313" s="221"/>
      <c r="S313" s="221"/>
      <c r="T313" s="221"/>
      <c r="U313" s="221"/>
      <c r="V313" s="221"/>
      <c r="W313" s="221"/>
      <c r="X313" s="221"/>
      <c r="Y313" s="221"/>
      <c r="Z313" s="221"/>
    </row>
    <row r="314" spans="1:26" ht="12" customHeight="1">
      <c r="A314" s="201" t="s">
        <v>679</v>
      </c>
      <c r="B314" s="202" t="s">
        <v>622</v>
      </c>
      <c r="C314" s="201"/>
      <c r="D314" s="229"/>
      <c r="E314" s="210"/>
      <c r="F314" s="204"/>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2" customHeight="1">
      <c r="A315" s="205" t="s">
        <v>680</v>
      </c>
      <c r="B315" s="206" t="s">
        <v>468</v>
      </c>
      <c r="C315" s="205" t="s">
        <v>217</v>
      </c>
      <c r="D315" s="207">
        <v>54.72</v>
      </c>
      <c r="E315" s="208">
        <v>14019</v>
      </c>
      <c r="F315" s="208">
        <f t="shared" ref="F315:F327" si="26">ROUND(D315*E315,0)</f>
        <v>767120</v>
      </c>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12" customHeight="1">
      <c r="A316" s="205" t="s">
        <v>681</v>
      </c>
      <c r="B316" s="206" t="s">
        <v>451</v>
      </c>
      <c r="C316" s="205" t="s">
        <v>217</v>
      </c>
      <c r="D316" s="207">
        <v>54.72</v>
      </c>
      <c r="E316" s="208">
        <v>24082</v>
      </c>
      <c r="F316" s="208">
        <f t="shared" si="26"/>
        <v>1317767</v>
      </c>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12" customHeight="1">
      <c r="A317" s="205" t="s">
        <v>682</v>
      </c>
      <c r="B317" s="206" t="s">
        <v>473</v>
      </c>
      <c r="C317" s="205" t="s">
        <v>217</v>
      </c>
      <c r="D317" s="207">
        <v>54.72</v>
      </c>
      <c r="E317" s="208">
        <v>91229</v>
      </c>
      <c r="F317" s="208">
        <f t="shared" si="26"/>
        <v>4992051</v>
      </c>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12" customHeight="1">
      <c r="A318" s="205" t="s">
        <v>683</v>
      </c>
      <c r="B318" s="206" t="s">
        <v>635</v>
      </c>
      <c r="C318" s="205" t="s">
        <v>225</v>
      </c>
      <c r="D318" s="207">
        <v>6</v>
      </c>
      <c r="E318" s="208">
        <v>3261</v>
      </c>
      <c r="F318" s="208">
        <f t="shared" si="26"/>
        <v>19566</v>
      </c>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12" customHeight="1">
      <c r="A319" s="205" t="s">
        <v>684</v>
      </c>
      <c r="B319" s="206" t="s">
        <v>477</v>
      </c>
      <c r="C319" s="205" t="s">
        <v>225</v>
      </c>
      <c r="D319" s="207">
        <v>16</v>
      </c>
      <c r="E319" s="208">
        <v>1739</v>
      </c>
      <c r="F319" s="208">
        <f t="shared" si="26"/>
        <v>27824</v>
      </c>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12" customHeight="1">
      <c r="A320" s="205" t="s">
        <v>685</v>
      </c>
      <c r="B320" s="206" t="s">
        <v>479</v>
      </c>
      <c r="C320" s="205" t="s">
        <v>220</v>
      </c>
      <c r="D320" s="207">
        <v>59.2</v>
      </c>
      <c r="E320" s="208">
        <v>314</v>
      </c>
      <c r="F320" s="208">
        <f t="shared" si="26"/>
        <v>18589</v>
      </c>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12" customHeight="1">
      <c r="A321" s="205" t="s">
        <v>686</v>
      </c>
      <c r="B321" s="206" t="s">
        <v>641</v>
      </c>
      <c r="C321" s="205" t="s">
        <v>220</v>
      </c>
      <c r="D321" s="207">
        <v>29.6</v>
      </c>
      <c r="E321" s="208">
        <v>1763</v>
      </c>
      <c r="F321" s="208">
        <f t="shared" si="26"/>
        <v>52185</v>
      </c>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12" customHeight="1">
      <c r="A322" s="205" t="s">
        <v>687</v>
      </c>
      <c r="B322" s="206" t="s">
        <v>643</v>
      </c>
      <c r="C322" s="205" t="s">
        <v>220</v>
      </c>
      <c r="D322" s="207">
        <v>29.6</v>
      </c>
      <c r="E322" s="208">
        <v>3833</v>
      </c>
      <c r="F322" s="208">
        <f t="shared" si="26"/>
        <v>113457</v>
      </c>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12" customHeight="1">
      <c r="A323" s="205" t="s">
        <v>688</v>
      </c>
      <c r="B323" s="206" t="s">
        <v>689</v>
      </c>
      <c r="C323" s="205" t="s">
        <v>225</v>
      </c>
      <c r="D323" s="207">
        <v>16</v>
      </c>
      <c r="E323" s="208">
        <v>76413</v>
      </c>
      <c r="F323" s="208">
        <f t="shared" si="26"/>
        <v>1222608</v>
      </c>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12" customHeight="1">
      <c r="A324" s="205" t="s">
        <v>690</v>
      </c>
      <c r="B324" s="206" t="s">
        <v>508</v>
      </c>
      <c r="C324" s="205" t="s">
        <v>225</v>
      </c>
      <c r="D324" s="207">
        <v>6</v>
      </c>
      <c r="E324" s="208">
        <v>85655</v>
      </c>
      <c r="F324" s="208">
        <f t="shared" si="26"/>
        <v>513930</v>
      </c>
      <c r="G324" s="221"/>
      <c r="H324" s="221"/>
      <c r="I324" s="221"/>
      <c r="J324" s="221"/>
      <c r="K324" s="221"/>
      <c r="L324" s="221"/>
      <c r="M324" s="221"/>
      <c r="N324" s="221"/>
      <c r="O324" s="221"/>
      <c r="P324" s="221"/>
      <c r="Q324" s="221"/>
      <c r="R324" s="221"/>
      <c r="S324" s="221"/>
      <c r="T324" s="221"/>
      <c r="U324" s="221"/>
      <c r="V324" s="221"/>
      <c r="W324" s="221"/>
      <c r="X324" s="221"/>
      <c r="Y324" s="221"/>
      <c r="Z324" s="221"/>
    </row>
    <row r="325" spans="1:26" ht="12" customHeight="1">
      <c r="A325" s="205" t="s">
        <v>691</v>
      </c>
      <c r="B325" s="206" t="s">
        <v>447</v>
      </c>
      <c r="C325" s="205" t="s">
        <v>225</v>
      </c>
      <c r="D325" s="207">
        <v>6</v>
      </c>
      <c r="E325" s="208">
        <v>160724</v>
      </c>
      <c r="F325" s="208">
        <f t="shared" si="26"/>
        <v>964344</v>
      </c>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12" customHeight="1">
      <c r="A326" s="205" t="s">
        <v>692</v>
      </c>
      <c r="B326" s="206" t="s">
        <v>677</v>
      </c>
      <c r="C326" s="205" t="s">
        <v>389</v>
      </c>
      <c r="D326" s="207">
        <v>131.88999999999999</v>
      </c>
      <c r="E326" s="208">
        <v>10435</v>
      </c>
      <c r="F326" s="208">
        <f t="shared" si="26"/>
        <v>1376272</v>
      </c>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12" customHeight="1">
      <c r="A327" s="205" t="s">
        <v>693</v>
      </c>
      <c r="B327" s="206" t="s">
        <v>489</v>
      </c>
      <c r="C327" s="205" t="s">
        <v>490</v>
      </c>
      <c r="D327" s="207">
        <v>1</v>
      </c>
      <c r="E327" s="208">
        <v>120000</v>
      </c>
      <c r="F327" s="208">
        <f t="shared" si="26"/>
        <v>120000</v>
      </c>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12" customHeight="1">
      <c r="A328" s="234"/>
      <c r="B328" s="235" t="s">
        <v>364</v>
      </c>
      <c r="C328" s="236"/>
      <c r="D328" s="237"/>
      <c r="E328" s="238"/>
      <c r="F328" s="238">
        <f>SUM(F104:F327)</f>
        <v>198977141</v>
      </c>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12" customHeight="1">
      <c r="A329" s="196">
        <v>4</v>
      </c>
      <c r="B329" s="197" t="s">
        <v>694</v>
      </c>
      <c r="C329" s="198"/>
      <c r="D329" s="199"/>
      <c r="E329" s="200"/>
      <c r="F329" s="20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2" customHeight="1">
      <c r="A330" s="201" t="s">
        <v>695</v>
      </c>
      <c r="B330" s="202" t="s">
        <v>696</v>
      </c>
      <c r="C330" s="201"/>
      <c r="D330" s="229"/>
      <c r="E330" s="210"/>
      <c r="F330" s="204"/>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2" customHeight="1">
      <c r="A331" s="205" t="s">
        <v>697</v>
      </c>
      <c r="B331" s="206" t="s">
        <v>698</v>
      </c>
      <c r="C331" s="205" t="s">
        <v>225</v>
      </c>
      <c r="D331" s="207">
        <v>350</v>
      </c>
      <c r="E331" s="208">
        <v>10000</v>
      </c>
      <c r="F331" s="208">
        <f t="shared" ref="F331:F333" si="27">ROUND(E331*D331,0)</f>
        <v>3500000</v>
      </c>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12" customHeight="1">
      <c r="A332" s="205" t="s">
        <v>699</v>
      </c>
      <c r="B332" s="239" t="s">
        <v>700</v>
      </c>
      <c r="C332" s="205" t="s">
        <v>225</v>
      </c>
      <c r="D332" s="217">
        <v>200</v>
      </c>
      <c r="E332" s="208">
        <v>3261</v>
      </c>
      <c r="F332" s="208">
        <f t="shared" si="27"/>
        <v>652200</v>
      </c>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12" customHeight="1">
      <c r="A333" s="205" t="s">
        <v>701</v>
      </c>
      <c r="B333" s="240" t="s">
        <v>702</v>
      </c>
      <c r="C333" s="205" t="s">
        <v>225</v>
      </c>
      <c r="D333" s="217">
        <v>200</v>
      </c>
      <c r="E333" s="208">
        <v>38521</v>
      </c>
      <c r="F333" s="208">
        <f t="shared" si="27"/>
        <v>7704200</v>
      </c>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12" customHeight="1">
      <c r="A334" s="201">
        <v>4.2</v>
      </c>
      <c r="B334" s="202" t="s">
        <v>458</v>
      </c>
      <c r="C334" s="201"/>
      <c r="D334" s="229"/>
      <c r="E334" s="210"/>
      <c r="F334" s="204"/>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2" customHeight="1">
      <c r="A335" s="205" t="s">
        <v>703</v>
      </c>
      <c r="B335" s="240" t="s">
        <v>704</v>
      </c>
      <c r="C335" s="205" t="s">
        <v>217</v>
      </c>
      <c r="D335" s="207">
        <v>2668</v>
      </c>
      <c r="E335" s="208">
        <v>2337</v>
      </c>
      <c r="F335" s="208">
        <f t="shared" ref="F335:F339" si="28">ROUND(E335*D335,0)</f>
        <v>6235116</v>
      </c>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12" customHeight="1">
      <c r="A336" s="205" t="s">
        <v>705</v>
      </c>
      <c r="B336" s="240" t="s">
        <v>706</v>
      </c>
      <c r="C336" s="205" t="s">
        <v>220</v>
      </c>
      <c r="D336" s="207">
        <v>320</v>
      </c>
      <c r="E336" s="208">
        <v>5372</v>
      </c>
      <c r="F336" s="208">
        <f t="shared" si="28"/>
        <v>1719040</v>
      </c>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12" customHeight="1">
      <c r="A337" s="205" t="s">
        <v>707</v>
      </c>
      <c r="B337" s="240" t="s">
        <v>708</v>
      </c>
      <c r="C337" s="205" t="s">
        <v>217</v>
      </c>
      <c r="D337" s="207">
        <v>2668</v>
      </c>
      <c r="E337" s="208">
        <v>7398</v>
      </c>
      <c r="F337" s="208">
        <f t="shared" si="28"/>
        <v>19737864</v>
      </c>
      <c r="G337" s="221"/>
      <c r="H337" s="221"/>
      <c r="I337" s="221"/>
      <c r="J337" s="221"/>
      <c r="K337" s="221"/>
      <c r="L337" s="221"/>
      <c r="M337" s="221"/>
      <c r="N337" s="221"/>
      <c r="O337" s="221"/>
      <c r="P337" s="221"/>
      <c r="Q337" s="221"/>
      <c r="R337" s="221"/>
      <c r="S337" s="221"/>
      <c r="T337" s="221"/>
      <c r="U337" s="221"/>
      <c r="V337" s="221"/>
      <c r="W337" s="221"/>
      <c r="X337" s="221"/>
      <c r="Y337" s="221"/>
      <c r="Z337" s="221"/>
    </row>
    <row r="338" spans="1:26" ht="12" customHeight="1">
      <c r="A338" s="205" t="s">
        <v>709</v>
      </c>
      <c r="B338" s="240" t="s">
        <v>710</v>
      </c>
      <c r="C338" s="205" t="s">
        <v>217</v>
      </c>
      <c r="D338" s="207">
        <v>532</v>
      </c>
      <c r="E338" s="208">
        <v>12075</v>
      </c>
      <c r="F338" s="208">
        <f t="shared" si="28"/>
        <v>6423900</v>
      </c>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12" customHeight="1">
      <c r="A339" s="205" t="s">
        <v>711</v>
      </c>
      <c r="B339" s="240" t="s">
        <v>712</v>
      </c>
      <c r="C339" s="205" t="s">
        <v>220</v>
      </c>
      <c r="D339" s="207">
        <v>12960</v>
      </c>
      <c r="E339" s="208">
        <v>2937</v>
      </c>
      <c r="F339" s="208">
        <f t="shared" si="28"/>
        <v>38063520</v>
      </c>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12" customHeight="1">
      <c r="A340" s="241"/>
      <c r="B340" s="235" t="s">
        <v>364</v>
      </c>
      <c r="C340" s="236"/>
      <c r="D340" s="236"/>
      <c r="E340" s="238"/>
      <c r="F340" s="238">
        <f>SUM(F330:F339)</f>
        <v>84035840</v>
      </c>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12" customHeight="1">
      <c r="A341" s="196">
        <v>5</v>
      </c>
      <c r="B341" s="197" t="s">
        <v>713</v>
      </c>
      <c r="C341" s="198"/>
      <c r="D341" s="199"/>
      <c r="E341" s="200"/>
      <c r="F341" s="20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2" customHeight="1">
      <c r="A342" s="201"/>
      <c r="B342" s="202" t="s">
        <v>714</v>
      </c>
      <c r="C342" s="201"/>
      <c r="D342" s="229"/>
      <c r="E342" s="210"/>
      <c r="F342" s="204"/>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2" customHeight="1">
      <c r="A343" s="201">
        <v>5.0999999999999996</v>
      </c>
      <c r="B343" s="202" t="s">
        <v>715</v>
      </c>
      <c r="C343" s="201"/>
      <c r="D343" s="229"/>
      <c r="E343" s="210"/>
      <c r="F343" s="204"/>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2" customHeight="1">
      <c r="A344" s="205" t="s">
        <v>716</v>
      </c>
      <c r="B344" s="206" t="s">
        <v>717</v>
      </c>
      <c r="C344" s="205" t="s">
        <v>217</v>
      </c>
      <c r="D344" s="207">
        <v>400</v>
      </c>
      <c r="E344" s="208">
        <v>6548</v>
      </c>
      <c r="F344" s="208">
        <f t="shared" ref="F344:F349" si="29">ROUND(E344*D344,0)</f>
        <v>2619200</v>
      </c>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12" customHeight="1">
      <c r="A345" s="205" t="s">
        <v>718</v>
      </c>
      <c r="B345" s="206" t="s">
        <v>719</v>
      </c>
      <c r="C345" s="205" t="s">
        <v>490</v>
      </c>
      <c r="D345" s="207">
        <v>1</v>
      </c>
      <c r="E345" s="208">
        <v>110000</v>
      </c>
      <c r="F345" s="208">
        <f t="shared" si="29"/>
        <v>110000</v>
      </c>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12" customHeight="1">
      <c r="A346" s="205" t="s">
        <v>720</v>
      </c>
      <c r="B346" s="206" t="s">
        <v>721</v>
      </c>
      <c r="C346" s="205" t="s">
        <v>225</v>
      </c>
      <c r="D346" s="207">
        <v>299</v>
      </c>
      <c r="E346" s="208">
        <v>37463</v>
      </c>
      <c r="F346" s="208">
        <f t="shared" si="29"/>
        <v>11201437</v>
      </c>
      <c r="G346" s="221"/>
      <c r="H346" s="221"/>
      <c r="I346" s="221"/>
      <c r="J346" s="221"/>
      <c r="K346" s="221"/>
      <c r="L346" s="221"/>
      <c r="M346" s="221"/>
      <c r="N346" s="221"/>
      <c r="O346" s="221"/>
      <c r="P346" s="221"/>
      <c r="Q346" s="221"/>
      <c r="R346" s="221"/>
      <c r="S346" s="221"/>
      <c r="T346" s="221"/>
      <c r="U346" s="221"/>
      <c r="V346" s="221"/>
      <c r="W346" s="221"/>
      <c r="X346" s="221"/>
      <c r="Y346" s="221"/>
      <c r="Z346" s="221"/>
    </row>
    <row r="347" spans="1:26" ht="12" customHeight="1">
      <c r="A347" s="205" t="s">
        <v>722</v>
      </c>
      <c r="B347" s="206" t="s">
        <v>723</v>
      </c>
      <c r="C347" s="205" t="s">
        <v>225</v>
      </c>
      <c r="D347" s="207">
        <v>20</v>
      </c>
      <c r="E347" s="208">
        <v>28146</v>
      </c>
      <c r="F347" s="208">
        <f t="shared" si="29"/>
        <v>562920</v>
      </c>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12" customHeight="1">
      <c r="A348" s="205" t="s">
        <v>724</v>
      </c>
      <c r="B348" s="206" t="s">
        <v>725</v>
      </c>
      <c r="C348" s="205" t="s">
        <v>220</v>
      </c>
      <c r="D348" s="207">
        <v>40</v>
      </c>
      <c r="E348" s="208">
        <v>63366</v>
      </c>
      <c r="F348" s="208">
        <f t="shared" si="29"/>
        <v>2534640</v>
      </c>
      <c r="G348" s="221"/>
      <c r="H348" s="221"/>
      <c r="I348" s="221"/>
      <c r="J348" s="221"/>
      <c r="K348" s="221"/>
      <c r="L348" s="221"/>
      <c r="M348" s="221"/>
      <c r="N348" s="221"/>
      <c r="O348" s="221"/>
      <c r="P348" s="221"/>
      <c r="Q348" s="221"/>
      <c r="R348" s="221"/>
      <c r="S348" s="221"/>
      <c r="T348" s="221"/>
      <c r="U348" s="221"/>
      <c r="V348" s="221"/>
      <c r="W348" s="221"/>
      <c r="X348" s="221"/>
      <c r="Y348" s="221"/>
      <c r="Z348" s="221"/>
    </row>
    <row r="349" spans="1:26" ht="12" customHeight="1">
      <c r="A349" s="205" t="s">
        <v>726</v>
      </c>
      <c r="B349" s="206" t="s">
        <v>727</v>
      </c>
      <c r="C349" s="205" t="s">
        <v>217</v>
      </c>
      <c r="D349" s="207">
        <v>667.44</v>
      </c>
      <c r="E349" s="208">
        <v>10435</v>
      </c>
      <c r="F349" s="208">
        <f t="shared" si="29"/>
        <v>6964736</v>
      </c>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12" customHeight="1">
      <c r="A350" s="201">
        <v>5.2</v>
      </c>
      <c r="B350" s="202" t="s">
        <v>728</v>
      </c>
      <c r="C350" s="201"/>
      <c r="D350" s="229"/>
      <c r="E350" s="210"/>
      <c r="F350" s="204"/>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2" customHeight="1">
      <c r="A351" s="205" t="s">
        <v>729</v>
      </c>
      <c r="B351" s="206" t="s">
        <v>730</v>
      </c>
      <c r="C351" s="205" t="s">
        <v>217</v>
      </c>
      <c r="D351" s="207">
        <v>54.1</v>
      </c>
      <c r="E351" s="208">
        <v>7634</v>
      </c>
      <c r="F351" s="208">
        <f t="shared" ref="F351:F356" si="30">ROUND(E351*D351,0)</f>
        <v>412999</v>
      </c>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2" customHeight="1">
      <c r="A352" s="205" t="s">
        <v>731</v>
      </c>
      <c r="B352" s="206" t="s">
        <v>732</v>
      </c>
      <c r="C352" s="205" t="s">
        <v>220</v>
      </c>
      <c r="D352" s="207">
        <v>4.6500000000000004</v>
      </c>
      <c r="E352" s="208">
        <v>8493</v>
      </c>
      <c r="F352" s="208">
        <f t="shared" si="30"/>
        <v>39492</v>
      </c>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2" customHeight="1">
      <c r="A353" s="205" t="s">
        <v>733</v>
      </c>
      <c r="B353" s="206" t="s">
        <v>734</v>
      </c>
      <c r="C353" s="205" t="s">
        <v>220</v>
      </c>
      <c r="D353" s="207">
        <v>4.6500000000000004</v>
      </c>
      <c r="E353" s="208">
        <v>63051</v>
      </c>
      <c r="F353" s="208">
        <f t="shared" si="30"/>
        <v>293187</v>
      </c>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2" customHeight="1">
      <c r="A354" s="205" t="s">
        <v>735</v>
      </c>
      <c r="B354" s="206" t="s">
        <v>736</v>
      </c>
      <c r="C354" s="205" t="s">
        <v>220</v>
      </c>
      <c r="D354" s="207">
        <v>21.85</v>
      </c>
      <c r="E354" s="208">
        <v>12844</v>
      </c>
      <c r="F354" s="208">
        <f t="shared" si="30"/>
        <v>280641</v>
      </c>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12" customHeight="1">
      <c r="A355" s="205" t="s">
        <v>737</v>
      </c>
      <c r="B355" s="206" t="s">
        <v>738</v>
      </c>
      <c r="C355" s="205" t="s">
        <v>217</v>
      </c>
      <c r="D355" s="207">
        <v>98.910000000000011</v>
      </c>
      <c r="E355" s="208">
        <v>62814</v>
      </c>
      <c r="F355" s="208">
        <f t="shared" si="30"/>
        <v>6212933</v>
      </c>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12" customHeight="1">
      <c r="A356" s="205" t="s">
        <v>739</v>
      </c>
      <c r="B356" s="206" t="s">
        <v>740</v>
      </c>
      <c r="C356" s="205" t="s">
        <v>217</v>
      </c>
      <c r="D356" s="207">
        <v>486.62</v>
      </c>
      <c r="E356" s="208">
        <v>12848</v>
      </c>
      <c r="F356" s="208">
        <f t="shared" si="30"/>
        <v>6252094</v>
      </c>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12" customHeight="1">
      <c r="A357" s="201">
        <v>5.3</v>
      </c>
      <c r="B357" s="202" t="s">
        <v>741</v>
      </c>
      <c r="C357" s="201"/>
      <c r="D357" s="229"/>
      <c r="E357" s="210"/>
      <c r="F357" s="204"/>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2" customHeight="1">
      <c r="A358" s="205" t="s">
        <v>742</v>
      </c>
      <c r="B358" s="206" t="s">
        <v>743</v>
      </c>
      <c r="C358" s="205" t="s">
        <v>217</v>
      </c>
      <c r="D358" s="207">
        <v>82.52</v>
      </c>
      <c r="E358" s="208">
        <v>20265</v>
      </c>
      <c r="F358" s="208">
        <f t="shared" ref="F358:F362" si="31">ROUND(E358*D358,0)</f>
        <v>1672268</v>
      </c>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12" customHeight="1">
      <c r="A359" s="205" t="s">
        <v>744</v>
      </c>
      <c r="B359" s="206" t="s">
        <v>449</v>
      </c>
      <c r="C359" s="205" t="str">
        <f>+C358</f>
        <v>m2</v>
      </c>
      <c r="D359" s="207">
        <v>82.52</v>
      </c>
      <c r="E359" s="208">
        <v>45500</v>
      </c>
      <c r="F359" s="208">
        <f t="shared" si="31"/>
        <v>3754660</v>
      </c>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12" customHeight="1">
      <c r="A360" s="205" t="s">
        <v>745</v>
      </c>
      <c r="B360" s="206" t="s">
        <v>447</v>
      </c>
      <c r="C360" s="205" t="s">
        <v>225</v>
      </c>
      <c r="D360" s="207">
        <v>12</v>
      </c>
      <c r="E360" s="208">
        <v>160724</v>
      </c>
      <c r="F360" s="208">
        <f t="shared" si="31"/>
        <v>1928688</v>
      </c>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12" customHeight="1">
      <c r="A361" s="205" t="s">
        <v>746</v>
      </c>
      <c r="B361" s="206" t="s">
        <v>747</v>
      </c>
      <c r="C361" s="205" t="s">
        <v>220</v>
      </c>
      <c r="D361" s="207">
        <v>20</v>
      </c>
      <c r="E361" s="208">
        <v>63366</v>
      </c>
      <c r="F361" s="208">
        <f t="shared" si="31"/>
        <v>1267320</v>
      </c>
      <c r="G361" s="221"/>
      <c r="H361" s="221"/>
      <c r="I361" s="221"/>
      <c r="J361" s="221"/>
      <c r="K361" s="221"/>
      <c r="L361" s="221"/>
      <c r="M361" s="221"/>
      <c r="N361" s="221"/>
      <c r="O361" s="221"/>
      <c r="P361" s="221"/>
      <c r="Q361" s="221"/>
      <c r="R361" s="221"/>
      <c r="S361" s="221"/>
      <c r="T361" s="221"/>
      <c r="U361" s="221"/>
      <c r="V361" s="221"/>
      <c r="W361" s="221"/>
      <c r="X361" s="221"/>
      <c r="Y361" s="221"/>
      <c r="Z361" s="221"/>
    </row>
    <row r="362" spans="1:26" ht="12" customHeight="1">
      <c r="A362" s="205" t="s">
        <v>748</v>
      </c>
      <c r="B362" s="206" t="s">
        <v>749</v>
      </c>
      <c r="C362" s="205" t="s">
        <v>217</v>
      </c>
      <c r="D362" s="207">
        <v>99.34</v>
      </c>
      <c r="E362" s="208">
        <v>10435</v>
      </c>
      <c r="F362" s="208">
        <f t="shared" si="31"/>
        <v>1036613</v>
      </c>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12" customHeight="1">
      <c r="A363" s="201">
        <v>5.4</v>
      </c>
      <c r="B363" s="202" t="s">
        <v>750</v>
      </c>
      <c r="C363" s="201"/>
      <c r="D363" s="229"/>
      <c r="E363" s="210"/>
      <c r="F363" s="204"/>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2" customHeight="1">
      <c r="A364" s="205" t="s">
        <v>751</v>
      </c>
      <c r="B364" s="206" t="s">
        <v>743</v>
      </c>
      <c r="C364" s="205" t="s">
        <v>217</v>
      </c>
      <c r="D364" s="207">
        <v>69.150000000000006</v>
      </c>
      <c r="E364" s="208">
        <v>20265</v>
      </c>
      <c r="F364" s="208">
        <f t="shared" ref="F364:F368" si="32">ROUND(E364*D364,0)</f>
        <v>1401325</v>
      </c>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12" customHeight="1">
      <c r="A365" s="205" t="s">
        <v>752</v>
      </c>
      <c r="B365" s="206" t="s">
        <v>449</v>
      </c>
      <c r="C365" s="205" t="str">
        <f>+C364</f>
        <v>m2</v>
      </c>
      <c r="D365" s="207">
        <v>69.150000000000006</v>
      </c>
      <c r="E365" s="208">
        <v>45500</v>
      </c>
      <c r="F365" s="208">
        <f t="shared" si="32"/>
        <v>3146325</v>
      </c>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12" customHeight="1">
      <c r="A366" s="205" t="s">
        <v>753</v>
      </c>
      <c r="B366" s="206" t="s">
        <v>447</v>
      </c>
      <c r="C366" s="205" t="s">
        <v>225</v>
      </c>
      <c r="D366" s="207">
        <v>12</v>
      </c>
      <c r="E366" s="208">
        <v>160724</v>
      </c>
      <c r="F366" s="208">
        <f t="shared" si="32"/>
        <v>1928688</v>
      </c>
      <c r="G366" s="221"/>
      <c r="H366" s="221"/>
      <c r="I366" s="221"/>
      <c r="J366" s="221"/>
      <c r="K366" s="221"/>
      <c r="L366" s="221"/>
      <c r="M366" s="221"/>
      <c r="N366" s="221"/>
      <c r="O366" s="221"/>
      <c r="P366" s="221"/>
      <c r="Q366" s="221"/>
      <c r="R366" s="221"/>
      <c r="S366" s="221"/>
      <c r="T366" s="221"/>
      <c r="U366" s="221"/>
      <c r="V366" s="221"/>
      <c r="W366" s="221"/>
      <c r="X366" s="221"/>
      <c r="Y366" s="221"/>
      <c r="Z366" s="221"/>
    </row>
    <row r="367" spans="1:26" ht="12" customHeight="1">
      <c r="A367" s="205" t="s">
        <v>754</v>
      </c>
      <c r="B367" s="206" t="s">
        <v>747</v>
      </c>
      <c r="C367" s="205" t="s">
        <v>220</v>
      </c>
      <c r="D367" s="207">
        <v>20</v>
      </c>
      <c r="E367" s="208">
        <v>63366</v>
      </c>
      <c r="F367" s="208">
        <f t="shared" si="32"/>
        <v>1267320</v>
      </c>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12" customHeight="1">
      <c r="A368" s="205" t="s">
        <v>755</v>
      </c>
      <c r="B368" s="206" t="s">
        <v>749</v>
      </c>
      <c r="C368" s="212" t="s">
        <v>217</v>
      </c>
      <c r="D368" s="242">
        <v>89.52</v>
      </c>
      <c r="E368" s="243">
        <v>10435</v>
      </c>
      <c r="F368" s="208">
        <f t="shared" si="32"/>
        <v>934141</v>
      </c>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12" customHeight="1">
      <c r="A369" s="201"/>
      <c r="B369" s="202" t="s">
        <v>756</v>
      </c>
      <c r="C369" s="201"/>
      <c r="D369" s="229"/>
      <c r="E369" s="210"/>
      <c r="F369" s="204"/>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2" customHeight="1">
      <c r="A370" s="201">
        <v>5.5</v>
      </c>
      <c r="B370" s="202" t="s">
        <v>757</v>
      </c>
      <c r="C370" s="201"/>
      <c r="D370" s="229"/>
      <c r="E370" s="210"/>
      <c r="F370" s="204"/>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2" customHeight="1">
      <c r="A371" s="205" t="s">
        <v>758</v>
      </c>
      <c r="B371" s="206" t="s">
        <v>759</v>
      </c>
      <c r="C371" s="205" t="s">
        <v>760</v>
      </c>
      <c r="D371" s="207">
        <v>1.8</v>
      </c>
      <c r="E371" s="208">
        <v>10869</v>
      </c>
      <c r="F371" s="208">
        <f t="shared" ref="F371:F384" si="33">ROUND(E371*D371,0)</f>
        <v>19564</v>
      </c>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12" customHeight="1">
      <c r="A372" s="205" t="s">
        <v>761</v>
      </c>
      <c r="B372" s="206" t="s">
        <v>762</v>
      </c>
      <c r="C372" s="205" t="s">
        <v>760</v>
      </c>
      <c r="D372" s="207">
        <v>0.4</v>
      </c>
      <c r="E372" s="208">
        <v>31353</v>
      </c>
      <c r="F372" s="208">
        <f t="shared" si="33"/>
        <v>12541</v>
      </c>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12" customHeight="1">
      <c r="A373" s="205" t="s">
        <v>763</v>
      </c>
      <c r="B373" s="206" t="s">
        <v>764</v>
      </c>
      <c r="C373" s="205" t="s">
        <v>760</v>
      </c>
      <c r="D373" s="207">
        <v>1.4</v>
      </c>
      <c r="E373" s="208">
        <v>350802</v>
      </c>
      <c r="F373" s="208">
        <f t="shared" si="33"/>
        <v>491123</v>
      </c>
      <c r="G373" s="221"/>
      <c r="H373" s="221"/>
      <c r="I373" s="221"/>
      <c r="J373" s="221"/>
      <c r="K373" s="221"/>
      <c r="L373" s="221"/>
      <c r="M373" s="221"/>
      <c r="N373" s="221"/>
      <c r="O373" s="221"/>
      <c r="P373" s="221"/>
      <c r="Q373" s="221"/>
      <c r="R373" s="221"/>
      <c r="S373" s="221"/>
      <c r="T373" s="221"/>
      <c r="U373" s="221"/>
      <c r="V373" s="221"/>
      <c r="W373" s="221"/>
      <c r="X373" s="221"/>
      <c r="Y373" s="221"/>
      <c r="Z373" s="221"/>
    </row>
    <row r="374" spans="1:26" ht="12" customHeight="1">
      <c r="A374" s="205" t="s">
        <v>765</v>
      </c>
      <c r="B374" s="206" t="s">
        <v>766</v>
      </c>
      <c r="C374" s="205" t="s">
        <v>217</v>
      </c>
      <c r="D374" s="207">
        <v>16</v>
      </c>
      <c r="E374" s="208">
        <v>78904</v>
      </c>
      <c r="F374" s="208">
        <f t="shared" si="33"/>
        <v>1262464</v>
      </c>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12" customHeight="1">
      <c r="A375" s="205" t="s">
        <v>767</v>
      </c>
      <c r="B375" s="206" t="s">
        <v>768</v>
      </c>
      <c r="C375" s="205" t="s">
        <v>225</v>
      </c>
      <c r="D375" s="207">
        <v>3</v>
      </c>
      <c r="E375" s="208">
        <v>1575000</v>
      </c>
      <c r="F375" s="208">
        <f t="shared" si="33"/>
        <v>4725000</v>
      </c>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12" customHeight="1">
      <c r="A376" s="205" t="s">
        <v>769</v>
      </c>
      <c r="B376" s="206" t="s">
        <v>770</v>
      </c>
      <c r="C376" s="205" t="s">
        <v>225</v>
      </c>
      <c r="D376" s="207">
        <v>5</v>
      </c>
      <c r="E376" s="208">
        <v>1250000</v>
      </c>
      <c r="F376" s="208">
        <f t="shared" si="33"/>
        <v>6250000</v>
      </c>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12" customHeight="1">
      <c r="A377" s="205" t="s">
        <v>771</v>
      </c>
      <c r="B377" s="206" t="s">
        <v>772</v>
      </c>
      <c r="C377" s="205" t="s">
        <v>225</v>
      </c>
      <c r="D377" s="207">
        <v>6</v>
      </c>
      <c r="E377" s="208">
        <v>1150000</v>
      </c>
      <c r="F377" s="208">
        <f t="shared" si="33"/>
        <v>6900000</v>
      </c>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12" customHeight="1">
      <c r="A378" s="205" t="s">
        <v>773</v>
      </c>
      <c r="B378" s="206" t="s">
        <v>774</v>
      </c>
      <c r="C378" s="205" t="s">
        <v>225</v>
      </c>
      <c r="D378" s="207">
        <v>1</v>
      </c>
      <c r="E378" s="208">
        <v>630000</v>
      </c>
      <c r="F378" s="208">
        <f t="shared" si="33"/>
        <v>630000</v>
      </c>
      <c r="G378" s="190"/>
      <c r="H378" s="215"/>
      <c r="I378" s="190"/>
      <c r="J378" s="190"/>
      <c r="K378" s="190"/>
      <c r="L378" s="190"/>
      <c r="M378" s="190"/>
      <c r="N378" s="190"/>
      <c r="O378" s="190"/>
      <c r="P378" s="190"/>
      <c r="Q378" s="190"/>
      <c r="R378" s="190"/>
      <c r="S378" s="190"/>
      <c r="T378" s="190"/>
      <c r="U378" s="190"/>
      <c r="V378" s="190"/>
      <c r="W378" s="190"/>
      <c r="X378" s="190"/>
      <c r="Y378" s="190"/>
      <c r="Z378" s="190"/>
    </row>
    <row r="379" spans="1:26" ht="12" customHeight="1">
      <c r="A379" s="205" t="s">
        <v>775</v>
      </c>
      <c r="B379" s="206" t="s">
        <v>776</v>
      </c>
      <c r="C379" s="205" t="s">
        <v>225</v>
      </c>
      <c r="D379" s="207">
        <v>2</v>
      </c>
      <c r="E379" s="208">
        <v>2150000</v>
      </c>
      <c r="F379" s="208">
        <f t="shared" si="33"/>
        <v>4300000</v>
      </c>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2" customHeight="1">
      <c r="A380" s="205" t="s">
        <v>777</v>
      </c>
      <c r="B380" s="206" t="s">
        <v>778</v>
      </c>
      <c r="C380" s="205" t="s">
        <v>217</v>
      </c>
      <c r="D380" s="207">
        <v>660</v>
      </c>
      <c r="E380" s="208">
        <v>12848</v>
      </c>
      <c r="F380" s="208">
        <f t="shared" si="33"/>
        <v>8479680</v>
      </c>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2" customHeight="1">
      <c r="A381" s="205" t="s">
        <v>779</v>
      </c>
      <c r="B381" s="206" t="s">
        <v>780</v>
      </c>
      <c r="C381" s="205" t="s">
        <v>217</v>
      </c>
      <c r="D381" s="207">
        <v>282.52999999999997</v>
      </c>
      <c r="E381" s="208">
        <v>12848</v>
      </c>
      <c r="F381" s="208">
        <f t="shared" si="33"/>
        <v>3629945</v>
      </c>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2" customHeight="1">
      <c r="A382" s="205" t="s">
        <v>781</v>
      </c>
      <c r="B382" s="206" t="s">
        <v>782</v>
      </c>
      <c r="C382" s="205" t="s">
        <v>217</v>
      </c>
      <c r="D382" s="207">
        <v>168</v>
      </c>
      <c r="E382" s="208">
        <v>10429</v>
      </c>
      <c r="F382" s="208">
        <f t="shared" si="33"/>
        <v>1752072</v>
      </c>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2" customHeight="1">
      <c r="A383" s="205" t="s">
        <v>783</v>
      </c>
      <c r="B383" s="206" t="s">
        <v>784</v>
      </c>
      <c r="C383" s="205" t="s">
        <v>217</v>
      </c>
      <c r="D383" s="207">
        <v>12</v>
      </c>
      <c r="E383" s="208">
        <v>91862</v>
      </c>
      <c r="F383" s="208">
        <f t="shared" si="33"/>
        <v>1102344</v>
      </c>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12" customHeight="1">
      <c r="A384" s="205" t="s">
        <v>785</v>
      </c>
      <c r="B384" s="206" t="s">
        <v>786</v>
      </c>
      <c r="C384" s="205" t="s">
        <v>225</v>
      </c>
      <c r="D384" s="211">
        <v>1</v>
      </c>
      <c r="E384" s="208">
        <v>737000.00000000012</v>
      </c>
      <c r="F384" s="208">
        <f t="shared" si="33"/>
        <v>737000</v>
      </c>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12" customHeight="1">
      <c r="A385" s="201">
        <v>5.6</v>
      </c>
      <c r="B385" s="202" t="s">
        <v>787</v>
      </c>
      <c r="C385" s="201"/>
      <c r="D385" s="229"/>
      <c r="E385" s="210"/>
      <c r="F385" s="204"/>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2" customHeight="1">
      <c r="A386" s="205" t="s">
        <v>788</v>
      </c>
      <c r="B386" s="206" t="s">
        <v>789</v>
      </c>
      <c r="C386" s="205" t="s">
        <v>217</v>
      </c>
      <c r="D386" s="207">
        <v>52.41</v>
      </c>
      <c r="E386" s="208">
        <v>7634</v>
      </c>
      <c r="F386" s="208">
        <f t="shared" ref="F386:F393" si="34">ROUND(E386*D386,0)</f>
        <v>400098</v>
      </c>
      <c r="G386" s="221"/>
      <c r="H386" s="221"/>
      <c r="I386" s="221"/>
      <c r="J386" s="221"/>
      <c r="K386" s="221"/>
      <c r="L386" s="221"/>
      <c r="M386" s="221"/>
      <c r="N386" s="221"/>
      <c r="O386" s="221"/>
      <c r="P386" s="221"/>
      <c r="Q386" s="221"/>
      <c r="R386" s="221"/>
      <c r="S386" s="221"/>
      <c r="T386" s="221"/>
      <c r="U386" s="221"/>
      <c r="V386" s="221"/>
      <c r="W386" s="221"/>
      <c r="X386" s="221"/>
      <c r="Y386" s="221"/>
      <c r="Z386" s="221"/>
    </row>
    <row r="387" spans="1:26" ht="12" customHeight="1">
      <c r="A387" s="205" t="s">
        <v>790</v>
      </c>
      <c r="B387" s="206" t="s">
        <v>791</v>
      </c>
      <c r="C387" s="205" t="s">
        <v>217</v>
      </c>
      <c r="D387" s="207">
        <v>347.19</v>
      </c>
      <c r="E387" s="208">
        <v>10435</v>
      </c>
      <c r="F387" s="208">
        <f t="shared" si="34"/>
        <v>3622928</v>
      </c>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12" customHeight="1">
      <c r="A388" s="205" t="s">
        <v>792</v>
      </c>
      <c r="B388" s="206" t="s">
        <v>793</v>
      </c>
      <c r="C388" s="205" t="s">
        <v>217</v>
      </c>
      <c r="D388" s="207">
        <v>349.14</v>
      </c>
      <c r="E388" s="208">
        <v>12848</v>
      </c>
      <c r="F388" s="208">
        <f t="shared" si="34"/>
        <v>4485751</v>
      </c>
      <c r="G388" s="190"/>
      <c r="H388" s="215"/>
      <c r="I388" s="190"/>
      <c r="J388" s="190"/>
      <c r="K388" s="190"/>
      <c r="L388" s="190"/>
      <c r="M388" s="190"/>
      <c r="N388" s="190"/>
      <c r="O388" s="190"/>
      <c r="P388" s="190"/>
      <c r="Q388" s="190"/>
      <c r="R388" s="190"/>
      <c r="S388" s="190"/>
      <c r="T388" s="190"/>
      <c r="U388" s="190"/>
      <c r="V388" s="190"/>
      <c r="W388" s="190"/>
      <c r="X388" s="190"/>
      <c r="Y388" s="190"/>
      <c r="Z388" s="190"/>
    </row>
    <row r="389" spans="1:26" ht="12" customHeight="1">
      <c r="A389" s="205" t="s">
        <v>794</v>
      </c>
      <c r="B389" s="206" t="s">
        <v>717</v>
      </c>
      <c r="C389" s="205" t="s">
        <v>217</v>
      </c>
      <c r="D389" s="207">
        <v>156.35000000000002</v>
      </c>
      <c r="E389" s="208">
        <v>6548</v>
      </c>
      <c r="F389" s="208">
        <f t="shared" si="34"/>
        <v>1023780</v>
      </c>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2" customHeight="1">
      <c r="A390" s="205" t="s">
        <v>795</v>
      </c>
      <c r="B390" s="206" t="s">
        <v>719</v>
      </c>
      <c r="C390" s="205" t="s">
        <v>490</v>
      </c>
      <c r="D390" s="207">
        <v>1</v>
      </c>
      <c r="E390" s="208">
        <v>110000</v>
      </c>
      <c r="F390" s="208">
        <f t="shared" si="34"/>
        <v>110000</v>
      </c>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2" customHeight="1">
      <c r="A391" s="205" t="s">
        <v>796</v>
      </c>
      <c r="B391" s="206" t="s">
        <v>721</v>
      </c>
      <c r="C391" s="205" t="s">
        <v>225</v>
      </c>
      <c r="D391" s="207">
        <v>117</v>
      </c>
      <c r="E391" s="208">
        <v>37463</v>
      </c>
      <c r="F391" s="208">
        <f t="shared" si="34"/>
        <v>4383171</v>
      </c>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2" customHeight="1">
      <c r="A392" s="205" t="s">
        <v>797</v>
      </c>
      <c r="B392" s="206" t="s">
        <v>723</v>
      </c>
      <c r="C392" s="205" t="s">
        <v>225</v>
      </c>
      <c r="D392" s="207">
        <v>15</v>
      </c>
      <c r="E392" s="208">
        <v>28146</v>
      </c>
      <c r="F392" s="208">
        <f t="shared" si="34"/>
        <v>422190</v>
      </c>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2" customHeight="1">
      <c r="A393" s="205" t="s">
        <v>798</v>
      </c>
      <c r="B393" s="206" t="s">
        <v>725</v>
      </c>
      <c r="C393" s="205" t="s">
        <v>220</v>
      </c>
      <c r="D393" s="207">
        <v>37.299999999999997</v>
      </c>
      <c r="E393" s="208">
        <v>63366</v>
      </c>
      <c r="F393" s="208">
        <f t="shared" si="34"/>
        <v>2363552</v>
      </c>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12" customHeight="1">
      <c r="A394" s="201">
        <v>5.7</v>
      </c>
      <c r="B394" s="202" t="s">
        <v>799</v>
      </c>
      <c r="C394" s="201"/>
      <c r="D394" s="229"/>
      <c r="E394" s="210"/>
      <c r="F394" s="204"/>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2" customHeight="1">
      <c r="A395" s="205" t="s">
        <v>800</v>
      </c>
      <c r="B395" s="206" t="s">
        <v>801</v>
      </c>
      <c r="C395" s="205" t="s">
        <v>217</v>
      </c>
      <c r="D395" s="207">
        <v>82.539999999999992</v>
      </c>
      <c r="E395" s="208">
        <v>14019</v>
      </c>
      <c r="F395" s="208">
        <f t="shared" ref="F395:F402" si="35">ROUND(E395*D395,0)</f>
        <v>1157128</v>
      </c>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12" customHeight="1">
      <c r="A396" s="205" t="s">
        <v>802</v>
      </c>
      <c r="B396" s="206" t="s">
        <v>631</v>
      </c>
      <c r="C396" s="205" t="s">
        <v>217</v>
      </c>
      <c r="D396" s="207">
        <v>82.539999999999992</v>
      </c>
      <c r="E396" s="208">
        <v>8106</v>
      </c>
      <c r="F396" s="208">
        <f t="shared" si="35"/>
        <v>669069</v>
      </c>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12" customHeight="1">
      <c r="A397" s="205" t="s">
        <v>803</v>
      </c>
      <c r="B397" s="206" t="s">
        <v>804</v>
      </c>
      <c r="C397" s="205" t="s">
        <v>217</v>
      </c>
      <c r="D397" s="207">
        <v>82.539999999999992</v>
      </c>
      <c r="E397" s="208">
        <v>84019</v>
      </c>
      <c r="F397" s="208">
        <f t="shared" si="35"/>
        <v>6934928</v>
      </c>
      <c r="G397" s="221"/>
      <c r="H397" s="221"/>
      <c r="I397" s="221"/>
      <c r="J397" s="221"/>
      <c r="K397" s="221"/>
      <c r="L397" s="221"/>
      <c r="M397" s="221"/>
      <c r="N397" s="221"/>
      <c r="O397" s="221"/>
      <c r="P397" s="221"/>
      <c r="Q397" s="221"/>
      <c r="R397" s="221"/>
      <c r="S397" s="221"/>
      <c r="T397" s="221"/>
      <c r="U397" s="221"/>
      <c r="V397" s="221"/>
      <c r="W397" s="221"/>
      <c r="X397" s="221"/>
      <c r="Y397" s="221"/>
      <c r="Z397" s="221"/>
    </row>
    <row r="398" spans="1:26" ht="12" customHeight="1">
      <c r="A398" s="205" t="s">
        <v>805</v>
      </c>
      <c r="B398" s="206" t="s">
        <v>806</v>
      </c>
      <c r="C398" s="205" t="s">
        <v>220</v>
      </c>
      <c r="D398" s="207">
        <v>62.379999999999995</v>
      </c>
      <c r="E398" s="208">
        <v>4418</v>
      </c>
      <c r="F398" s="208">
        <f t="shared" si="35"/>
        <v>275595</v>
      </c>
      <c r="G398" s="244"/>
      <c r="H398" s="222"/>
      <c r="I398" s="222"/>
      <c r="J398" s="222"/>
      <c r="K398" s="222"/>
      <c r="L398" s="222"/>
      <c r="M398" s="222"/>
      <c r="N398" s="222"/>
      <c r="O398" s="222"/>
      <c r="P398" s="222"/>
      <c r="Q398" s="222"/>
      <c r="R398" s="222"/>
      <c r="S398" s="222"/>
      <c r="T398" s="222"/>
      <c r="U398" s="222"/>
      <c r="V398" s="222"/>
      <c r="W398" s="222"/>
      <c r="X398" s="222"/>
      <c r="Y398" s="222"/>
      <c r="Z398" s="222"/>
    </row>
    <row r="399" spans="1:26" ht="12" customHeight="1">
      <c r="A399" s="205" t="s">
        <v>807</v>
      </c>
      <c r="B399" s="206" t="s">
        <v>808</v>
      </c>
      <c r="C399" s="205" t="s">
        <v>220</v>
      </c>
      <c r="D399" s="207">
        <v>62.379999999999995</v>
      </c>
      <c r="E399" s="208">
        <v>17527</v>
      </c>
      <c r="F399" s="208">
        <f t="shared" si="35"/>
        <v>1093334</v>
      </c>
      <c r="G399" s="190"/>
      <c r="H399" s="215"/>
      <c r="I399" s="190"/>
      <c r="J399" s="190"/>
      <c r="K399" s="190"/>
      <c r="L399" s="190"/>
      <c r="M399" s="190"/>
      <c r="N399" s="190"/>
      <c r="O399" s="190"/>
      <c r="P399" s="190"/>
      <c r="Q399" s="190"/>
      <c r="R399" s="190"/>
      <c r="S399" s="190"/>
      <c r="T399" s="190"/>
      <c r="U399" s="190"/>
      <c r="V399" s="190"/>
      <c r="W399" s="190"/>
      <c r="X399" s="190"/>
      <c r="Y399" s="190"/>
      <c r="Z399" s="190"/>
    </row>
    <row r="400" spans="1:26" ht="12" customHeight="1">
      <c r="A400" s="205" t="s">
        <v>809</v>
      </c>
      <c r="B400" s="206" t="s">
        <v>743</v>
      </c>
      <c r="C400" s="205" t="s">
        <v>217</v>
      </c>
      <c r="D400" s="207">
        <v>50.44</v>
      </c>
      <c r="E400" s="208">
        <v>20265</v>
      </c>
      <c r="F400" s="208">
        <f t="shared" si="35"/>
        <v>1022167</v>
      </c>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2" customHeight="1">
      <c r="A401" s="205" t="s">
        <v>810</v>
      </c>
      <c r="B401" s="206" t="s">
        <v>449</v>
      </c>
      <c r="C401" s="205" t="str">
        <f>+C400</f>
        <v>m2</v>
      </c>
      <c r="D401" s="207">
        <v>50.44</v>
      </c>
      <c r="E401" s="208">
        <v>45500</v>
      </c>
      <c r="F401" s="208">
        <f t="shared" si="35"/>
        <v>2295020</v>
      </c>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2" customHeight="1">
      <c r="A402" s="205" t="s">
        <v>811</v>
      </c>
      <c r="B402" s="206" t="s">
        <v>447</v>
      </c>
      <c r="C402" s="205" t="s">
        <v>225</v>
      </c>
      <c r="D402" s="207">
        <v>10</v>
      </c>
      <c r="E402" s="208">
        <v>160724</v>
      </c>
      <c r="F402" s="208">
        <f t="shared" si="35"/>
        <v>1607240</v>
      </c>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2" customHeight="1">
      <c r="A403" s="201">
        <v>5.8</v>
      </c>
      <c r="B403" s="202" t="s">
        <v>812</v>
      </c>
      <c r="C403" s="201"/>
      <c r="D403" s="229"/>
      <c r="E403" s="210"/>
      <c r="F403" s="204"/>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2" customHeight="1">
      <c r="A404" s="205" t="s">
        <v>813</v>
      </c>
      <c r="B404" s="206" t="s">
        <v>814</v>
      </c>
      <c r="C404" s="205" t="s">
        <v>217</v>
      </c>
      <c r="D404" s="207">
        <v>357.52</v>
      </c>
      <c r="E404" s="208">
        <v>20265</v>
      </c>
      <c r="F404" s="208">
        <f t="shared" ref="F404:F410" si="36">ROUND(E404*D404,0)</f>
        <v>7245143</v>
      </c>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12" customHeight="1">
      <c r="A405" s="205" t="s">
        <v>815</v>
      </c>
      <c r="B405" s="206" t="s">
        <v>816</v>
      </c>
      <c r="C405" s="205" t="s">
        <v>217</v>
      </c>
      <c r="D405" s="207">
        <v>357.52</v>
      </c>
      <c r="E405" s="208">
        <v>45500</v>
      </c>
      <c r="F405" s="208">
        <f t="shared" si="36"/>
        <v>16267160</v>
      </c>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12" customHeight="1">
      <c r="A406" s="205" t="s">
        <v>817</v>
      </c>
      <c r="B406" s="206" t="s">
        <v>818</v>
      </c>
      <c r="C406" s="205" t="s">
        <v>225</v>
      </c>
      <c r="D406" s="207">
        <v>31</v>
      </c>
      <c r="E406" s="208">
        <v>2174</v>
      </c>
      <c r="F406" s="208">
        <f t="shared" si="36"/>
        <v>67394</v>
      </c>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12" customHeight="1">
      <c r="A407" s="205" t="s">
        <v>819</v>
      </c>
      <c r="B407" s="206" t="s">
        <v>820</v>
      </c>
      <c r="C407" s="205" t="s">
        <v>225</v>
      </c>
      <c r="D407" s="207">
        <v>31</v>
      </c>
      <c r="E407" s="208">
        <v>4348</v>
      </c>
      <c r="F407" s="208">
        <f t="shared" si="36"/>
        <v>134788</v>
      </c>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12" customHeight="1">
      <c r="A408" s="205" t="s">
        <v>821</v>
      </c>
      <c r="B408" s="206" t="s">
        <v>822</v>
      </c>
      <c r="C408" s="205" t="s">
        <v>220</v>
      </c>
      <c r="D408" s="207">
        <v>45</v>
      </c>
      <c r="E408" s="208">
        <v>63366</v>
      </c>
      <c r="F408" s="208">
        <f t="shared" si="36"/>
        <v>2851470</v>
      </c>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12" customHeight="1">
      <c r="A409" s="205" t="s">
        <v>823</v>
      </c>
      <c r="B409" s="206" t="s">
        <v>824</v>
      </c>
      <c r="C409" s="205" t="s">
        <v>220</v>
      </c>
      <c r="D409" s="207">
        <v>12</v>
      </c>
      <c r="E409" s="208">
        <v>34334</v>
      </c>
      <c r="F409" s="208">
        <f t="shared" si="36"/>
        <v>412008</v>
      </c>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12" customHeight="1">
      <c r="A410" s="205" t="s">
        <v>825</v>
      </c>
      <c r="B410" s="206" t="s">
        <v>826</v>
      </c>
      <c r="C410" s="205" t="s">
        <v>220</v>
      </c>
      <c r="D410" s="207">
        <v>57</v>
      </c>
      <c r="E410" s="208">
        <v>7901</v>
      </c>
      <c r="F410" s="208">
        <f t="shared" si="36"/>
        <v>450357</v>
      </c>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12" customHeight="1">
      <c r="A411" s="201"/>
      <c r="B411" s="202" t="s">
        <v>827</v>
      </c>
      <c r="C411" s="201"/>
      <c r="D411" s="229"/>
      <c r="E411" s="210"/>
      <c r="F411" s="204"/>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2" customHeight="1">
      <c r="A412" s="201">
        <v>5.9</v>
      </c>
      <c r="B412" s="202" t="s">
        <v>214</v>
      </c>
      <c r="C412" s="201"/>
      <c r="D412" s="229"/>
      <c r="E412" s="210"/>
      <c r="F412" s="204"/>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2" customHeight="1">
      <c r="A413" s="205" t="s">
        <v>828</v>
      </c>
      <c r="B413" s="206" t="s">
        <v>829</v>
      </c>
      <c r="C413" s="205" t="s">
        <v>217</v>
      </c>
      <c r="D413" s="207">
        <v>150</v>
      </c>
      <c r="E413" s="208">
        <v>7826</v>
      </c>
      <c r="F413" s="208">
        <f t="shared" ref="F413:F417" si="37">ROUND(E413*D413,0)</f>
        <v>1173900</v>
      </c>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12" customHeight="1">
      <c r="A414" s="205" t="s">
        <v>830</v>
      </c>
      <c r="B414" s="206" t="s">
        <v>831</v>
      </c>
      <c r="C414" s="205" t="s">
        <v>217</v>
      </c>
      <c r="D414" s="207">
        <v>38</v>
      </c>
      <c r="E414" s="208">
        <v>26715</v>
      </c>
      <c r="F414" s="208">
        <f t="shared" si="37"/>
        <v>1015170</v>
      </c>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12" customHeight="1">
      <c r="A415" s="205" t="s">
        <v>832</v>
      </c>
      <c r="B415" s="206" t="s">
        <v>407</v>
      </c>
      <c r="C415" s="205" t="s">
        <v>225</v>
      </c>
      <c r="D415" s="207">
        <v>22</v>
      </c>
      <c r="E415" s="208">
        <v>21908</v>
      </c>
      <c r="F415" s="208">
        <f t="shared" si="37"/>
        <v>481976</v>
      </c>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12" customHeight="1">
      <c r="A416" s="205" t="s">
        <v>833</v>
      </c>
      <c r="B416" s="206" t="s">
        <v>834</v>
      </c>
      <c r="C416" s="205" t="s">
        <v>220</v>
      </c>
      <c r="D416" s="207">
        <v>120</v>
      </c>
      <c r="E416" s="208">
        <v>3833</v>
      </c>
      <c r="F416" s="208">
        <f t="shared" si="37"/>
        <v>459960</v>
      </c>
      <c r="G416" s="221"/>
      <c r="H416" s="221"/>
      <c r="I416" s="221"/>
      <c r="J416" s="221"/>
      <c r="K416" s="221"/>
      <c r="L416" s="221"/>
      <c r="M416" s="221"/>
      <c r="N416" s="221"/>
      <c r="O416" s="221"/>
      <c r="P416" s="221"/>
      <c r="Q416" s="221"/>
      <c r="R416" s="221"/>
      <c r="S416" s="221"/>
      <c r="T416" s="221"/>
      <c r="U416" s="221"/>
      <c r="V416" s="221"/>
      <c r="W416" s="221"/>
      <c r="X416" s="221"/>
      <c r="Y416" s="221"/>
      <c r="Z416" s="221"/>
    </row>
    <row r="417" spans="1:26" ht="12" customHeight="1">
      <c r="A417" s="205" t="s">
        <v>835</v>
      </c>
      <c r="B417" s="206" t="s">
        <v>836</v>
      </c>
      <c r="C417" s="205" t="s">
        <v>220</v>
      </c>
      <c r="D417" s="207">
        <v>120</v>
      </c>
      <c r="E417" s="208">
        <v>7246</v>
      </c>
      <c r="F417" s="208">
        <f t="shared" si="37"/>
        <v>869520</v>
      </c>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12" customHeight="1">
      <c r="A418" s="245">
        <v>5.0999999999999996</v>
      </c>
      <c r="B418" s="202" t="s">
        <v>837</v>
      </c>
      <c r="C418" s="201"/>
      <c r="D418" s="229"/>
      <c r="E418" s="210"/>
      <c r="F418" s="204"/>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2" customHeight="1">
      <c r="A419" s="216" t="s">
        <v>838</v>
      </c>
      <c r="B419" s="206" t="s">
        <v>420</v>
      </c>
      <c r="C419" s="205" t="s">
        <v>220</v>
      </c>
      <c r="D419" s="207">
        <v>24</v>
      </c>
      <c r="E419" s="208">
        <v>30270</v>
      </c>
      <c r="F419" s="208">
        <f t="shared" ref="F419:F425" si="38">ROUND(E419*D419,0)</f>
        <v>726480</v>
      </c>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12" customHeight="1">
      <c r="A420" s="216" t="s">
        <v>839</v>
      </c>
      <c r="B420" s="206" t="s">
        <v>422</v>
      </c>
      <c r="C420" s="205" t="s">
        <v>220</v>
      </c>
      <c r="D420" s="207">
        <v>10</v>
      </c>
      <c r="E420" s="208">
        <v>19521</v>
      </c>
      <c r="F420" s="208">
        <f t="shared" si="38"/>
        <v>195210</v>
      </c>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12" customHeight="1">
      <c r="A421" s="216" t="s">
        <v>840</v>
      </c>
      <c r="B421" s="206" t="s">
        <v>424</v>
      </c>
      <c r="C421" s="205" t="s">
        <v>220</v>
      </c>
      <c r="D421" s="207">
        <v>24</v>
      </c>
      <c r="E421" s="208">
        <v>17791</v>
      </c>
      <c r="F421" s="208">
        <f t="shared" si="38"/>
        <v>426984</v>
      </c>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12" customHeight="1">
      <c r="A422" s="216" t="s">
        <v>841</v>
      </c>
      <c r="B422" s="206" t="s">
        <v>340</v>
      </c>
      <c r="C422" s="205" t="s">
        <v>225</v>
      </c>
      <c r="D422" s="207">
        <v>10</v>
      </c>
      <c r="E422" s="208">
        <v>65335</v>
      </c>
      <c r="F422" s="208">
        <f t="shared" si="38"/>
        <v>653350</v>
      </c>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12" customHeight="1">
      <c r="A423" s="216" t="s">
        <v>842</v>
      </c>
      <c r="B423" s="206" t="s">
        <v>338</v>
      </c>
      <c r="C423" s="205" t="s">
        <v>225</v>
      </c>
      <c r="D423" s="207">
        <v>2</v>
      </c>
      <c r="E423" s="208">
        <v>71876</v>
      </c>
      <c r="F423" s="208">
        <f t="shared" si="38"/>
        <v>143752</v>
      </c>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12" customHeight="1">
      <c r="A424" s="216" t="s">
        <v>843</v>
      </c>
      <c r="B424" s="206" t="s">
        <v>336</v>
      </c>
      <c r="C424" s="205" t="s">
        <v>225</v>
      </c>
      <c r="D424" s="207">
        <v>10</v>
      </c>
      <c r="E424" s="208">
        <v>78673</v>
      </c>
      <c r="F424" s="208">
        <f t="shared" si="38"/>
        <v>786730</v>
      </c>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12" customHeight="1">
      <c r="A425" s="216" t="s">
        <v>844</v>
      </c>
      <c r="B425" s="206" t="s">
        <v>433</v>
      </c>
      <c r="C425" s="205" t="s">
        <v>225</v>
      </c>
      <c r="D425" s="207">
        <v>2</v>
      </c>
      <c r="E425" s="208">
        <v>10132</v>
      </c>
      <c r="F425" s="208">
        <f t="shared" si="38"/>
        <v>20264</v>
      </c>
      <c r="G425" s="221"/>
      <c r="H425" s="221"/>
      <c r="I425" s="221"/>
      <c r="J425" s="221"/>
      <c r="K425" s="221"/>
      <c r="L425" s="221"/>
      <c r="M425" s="221"/>
      <c r="N425" s="221"/>
      <c r="O425" s="221"/>
      <c r="P425" s="221"/>
      <c r="Q425" s="221"/>
      <c r="R425" s="221"/>
      <c r="S425" s="221"/>
      <c r="T425" s="221"/>
      <c r="U425" s="221"/>
      <c r="V425" s="221"/>
      <c r="W425" s="221"/>
      <c r="X425" s="221"/>
      <c r="Y425" s="221"/>
      <c r="Z425" s="221"/>
    </row>
    <row r="426" spans="1:26" ht="12" customHeight="1">
      <c r="A426" s="245">
        <v>5.1100000000000003</v>
      </c>
      <c r="B426" s="202" t="s">
        <v>845</v>
      </c>
      <c r="C426" s="201"/>
      <c r="D426" s="229"/>
      <c r="E426" s="210"/>
      <c r="F426" s="204"/>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2" customHeight="1">
      <c r="A427" s="216" t="s">
        <v>846</v>
      </c>
      <c r="B427" s="206" t="s">
        <v>847</v>
      </c>
      <c r="C427" s="205" t="s">
        <v>220</v>
      </c>
      <c r="D427" s="207">
        <v>70</v>
      </c>
      <c r="E427" s="208">
        <v>5462</v>
      </c>
      <c r="F427" s="208">
        <f t="shared" ref="F427:F429" si="39">ROUND(E427*D427,0)</f>
        <v>382340</v>
      </c>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12" customHeight="1">
      <c r="A428" s="216" t="s">
        <v>848</v>
      </c>
      <c r="B428" s="206" t="s">
        <v>344</v>
      </c>
      <c r="C428" s="205" t="s">
        <v>225</v>
      </c>
      <c r="D428" s="207">
        <v>24</v>
      </c>
      <c r="E428" s="208">
        <v>46871</v>
      </c>
      <c r="F428" s="208">
        <f t="shared" si="39"/>
        <v>1124904</v>
      </c>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12" customHeight="1">
      <c r="A429" s="216" t="s">
        <v>849</v>
      </c>
      <c r="B429" s="206" t="s">
        <v>850</v>
      </c>
      <c r="C429" s="205" t="s">
        <v>225</v>
      </c>
      <c r="D429" s="207">
        <v>6</v>
      </c>
      <c r="E429" s="208">
        <v>60112</v>
      </c>
      <c r="F429" s="208">
        <f t="shared" si="39"/>
        <v>360672</v>
      </c>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12" customHeight="1">
      <c r="A430" s="245">
        <v>5.12</v>
      </c>
      <c r="B430" s="202" t="s">
        <v>851</v>
      </c>
      <c r="C430" s="201"/>
      <c r="D430" s="229"/>
      <c r="E430" s="210"/>
      <c r="F430" s="204"/>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2" customHeight="1">
      <c r="A431" s="216" t="s">
        <v>852</v>
      </c>
      <c r="B431" s="206" t="s">
        <v>413</v>
      </c>
      <c r="C431" s="205" t="s">
        <v>225</v>
      </c>
      <c r="D431" s="207">
        <v>2</v>
      </c>
      <c r="E431" s="208">
        <v>1739</v>
      </c>
      <c r="F431" s="208">
        <f t="shared" ref="F431:F434" si="40">ROUND(E431*D431,0)</f>
        <v>3478</v>
      </c>
      <c r="G431" s="190"/>
      <c r="H431" s="215"/>
      <c r="I431" s="190"/>
      <c r="J431" s="190"/>
      <c r="K431" s="190"/>
      <c r="L431" s="190"/>
      <c r="M431" s="190"/>
      <c r="N431" s="190"/>
      <c r="O431" s="190"/>
      <c r="P431" s="190"/>
      <c r="Q431" s="190"/>
      <c r="R431" s="190"/>
      <c r="S431" s="190"/>
      <c r="T431" s="190"/>
      <c r="U431" s="190"/>
      <c r="V431" s="190"/>
      <c r="W431" s="190"/>
      <c r="X431" s="190"/>
      <c r="Y431" s="190"/>
      <c r="Z431" s="190"/>
    </row>
    <row r="432" spans="1:26" ht="12" customHeight="1">
      <c r="A432" s="216" t="s">
        <v>853</v>
      </c>
      <c r="B432" s="206" t="s">
        <v>415</v>
      </c>
      <c r="C432" s="205" t="s">
        <v>220</v>
      </c>
      <c r="D432" s="207">
        <v>40</v>
      </c>
      <c r="E432" s="208">
        <v>314</v>
      </c>
      <c r="F432" s="208">
        <f t="shared" si="40"/>
        <v>12560</v>
      </c>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2" customHeight="1">
      <c r="A433" s="216" t="s">
        <v>854</v>
      </c>
      <c r="B433" s="206" t="s">
        <v>855</v>
      </c>
      <c r="C433" s="205" t="s">
        <v>220</v>
      </c>
      <c r="D433" s="207">
        <v>20</v>
      </c>
      <c r="E433" s="208">
        <v>1763</v>
      </c>
      <c r="F433" s="208">
        <f t="shared" si="40"/>
        <v>35260</v>
      </c>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2" customHeight="1">
      <c r="A434" s="216" t="s">
        <v>856</v>
      </c>
      <c r="B434" s="206" t="s">
        <v>443</v>
      </c>
      <c r="C434" s="205" t="s">
        <v>225</v>
      </c>
      <c r="D434" s="207">
        <v>2</v>
      </c>
      <c r="E434" s="208">
        <v>76413</v>
      </c>
      <c r="F434" s="208">
        <f t="shared" si="40"/>
        <v>152826</v>
      </c>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2" customHeight="1">
      <c r="A435" s="245">
        <v>5.13</v>
      </c>
      <c r="B435" s="202" t="s">
        <v>857</v>
      </c>
      <c r="C435" s="201"/>
      <c r="D435" s="229"/>
      <c r="E435" s="210"/>
      <c r="F435" s="204"/>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2" customHeight="1">
      <c r="A436" s="216" t="s">
        <v>858</v>
      </c>
      <c r="B436" s="206" t="s">
        <v>441</v>
      </c>
      <c r="C436" s="205" t="s">
        <v>225</v>
      </c>
      <c r="D436" s="207">
        <v>10</v>
      </c>
      <c r="E436" s="208">
        <v>174353</v>
      </c>
      <c r="F436" s="208">
        <f t="shared" ref="F436:F438" si="41">ROUND(E436*D436,0)</f>
        <v>1743530</v>
      </c>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12" customHeight="1">
      <c r="A437" s="216" t="s">
        <v>859</v>
      </c>
      <c r="B437" s="206" t="s">
        <v>860</v>
      </c>
      <c r="C437" s="205" t="s">
        <v>225</v>
      </c>
      <c r="D437" s="207">
        <v>10</v>
      </c>
      <c r="E437" s="208">
        <v>281870</v>
      </c>
      <c r="F437" s="208">
        <f t="shared" si="41"/>
        <v>2818700</v>
      </c>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12" customHeight="1">
      <c r="A438" s="216" t="s">
        <v>861</v>
      </c>
      <c r="B438" s="206" t="s">
        <v>437</v>
      </c>
      <c r="C438" s="205" t="s">
        <v>225</v>
      </c>
      <c r="D438" s="207">
        <v>2</v>
      </c>
      <c r="E438" s="208">
        <v>142916</v>
      </c>
      <c r="F438" s="208">
        <f t="shared" si="41"/>
        <v>285832</v>
      </c>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12" customHeight="1">
      <c r="A439" s="245">
        <v>5.14</v>
      </c>
      <c r="B439" s="202" t="s">
        <v>862</v>
      </c>
      <c r="C439" s="201"/>
      <c r="D439" s="229"/>
      <c r="E439" s="210"/>
      <c r="F439" s="204"/>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2" customHeight="1">
      <c r="A440" s="216" t="s">
        <v>863</v>
      </c>
      <c r="B440" s="206" t="s">
        <v>864</v>
      </c>
      <c r="C440" s="205" t="s">
        <v>217</v>
      </c>
      <c r="D440" s="207">
        <v>150</v>
      </c>
      <c r="E440" s="208">
        <v>56708</v>
      </c>
      <c r="F440" s="208">
        <f t="shared" ref="F440:F443" si="42">ROUND(E440*D440,0)</f>
        <v>8506200</v>
      </c>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12" customHeight="1">
      <c r="A441" s="216" t="s">
        <v>865</v>
      </c>
      <c r="B441" s="206" t="s">
        <v>451</v>
      </c>
      <c r="C441" s="205" t="s">
        <v>217</v>
      </c>
      <c r="D441" s="207">
        <v>28.55</v>
      </c>
      <c r="E441" s="208">
        <v>24082</v>
      </c>
      <c r="F441" s="208">
        <f t="shared" si="42"/>
        <v>687541</v>
      </c>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12" customHeight="1">
      <c r="A442" s="216" t="s">
        <v>866</v>
      </c>
      <c r="B442" s="206" t="s">
        <v>454</v>
      </c>
      <c r="C442" s="205" t="s">
        <v>217</v>
      </c>
      <c r="D442" s="207">
        <v>100</v>
      </c>
      <c r="E442" s="208">
        <v>10435</v>
      </c>
      <c r="F442" s="208">
        <f t="shared" si="42"/>
        <v>1043500</v>
      </c>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12" customHeight="1">
      <c r="A443" s="216" t="s">
        <v>867</v>
      </c>
      <c r="B443" s="206" t="s">
        <v>868</v>
      </c>
      <c r="C443" s="205" t="s">
        <v>225</v>
      </c>
      <c r="D443" s="207">
        <v>10</v>
      </c>
      <c r="E443" s="208">
        <v>1545500</v>
      </c>
      <c r="F443" s="208">
        <f t="shared" si="42"/>
        <v>15455000</v>
      </c>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12" customHeight="1">
      <c r="A444" s="246"/>
      <c r="B444" s="235" t="s">
        <v>364</v>
      </c>
      <c r="C444" s="247"/>
      <c r="D444" s="248"/>
      <c r="E444" s="249"/>
      <c r="F444" s="238">
        <f>SUM(F344:F443)</f>
        <v>194973270</v>
      </c>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12" customHeight="1">
      <c r="A445" s="196">
        <v>6</v>
      </c>
      <c r="B445" s="197" t="s">
        <v>869</v>
      </c>
      <c r="C445" s="198"/>
      <c r="D445" s="199"/>
      <c r="E445" s="200"/>
      <c r="F445" s="20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2" customHeight="1">
      <c r="A446" s="250">
        <v>6.1</v>
      </c>
      <c r="B446" s="202" t="s">
        <v>870</v>
      </c>
      <c r="C446" s="201"/>
      <c r="D446" s="229"/>
      <c r="E446" s="210"/>
      <c r="F446" s="204"/>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2" customHeight="1">
      <c r="A447" s="205" t="s">
        <v>871</v>
      </c>
      <c r="B447" s="251" t="s">
        <v>872</v>
      </c>
      <c r="C447" s="205" t="s">
        <v>217</v>
      </c>
      <c r="D447" s="207">
        <v>1325.68</v>
      </c>
      <c r="E447" s="208">
        <v>10435</v>
      </c>
      <c r="F447" s="208">
        <f t="shared" ref="F447:F449" si="43">ROUND(E447*D447,0)</f>
        <v>13833471</v>
      </c>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12" customHeight="1">
      <c r="A448" s="205" t="s">
        <v>873</v>
      </c>
      <c r="B448" s="251" t="s">
        <v>874</v>
      </c>
      <c r="C448" s="205" t="s">
        <v>217</v>
      </c>
      <c r="D448" s="207">
        <v>68.73</v>
      </c>
      <c r="E448" s="208">
        <v>13206</v>
      </c>
      <c r="F448" s="208">
        <f t="shared" si="43"/>
        <v>907648</v>
      </c>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12" customHeight="1">
      <c r="A449" s="205" t="s">
        <v>875</v>
      </c>
      <c r="B449" s="251" t="s">
        <v>876</v>
      </c>
      <c r="C449" s="205" t="s">
        <v>220</v>
      </c>
      <c r="D449" s="207">
        <v>6.7500000000000018</v>
      </c>
      <c r="E449" s="208">
        <v>12844</v>
      </c>
      <c r="F449" s="208">
        <f t="shared" si="43"/>
        <v>86697</v>
      </c>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12" customHeight="1">
      <c r="A450" s="201">
        <v>6.2</v>
      </c>
      <c r="B450" s="202" t="s">
        <v>877</v>
      </c>
      <c r="C450" s="201"/>
      <c r="D450" s="209"/>
      <c r="E450" s="210"/>
      <c r="F450" s="210"/>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12" customHeight="1">
      <c r="A451" s="205" t="s">
        <v>878</v>
      </c>
      <c r="B451" s="251" t="s">
        <v>872</v>
      </c>
      <c r="C451" s="205" t="s">
        <v>217</v>
      </c>
      <c r="D451" s="207">
        <v>1585.16</v>
      </c>
      <c r="E451" s="208">
        <v>10435</v>
      </c>
      <c r="F451" s="208">
        <f t="shared" ref="F451:F453" si="44">ROUND(E451*D451,0)</f>
        <v>16541145</v>
      </c>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12" customHeight="1">
      <c r="A452" s="205" t="s">
        <v>879</v>
      </c>
      <c r="B452" s="251" t="s">
        <v>874</v>
      </c>
      <c r="C452" s="205" t="s">
        <v>217</v>
      </c>
      <c r="D452" s="207">
        <v>96.12</v>
      </c>
      <c r="E452" s="208">
        <v>13206</v>
      </c>
      <c r="F452" s="208">
        <f t="shared" si="44"/>
        <v>1269361</v>
      </c>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12" customHeight="1">
      <c r="A453" s="205" t="s">
        <v>880</v>
      </c>
      <c r="B453" s="251" t="s">
        <v>881</v>
      </c>
      <c r="C453" s="205" t="s">
        <v>217</v>
      </c>
      <c r="D453" s="207">
        <v>19.79</v>
      </c>
      <c r="E453" s="208">
        <v>17810</v>
      </c>
      <c r="F453" s="208">
        <f t="shared" si="44"/>
        <v>352460</v>
      </c>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12" customHeight="1">
      <c r="A454" s="201">
        <v>6.3</v>
      </c>
      <c r="B454" s="202" t="s">
        <v>882</v>
      </c>
      <c r="C454" s="201"/>
      <c r="D454" s="209"/>
      <c r="E454" s="210"/>
      <c r="F454" s="210"/>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12" customHeight="1">
      <c r="A455" s="205" t="s">
        <v>883</v>
      </c>
      <c r="B455" s="251" t="s">
        <v>872</v>
      </c>
      <c r="C455" s="205" t="s">
        <v>217</v>
      </c>
      <c r="D455" s="207">
        <v>2268.48</v>
      </c>
      <c r="E455" s="208">
        <v>10435</v>
      </c>
      <c r="F455" s="208">
        <f t="shared" ref="F455:F456" si="45">ROUND(E455*D455,0)</f>
        <v>23671589</v>
      </c>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12" customHeight="1">
      <c r="A456" s="205" t="s">
        <v>884</v>
      </c>
      <c r="B456" s="251" t="s">
        <v>874</v>
      </c>
      <c r="C456" s="205" t="s">
        <v>217</v>
      </c>
      <c r="D456" s="207">
        <v>24.41</v>
      </c>
      <c r="E456" s="208">
        <v>13206</v>
      </c>
      <c r="F456" s="208">
        <f t="shared" si="45"/>
        <v>322358</v>
      </c>
      <c r="G456" s="221"/>
      <c r="H456" s="221"/>
      <c r="I456" s="221"/>
      <c r="J456" s="221"/>
      <c r="K456" s="221"/>
      <c r="L456" s="221"/>
      <c r="M456" s="221"/>
      <c r="N456" s="221"/>
      <c r="O456" s="221"/>
      <c r="P456" s="221"/>
      <c r="Q456" s="221"/>
      <c r="R456" s="221"/>
      <c r="S456" s="221"/>
      <c r="T456" s="221"/>
      <c r="U456" s="221"/>
      <c r="V456" s="221"/>
      <c r="W456" s="221"/>
      <c r="X456" s="221"/>
      <c r="Y456" s="221"/>
      <c r="Z456" s="221"/>
    </row>
    <row r="457" spans="1:26" ht="12" customHeight="1">
      <c r="A457" s="201">
        <v>6.4</v>
      </c>
      <c r="B457" s="202" t="s">
        <v>885</v>
      </c>
      <c r="C457" s="201"/>
      <c r="D457" s="209"/>
      <c r="E457" s="210"/>
      <c r="F457" s="210"/>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12" customHeight="1">
      <c r="A458" s="205" t="s">
        <v>886</v>
      </c>
      <c r="B458" s="251" t="s">
        <v>872</v>
      </c>
      <c r="C458" s="205" t="s">
        <v>217</v>
      </c>
      <c r="D458" s="207">
        <v>1580.67</v>
      </c>
      <c r="E458" s="208">
        <v>10435</v>
      </c>
      <c r="F458" s="208">
        <f t="shared" ref="F458:F459" si="46">ROUND(E458*D458,0)</f>
        <v>16494291</v>
      </c>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12" customHeight="1">
      <c r="A459" s="205" t="s">
        <v>887</v>
      </c>
      <c r="B459" s="251" t="s">
        <v>874</v>
      </c>
      <c r="C459" s="205" t="s">
        <v>217</v>
      </c>
      <c r="D459" s="207">
        <v>8.1999999999999993</v>
      </c>
      <c r="E459" s="208">
        <v>13206</v>
      </c>
      <c r="F459" s="208">
        <f t="shared" si="46"/>
        <v>108289</v>
      </c>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12" customHeight="1">
      <c r="A460" s="201">
        <v>6.5</v>
      </c>
      <c r="B460" s="202" t="s">
        <v>888</v>
      </c>
      <c r="C460" s="201"/>
      <c r="D460" s="209"/>
      <c r="E460" s="210"/>
      <c r="F460" s="210"/>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12" customHeight="1">
      <c r="A461" s="205" t="s">
        <v>889</v>
      </c>
      <c r="B461" s="251" t="s">
        <v>890</v>
      </c>
      <c r="C461" s="205" t="s">
        <v>217</v>
      </c>
      <c r="D461" s="207">
        <v>55</v>
      </c>
      <c r="E461" s="208">
        <v>10435</v>
      </c>
      <c r="F461" s="208">
        <f t="shared" ref="F461:F464" si="47">ROUND(E461*D461,0)</f>
        <v>573925</v>
      </c>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12" customHeight="1">
      <c r="A462" s="205" t="s">
        <v>891</v>
      </c>
      <c r="B462" s="251" t="s">
        <v>876</v>
      </c>
      <c r="C462" s="205" t="s">
        <v>220</v>
      </c>
      <c r="D462" s="207">
        <v>45.8</v>
      </c>
      <c r="E462" s="208">
        <v>12844</v>
      </c>
      <c r="F462" s="208">
        <f t="shared" si="47"/>
        <v>588255</v>
      </c>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12" customHeight="1">
      <c r="A463" s="205" t="s">
        <v>892</v>
      </c>
      <c r="B463" s="251" t="s">
        <v>383</v>
      </c>
      <c r="C463" s="205" t="s">
        <v>220</v>
      </c>
      <c r="D463" s="207">
        <v>24</v>
      </c>
      <c r="E463" s="208">
        <v>34334</v>
      </c>
      <c r="F463" s="208">
        <f t="shared" si="47"/>
        <v>824016</v>
      </c>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12" customHeight="1">
      <c r="A464" s="205" t="s">
        <v>893</v>
      </c>
      <c r="B464" s="251" t="s">
        <v>894</v>
      </c>
      <c r="C464" s="205" t="s">
        <v>220</v>
      </c>
      <c r="D464" s="207">
        <v>73.199999999999989</v>
      </c>
      <c r="E464" s="208">
        <v>7901</v>
      </c>
      <c r="F464" s="208">
        <f t="shared" si="47"/>
        <v>578353</v>
      </c>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12" customHeight="1">
      <c r="A465" s="201">
        <v>6.6</v>
      </c>
      <c r="B465" s="202" t="s">
        <v>895</v>
      </c>
      <c r="C465" s="201"/>
      <c r="D465" s="209"/>
      <c r="E465" s="210"/>
      <c r="F465" s="210"/>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12" customHeight="1">
      <c r="A466" s="205" t="s">
        <v>896</v>
      </c>
      <c r="B466" s="251" t="s">
        <v>897</v>
      </c>
      <c r="C466" s="205" t="s">
        <v>217</v>
      </c>
      <c r="D466" s="207">
        <v>25</v>
      </c>
      <c r="E466" s="208">
        <v>10435</v>
      </c>
      <c r="F466" s="208">
        <f>ROUND(E466*D466,0)</f>
        <v>260875</v>
      </c>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12" customHeight="1">
      <c r="A467" s="201">
        <v>6.7</v>
      </c>
      <c r="B467" s="202" t="s">
        <v>898</v>
      </c>
      <c r="C467" s="201"/>
      <c r="D467" s="209"/>
      <c r="E467" s="210"/>
      <c r="F467" s="210"/>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12" customHeight="1">
      <c r="A468" s="205" t="s">
        <v>899</v>
      </c>
      <c r="B468" s="251" t="s">
        <v>872</v>
      </c>
      <c r="C468" s="205" t="s">
        <v>217</v>
      </c>
      <c r="D468" s="207">
        <v>968.81</v>
      </c>
      <c r="E468" s="208">
        <v>10435</v>
      </c>
      <c r="F468" s="208">
        <f t="shared" ref="F468:F469" si="48">ROUND(E468*D468,0)</f>
        <v>10109532</v>
      </c>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12" customHeight="1">
      <c r="A469" s="205" t="s">
        <v>900</v>
      </c>
      <c r="B469" s="251" t="s">
        <v>874</v>
      </c>
      <c r="C469" s="205" t="s">
        <v>217</v>
      </c>
      <c r="D469" s="207">
        <v>62.129999999999995</v>
      </c>
      <c r="E469" s="208">
        <v>13206</v>
      </c>
      <c r="F469" s="208">
        <f t="shared" si="48"/>
        <v>820489</v>
      </c>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12" customHeight="1">
      <c r="A470" s="201">
        <v>6.8</v>
      </c>
      <c r="B470" s="202" t="s">
        <v>901</v>
      </c>
      <c r="C470" s="201"/>
      <c r="D470" s="209"/>
      <c r="E470" s="210"/>
      <c r="F470" s="210"/>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12" customHeight="1">
      <c r="A471" s="205" t="s">
        <v>902</v>
      </c>
      <c r="B471" s="251" t="s">
        <v>872</v>
      </c>
      <c r="C471" s="205" t="s">
        <v>217</v>
      </c>
      <c r="D471" s="207">
        <v>1183.3</v>
      </c>
      <c r="E471" s="208">
        <v>10435</v>
      </c>
      <c r="F471" s="208">
        <f t="shared" ref="F471:F473" si="49">ROUND(E471*D471,0)</f>
        <v>12347736</v>
      </c>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12" customHeight="1">
      <c r="A472" s="205" t="s">
        <v>903</v>
      </c>
      <c r="B472" s="251" t="s">
        <v>874</v>
      </c>
      <c r="C472" s="205" t="s">
        <v>217</v>
      </c>
      <c r="D472" s="207">
        <v>99.66</v>
      </c>
      <c r="E472" s="208">
        <v>13206</v>
      </c>
      <c r="F472" s="208">
        <f t="shared" si="49"/>
        <v>1316110</v>
      </c>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12" customHeight="1">
      <c r="A473" s="205" t="s">
        <v>904</v>
      </c>
      <c r="B473" s="251" t="s">
        <v>881</v>
      </c>
      <c r="C473" s="205" t="s">
        <v>217</v>
      </c>
      <c r="D473" s="207">
        <v>5.9</v>
      </c>
      <c r="E473" s="208">
        <v>17810</v>
      </c>
      <c r="F473" s="208">
        <f t="shared" si="49"/>
        <v>105079</v>
      </c>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12" customHeight="1">
      <c r="A474" s="201">
        <v>6.9</v>
      </c>
      <c r="B474" s="202" t="s">
        <v>905</v>
      </c>
      <c r="C474" s="201"/>
      <c r="D474" s="209"/>
      <c r="E474" s="210"/>
      <c r="F474" s="210"/>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12" customHeight="1">
      <c r="A475" s="205" t="s">
        <v>906</v>
      </c>
      <c r="B475" s="251" t="s">
        <v>907</v>
      </c>
      <c r="C475" s="205" t="s">
        <v>217</v>
      </c>
      <c r="D475" s="207">
        <v>40</v>
      </c>
      <c r="E475" s="208">
        <v>10435</v>
      </c>
      <c r="F475" s="208">
        <f t="shared" ref="F475:F479" si="50">ROUND(E475*D475,0)</f>
        <v>417400</v>
      </c>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12" customHeight="1">
      <c r="A476" s="205" t="s">
        <v>908</v>
      </c>
      <c r="B476" s="251" t="s">
        <v>874</v>
      </c>
      <c r="C476" s="205" t="s">
        <v>217</v>
      </c>
      <c r="D476" s="207">
        <v>15.46</v>
      </c>
      <c r="E476" s="208">
        <v>13206</v>
      </c>
      <c r="F476" s="208">
        <f t="shared" si="50"/>
        <v>204165</v>
      </c>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12" customHeight="1">
      <c r="A477" s="205" t="s">
        <v>909</v>
      </c>
      <c r="B477" s="251" t="s">
        <v>876</v>
      </c>
      <c r="C477" s="205" t="s">
        <v>220</v>
      </c>
      <c r="D477" s="207">
        <v>35</v>
      </c>
      <c r="E477" s="208">
        <v>12844</v>
      </c>
      <c r="F477" s="208">
        <f t="shared" si="50"/>
        <v>449540</v>
      </c>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12" customHeight="1">
      <c r="A478" s="205" t="s">
        <v>910</v>
      </c>
      <c r="B478" s="251" t="s">
        <v>881</v>
      </c>
      <c r="C478" s="205" t="s">
        <v>217</v>
      </c>
      <c r="D478" s="207">
        <v>34.28</v>
      </c>
      <c r="E478" s="208">
        <v>17810</v>
      </c>
      <c r="F478" s="208">
        <f t="shared" si="50"/>
        <v>610527</v>
      </c>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12" customHeight="1">
      <c r="A479" s="205" t="s">
        <v>911</v>
      </c>
      <c r="B479" s="251" t="s">
        <v>912</v>
      </c>
      <c r="C479" s="205" t="s">
        <v>220</v>
      </c>
      <c r="D479" s="207">
        <v>30.5</v>
      </c>
      <c r="E479" s="208">
        <v>7901</v>
      </c>
      <c r="F479" s="208">
        <f t="shared" si="50"/>
        <v>240981</v>
      </c>
      <c r="G479" s="190"/>
      <c r="H479" s="215"/>
      <c r="I479" s="190"/>
      <c r="J479" s="190"/>
      <c r="K479" s="190"/>
      <c r="L479" s="190"/>
      <c r="M479" s="190"/>
      <c r="N479" s="190"/>
      <c r="O479" s="190"/>
      <c r="P479" s="190"/>
      <c r="Q479" s="190"/>
      <c r="R479" s="190"/>
      <c r="S479" s="190"/>
      <c r="T479" s="190"/>
      <c r="U479" s="190"/>
      <c r="V479" s="190"/>
      <c r="W479" s="190"/>
      <c r="X479" s="190"/>
      <c r="Y479" s="190"/>
      <c r="Z479" s="190"/>
    </row>
    <row r="480" spans="1:26" ht="12" customHeight="1">
      <c r="A480" s="201">
        <v>6.7</v>
      </c>
      <c r="B480" s="202" t="s">
        <v>913</v>
      </c>
      <c r="C480" s="201"/>
      <c r="D480" s="209"/>
      <c r="E480" s="210"/>
      <c r="F480" s="21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2" customHeight="1">
      <c r="A481" s="205" t="s">
        <v>899</v>
      </c>
      <c r="B481" s="251" t="s">
        <v>874</v>
      </c>
      <c r="C481" s="205" t="s">
        <v>217</v>
      </c>
      <c r="D481" s="207">
        <v>39.769999999999996</v>
      </c>
      <c r="E481" s="208">
        <v>13206</v>
      </c>
      <c r="F481" s="208">
        <f t="shared" ref="F481:F482" si="51">ROUND(E481*D481,0)</f>
        <v>525203</v>
      </c>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2" customHeight="1">
      <c r="A482" s="205" t="s">
        <v>900</v>
      </c>
      <c r="B482" s="251" t="s">
        <v>881</v>
      </c>
      <c r="C482" s="205" t="s">
        <v>217</v>
      </c>
      <c r="D482" s="207">
        <v>9.3000000000000007</v>
      </c>
      <c r="E482" s="208">
        <v>17810</v>
      </c>
      <c r="F482" s="208">
        <f t="shared" si="51"/>
        <v>165633</v>
      </c>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2" customHeight="1">
      <c r="A483" s="201">
        <v>6.8</v>
      </c>
      <c r="B483" s="202" t="s">
        <v>914</v>
      </c>
      <c r="C483" s="201"/>
      <c r="D483" s="209"/>
      <c r="E483" s="210"/>
      <c r="F483" s="210"/>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12" customHeight="1">
      <c r="A484" s="205" t="s">
        <v>902</v>
      </c>
      <c r="B484" s="251" t="s">
        <v>915</v>
      </c>
      <c r="C484" s="205" t="s">
        <v>225</v>
      </c>
      <c r="D484" s="207">
        <v>6</v>
      </c>
      <c r="E484" s="208">
        <v>330000</v>
      </c>
      <c r="F484" s="208">
        <f>ROUND(E484*D484,0)</f>
        <v>1980000</v>
      </c>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12" customHeight="1">
      <c r="A485" s="234"/>
      <c r="B485" s="252" t="s">
        <v>364</v>
      </c>
      <c r="C485" s="247"/>
      <c r="D485" s="248"/>
      <c r="E485" s="249"/>
      <c r="F485" s="238">
        <f>SUM(F447:F484)</f>
        <v>105705128</v>
      </c>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12" customHeight="1">
      <c r="A486" s="196">
        <v>7</v>
      </c>
      <c r="B486" s="197" t="s">
        <v>916</v>
      </c>
      <c r="C486" s="198"/>
      <c r="D486" s="199"/>
      <c r="E486" s="200"/>
      <c r="F486" s="20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2" customHeight="1">
      <c r="A487" s="250">
        <v>7.1</v>
      </c>
      <c r="B487" s="202" t="s">
        <v>917</v>
      </c>
      <c r="C487" s="201"/>
      <c r="D487" s="229"/>
      <c r="E487" s="210"/>
      <c r="F487" s="204"/>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2" customHeight="1">
      <c r="A488" s="205" t="s">
        <v>918</v>
      </c>
      <c r="B488" s="251" t="s">
        <v>872</v>
      </c>
      <c r="C488" s="205" t="s">
        <v>217</v>
      </c>
      <c r="D488" s="207">
        <v>1050.2</v>
      </c>
      <c r="E488" s="208">
        <v>10435</v>
      </c>
      <c r="F488" s="208">
        <f t="shared" ref="F488:F491" si="52">ROUND(E488*D488,0)</f>
        <v>10958837</v>
      </c>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12" customHeight="1">
      <c r="A489" s="205" t="s">
        <v>919</v>
      </c>
      <c r="B489" s="251" t="s">
        <v>920</v>
      </c>
      <c r="C489" s="205" t="s">
        <v>217</v>
      </c>
      <c r="D489" s="207">
        <v>89.38</v>
      </c>
      <c r="E489" s="208">
        <v>13206</v>
      </c>
      <c r="F489" s="208">
        <f t="shared" si="52"/>
        <v>1180352</v>
      </c>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12" customHeight="1">
      <c r="A490" s="205" t="s">
        <v>921</v>
      </c>
      <c r="B490" s="251" t="s">
        <v>881</v>
      </c>
      <c r="C490" s="205" t="s">
        <v>217</v>
      </c>
      <c r="D490" s="207">
        <v>14.92</v>
      </c>
      <c r="E490" s="208">
        <v>17810</v>
      </c>
      <c r="F490" s="208">
        <f t="shared" si="52"/>
        <v>265725</v>
      </c>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12" customHeight="1">
      <c r="A491" s="205" t="s">
        <v>922</v>
      </c>
      <c r="B491" s="251" t="s">
        <v>923</v>
      </c>
      <c r="C491" s="205" t="s">
        <v>217</v>
      </c>
      <c r="D491" s="207">
        <v>16.8</v>
      </c>
      <c r="E491" s="208">
        <v>23789</v>
      </c>
      <c r="F491" s="208">
        <f t="shared" si="52"/>
        <v>399655</v>
      </c>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12" customHeight="1">
      <c r="A492" s="250">
        <v>7.2</v>
      </c>
      <c r="B492" s="202" t="s">
        <v>924</v>
      </c>
      <c r="C492" s="201"/>
      <c r="D492" s="229"/>
      <c r="E492" s="210"/>
      <c r="F492" s="204"/>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2" customHeight="1">
      <c r="A493" s="205" t="s">
        <v>925</v>
      </c>
      <c r="B493" s="251" t="s">
        <v>829</v>
      </c>
      <c r="C493" s="205" t="s">
        <v>217</v>
      </c>
      <c r="D493" s="207">
        <v>19.18</v>
      </c>
      <c r="E493" s="208">
        <v>7826</v>
      </c>
      <c r="F493" s="208">
        <f t="shared" ref="F493:F512" si="53">ROUND(E493*D493,0)</f>
        <v>150103</v>
      </c>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12" customHeight="1">
      <c r="A494" s="205" t="s">
        <v>926</v>
      </c>
      <c r="B494" s="251" t="s">
        <v>407</v>
      </c>
      <c r="C494" s="205" t="s">
        <v>225</v>
      </c>
      <c r="D494" s="207">
        <v>2</v>
      </c>
      <c r="E494" s="208">
        <v>21908</v>
      </c>
      <c r="F494" s="208">
        <f t="shared" si="53"/>
        <v>43816</v>
      </c>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12" customHeight="1">
      <c r="A495" s="205" t="s">
        <v>927</v>
      </c>
      <c r="B495" s="251" t="s">
        <v>834</v>
      </c>
      <c r="C495" s="205" t="s">
        <v>220</v>
      </c>
      <c r="D495" s="207">
        <v>17.079999999999998</v>
      </c>
      <c r="E495" s="208">
        <v>3833</v>
      </c>
      <c r="F495" s="208">
        <f t="shared" si="53"/>
        <v>65468</v>
      </c>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12" customHeight="1">
      <c r="A496" s="205" t="s">
        <v>928</v>
      </c>
      <c r="B496" s="251" t="s">
        <v>929</v>
      </c>
      <c r="C496" s="205" t="s">
        <v>220</v>
      </c>
      <c r="D496" s="207">
        <v>17.079999999999998</v>
      </c>
      <c r="E496" s="208">
        <v>7246</v>
      </c>
      <c r="F496" s="208">
        <f t="shared" si="53"/>
        <v>123762</v>
      </c>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12" customHeight="1">
      <c r="A497" s="205" t="s">
        <v>930</v>
      </c>
      <c r="B497" s="251" t="s">
        <v>420</v>
      </c>
      <c r="C497" s="205" t="s">
        <v>220</v>
      </c>
      <c r="D497" s="207">
        <v>4.26</v>
      </c>
      <c r="E497" s="208">
        <v>30270</v>
      </c>
      <c r="F497" s="208">
        <f t="shared" si="53"/>
        <v>128950</v>
      </c>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12" customHeight="1">
      <c r="A498" s="205" t="s">
        <v>931</v>
      </c>
      <c r="B498" s="251" t="s">
        <v>422</v>
      </c>
      <c r="C498" s="205" t="s">
        <v>220</v>
      </c>
      <c r="D498" s="207">
        <v>2.6</v>
      </c>
      <c r="E498" s="208">
        <v>19521</v>
      </c>
      <c r="F498" s="208">
        <f t="shared" si="53"/>
        <v>50755</v>
      </c>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12" customHeight="1">
      <c r="A499" s="205" t="s">
        <v>932</v>
      </c>
      <c r="B499" s="251" t="s">
        <v>424</v>
      </c>
      <c r="C499" s="205" t="s">
        <v>220</v>
      </c>
      <c r="D499" s="207">
        <v>4.0599999999999996</v>
      </c>
      <c r="E499" s="208">
        <v>17791</v>
      </c>
      <c r="F499" s="208">
        <f t="shared" si="53"/>
        <v>72231</v>
      </c>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12" customHeight="1">
      <c r="A500" s="205" t="s">
        <v>933</v>
      </c>
      <c r="B500" s="251" t="s">
        <v>340</v>
      </c>
      <c r="C500" s="205" t="s">
        <v>225</v>
      </c>
      <c r="D500" s="207">
        <v>1</v>
      </c>
      <c r="E500" s="208">
        <v>65335</v>
      </c>
      <c r="F500" s="208">
        <f t="shared" si="53"/>
        <v>65335</v>
      </c>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12" customHeight="1">
      <c r="A501" s="205" t="s">
        <v>934</v>
      </c>
      <c r="B501" s="251" t="s">
        <v>338</v>
      </c>
      <c r="C501" s="205" t="s">
        <v>225</v>
      </c>
      <c r="D501" s="207">
        <v>1</v>
      </c>
      <c r="E501" s="208">
        <v>71876</v>
      </c>
      <c r="F501" s="208">
        <f t="shared" si="53"/>
        <v>71876</v>
      </c>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12" customHeight="1">
      <c r="A502" s="205" t="s">
        <v>935</v>
      </c>
      <c r="B502" s="251" t="s">
        <v>336</v>
      </c>
      <c r="C502" s="205" t="s">
        <v>225</v>
      </c>
      <c r="D502" s="207">
        <v>1</v>
      </c>
      <c r="E502" s="208">
        <v>78673</v>
      </c>
      <c r="F502" s="208">
        <f t="shared" si="53"/>
        <v>78673</v>
      </c>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12" customHeight="1">
      <c r="A503" s="205" t="s">
        <v>936</v>
      </c>
      <c r="B503" s="251" t="s">
        <v>433</v>
      </c>
      <c r="C503" s="205" t="s">
        <v>225</v>
      </c>
      <c r="D503" s="207">
        <v>1</v>
      </c>
      <c r="E503" s="208">
        <v>10132</v>
      </c>
      <c r="F503" s="208">
        <f t="shared" si="53"/>
        <v>10132</v>
      </c>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2" customHeight="1">
      <c r="A504" s="205" t="s">
        <v>937</v>
      </c>
      <c r="B504" s="251" t="s">
        <v>847</v>
      </c>
      <c r="C504" s="205" t="s">
        <v>220</v>
      </c>
      <c r="D504" s="207">
        <v>6.16</v>
      </c>
      <c r="E504" s="208">
        <v>5462</v>
      </c>
      <c r="F504" s="208">
        <f t="shared" si="53"/>
        <v>33646</v>
      </c>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12" customHeight="1">
      <c r="A505" s="205" t="s">
        <v>938</v>
      </c>
      <c r="B505" s="251" t="s">
        <v>344</v>
      </c>
      <c r="C505" s="205" t="s">
        <v>225</v>
      </c>
      <c r="D505" s="207">
        <v>2</v>
      </c>
      <c r="E505" s="208">
        <v>46871</v>
      </c>
      <c r="F505" s="208">
        <f t="shared" si="53"/>
        <v>93742</v>
      </c>
      <c r="G505" s="190"/>
      <c r="H505" s="215"/>
      <c r="I505" s="190"/>
      <c r="J505" s="190"/>
      <c r="K505" s="190"/>
      <c r="L505" s="190"/>
      <c r="M505" s="190"/>
      <c r="N505" s="190"/>
      <c r="O505" s="190"/>
      <c r="P505" s="190"/>
      <c r="Q505" s="190"/>
      <c r="R505" s="190"/>
      <c r="S505" s="190"/>
      <c r="T505" s="190"/>
      <c r="U505" s="190"/>
      <c r="V505" s="190"/>
      <c r="W505" s="190"/>
      <c r="X505" s="190"/>
      <c r="Y505" s="190"/>
      <c r="Z505" s="190"/>
    </row>
    <row r="506" spans="1:26" ht="12" customHeight="1">
      <c r="A506" s="205" t="s">
        <v>939</v>
      </c>
      <c r="B506" s="251" t="s">
        <v>850</v>
      </c>
      <c r="C506" s="205" t="s">
        <v>225</v>
      </c>
      <c r="D506" s="207">
        <v>1</v>
      </c>
      <c r="E506" s="208">
        <v>60112</v>
      </c>
      <c r="F506" s="208">
        <f t="shared" si="53"/>
        <v>60112</v>
      </c>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2" customHeight="1">
      <c r="A507" s="205" t="s">
        <v>940</v>
      </c>
      <c r="B507" s="251" t="s">
        <v>441</v>
      </c>
      <c r="C507" s="205" t="s">
        <v>225</v>
      </c>
      <c r="D507" s="207">
        <v>1</v>
      </c>
      <c r="E507" s="208">
        <v>174353</v>
      </c>
      <c r="F507" s="208">
        <f t="shared" si="53"/>
        <v>174353</v>
      </c>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2" customHeight="1">
      <c r="A508" s="205" t="s">
        <v>941</v>
      </c>
      <c r="B508" s="251" t="s">
        <v>435</v>
      </c>
      <c r="C508" s="205" t="s">
        <v>225</v>
      </c>
      <c r="D508" s="207">
        <v>1</v>
      </c>
      <c r="E508" s="208">
        <v>281870</v>
      </c>
      <c r="F508" s="208">
        <f t="shared" si="53"/>
        <v>281870</v>
      </c>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2" customHeight="1">
      <c r="A509" s="205" t="s">
        <v>942</v>
      </c>
      <c r="B509" s="251" t="s">
        <v>864</v>
      </c>
      <c r="C509" s="205" t="s">
        <v>217</v>
      </c>
      <c r="D509" s="207">
        <v>19.18</v>
      </c>
      <c r="E509" s="208">
        <v>56708</v>
      </c>
      <c r="F509" s="208">
        <f t="shared" si="53"/>
        <v>1087659</v>
      </c>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2" customHeight="1">
      <c r="A510" s="205" t="s">
        <v>943</v>
      </c>
      <c r="B510" s="251" t="s">
        <v>451</v>
      </c>
      <c r="C510" s="205" t="s">
        <v>217</v>
      </c>
      <c r="D510" s="207">
        <v>3.12</v>
      </c>
      <c r="E510" s="208">
        <v>24082</v>
      </c>
      <c r="F510" s="208">
        <f t="shared" si="53"/>
        <v>75136</v>
      </c>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12" customHeight="1">
      <c r="A511" s="205" t="s">
        <v>944</v>
      </c>
      <c r="B511" s="251" t="s">
        <v>945</v>
      </c>
      <c r="C511" s="205" t="s">
        <v>217</v>
      </c>
      <c r="D511" s="207">
        <v>3.12</v>
      </c>
      <c r="E511" s="208">
        <v>71900</v>
      </c>
      <c r="F511" s="208">
        <f t="shared" si="53"/>
        <v>224328</v>
      </c>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12" customHeight="1">
      <c r="A512" s="205" t="s">
        <v>946</v>
      </c>
      <c r="B512" s="251" t="s">
        <v>454</v>
      </c>
      <c r="C512" s="205" t="s">
        <v>217</v>
      </c>
      <c r="D512" s="207">
        <v>8.23</v>
      </c>
      <c r="E512" s="208">
        <v>10435</v>
      </c>
      <c r="F512" s="208">
        <f t="shared" si="53"/>
        <v>85880</v>
      </c>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12" customHeight="1">
      <c r="A513" s="250">
        <v>7.3</v>
      </c>
      <c r="B513" s="202" t="s">
        <v>947</v>
      </c>
      <c r="C513" s="201"/>
      <c r="D513" s="229"/>
      <c r="E513" s="210"/>
      <c r="F513" s="204"/>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2" customHeight="1">
      <c r="A514" s="205" t="s">
        <v>948</v>
      </c>
      <c r="B514" s="251" t="s">
        <v>829</v>
      </c>
      <c r="C514" s="205" t="s">
        <v>217</v>
      </c>
      <c r="D514" s="207">
        <v>25.86</v>
      </c>
      <c r="E514" s="208">
        <v>7826</v>
      </c>
      <c r="F514" s="208">
        <f t="shared" ref="F514:F534" si="54">ROUND(E514*D514,0)</f>
        <v>202380</v>
      </c>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2" customHeight="1">
      <c r="A515" s="205" t="s">
        <v>949</v>
      </c>
      <c r="B515" s="251" t="s">
        <v>407</v>
      </c>
      <c r="C515" s="205" t="s">
        <v>225</v>
      </c>
      <c r="D515" s="207">
        <v>3</v>
      </c>
      <c r="E515" s="208">
        <v>21908</v>
      </c>
      <c r="F515" s="208">
        <f t="shared" si="54"/>
        <v>65724</v>
      </c>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2" customHeight="1">
      <c r="A516" s="205" t="s">
        <v>950</v>
      </c>
      <c r="B516" s="251" t="s">
        <v>834</v>
      </c>
      <c r="C516" s="205" t="s">
        <v>220</v>
      </c>
      <c r="D516" s="207">
        <v>16.88</v>
      </c>
      <c r="E516" s="208">
        <v>3833</v>
      </c>
      <c r="F516" s="208">
        <f t="shared" si="54"/>
        <v>64701</v>
      </c>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2" customHeight="1">
      <c r="A517" s="205" t="s">
        <v>951</v>
      </c>
      <c r="B517" s="251" t="s">
        <v>929</v>
      </c>
      <c r="C517" s="205" t="s">
        <v>220</v>
      </c>
      <c r="D517" s="207">
        <v>17.88</v>
      </c>
      <c r="E517" s="208">
        <v>7246</v>
      </c>
      <c r="F517" s="208">
        <f t="shared" si="54"/>
        <v>129558</v>
      </c>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2" customHeight="1">
      <c r="A518" s="205" t="s">
        <v>952</v>
      </c>
      <c r="B518" s="251" t="s">
        <v>420</v>
      </c>
      <c r="C518" s="205" t="s">
        <v>220</v>
      </c>
      <c r="D518" s="207">
        <v>5.85</v>
      </c>
      <c r="E518" s="208">
        <v>30270</v>
      </c>
      <c r="F518" s="208">
        <f t="shared" si="54"/>
        <v>177080</v>
      </c>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12" customHeight="1">
      <c r="A519" s="205" t="s">
        <v>953</v>
      </c>
      <c r="B519" s="251" t="s">
        <v>422</v>
      </c>
      <c r="C519" s="205" t="s">
        <v>220</v>
      </c>
      <c r="D519" s="207">
        <v>2.4300000000000002</v>
      </c>
      <c r="E519" s="208">
        <v>19521</v>
      </c>
      <c r="F519" s="208">
        <f t="shared" si="54"/>
        <v>47436</v>
      </c>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12" customHeight="1">
      <c r="A520" s="205" t="s">
        <v>954</v>
      </c>
      <c r="B520" s="251" t="s">
        <v>424</v>
      </c>
      <c r="C520" s="205" t="s">
        <v>220</v>
      </c>
      <c r="D520" s="207">
        <v>2.85</v>
      </c>
      <c r="E520" s="208">
        <v>17791</v>
      </c>
      <c r="F520" s="208">
        <f t="shared" si="54"/>
        <v>50704</v>
      </c>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12" customHeight="1">
      <c r="A521" s="205" t="s">
        <v>955</v>
      </c>
      <c r="B521" s="251" t="s">
        <v>340</v>
      </c>
      <c r="C521" s="205" t="s">
        <v>225</v>
      </c>
      <c r="D521" s="207">
        <v>1</v>
      </c>
      <c r="E521" s="208">
        <v>65335</v>
      </c>
      <c r="F521" s="208">
        <f t="shared" si="54"/>
        <v>65335</v>
      </c>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12" customHeight="1">
      <c r="A522" s="205" t="s">
        <v>956</v>
      </c>
      <c r="B522" s="251" t="s">
        <v>338</v>
      </c>
      <c r="C522" s="205" t="s">
        <v>225</v>
      </c>
      <c r="D522" s="207">
        <v>1</v>
      </c>
      <c r="E522" s="208">
        <v>71876</v>
      </c>
      <c r="F522" s="208">
        <f t="shared" si="54"/>
        <v>71876</v>
      </c>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12" customHeight="1">
      <c r="A523" s="205" t="s">
        <v>957</v>
      </c>
      <c r="B523" s="251" t="s">
        <v>336</v>
      </c>
      <c r="C523" s="205" t="s">
        <v>225</v>
      </c>
      <c r="D523" s="207">
        <v>2</v>
      </c>
      <c r="E523" s="208">
        <v>78673</v>
      </c>
      <c r="F523" s="208">
        <f t="shared" si="54"/>
        <v>157346</v>
      </c>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12" customHeight="1">
      <c r="A524" s="205" t="s">
        <v>958</v>
      </c>
      <c r="B524" s="251" t="s">
        <v>433</v>
      </c>
      <c r="C524" s="205" t="s">
        <v>225</v>
      </c>
      <c r="D524" s="207">
        <v>1</v>
      </c>
      <c r="E524" s="208">
        <v>10132</v>
      </c>
      <c r="F524" s="208">
        <f t="shared" si="54"/>
        <v>10132</v>
      </c>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2" customHeight="1">
      <c r="A525" s="205" t="s">
        <v>959</v>
      </c>
      <c r="B525" s="251" t="s">
        <v>847</v>
      </c>
      <c r="C525" s="205" t="s">
        <v>220</v>
      </c>
      <c r="D525" s="207">
        <v>6.75</v>
      </c>
      <c r="E525" s="208">
        <v>5462</v>
      </c>
      <c r="F525" s="208">
        <f t="shared" si="54"/>
        <v>36869</v>
      </c>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12" customHeight="1">
      <c r="A526" s="205" t="s">
        <v>960</v>
      </c>
      <c r="B526" s="251" t="s">
        <v>344</v>
      </c>
      <c r="C526" s="205" t="s">
        <v>225</v>
      </c>
      <c r="D526" s="207">
        <v>3</v>
      </c>
      <c r="E526" s="208">
        <v>46871</v>
      </c>
      <c r="F526" s="208">
        <f t="shared" si="54"/>
        <v>140613</v>
      </c>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12" customHeight="1">
      <c r="A527" s="205" t="s">
        <v>961</v>
      </c>
      <c r="B527" s="251" t="s">
        <v>850</v>
      </c>
      <c r="C527" s="205" t="s">
        <v>225</v>
      </c>
      <c r="D527" s="207">
        <v>1</v>
      </c>
      <c r="E527" s="208">
        <v>60112</v>
      </c>
      <c r="F527" s="208">
        <f t="shared" si="54"/>
        <v>60112</v>
      </c>
      <c r="G527" s="190"/>
      <c r="H527" s="215"/>
      <c r="I527" s="190"/>
      <c r="J527" s="190"/>
      <c r="K527" s="190"/>
      <c r="L527" s="190"/>
      <c r="M527" s="190"/>
      <c r="N527" s="190"/>
      <c r="O527" s="190"/>
      <c r="P527" s="190"/>
      <c r="Q527" s="190"/>
      <c r="R527" s="190"/>
      <c r="S527" s="190"/>
      <c r="T527" s="190"/>
      <c r="U527" s="190"/>
      <c r="V527" s="190"/>
      <c r="W527" s="190"/>
      <c r="X527" s="190"/>
      <c r="Y527" s="190"/>
      <c r="Z527" s="190"/>
    </row>
    <row r="528" spans="1:26" ht="12" customHeight="1">
      <c r="A528" s="205" t="s">
        <v>962</v>
      </c>
      <c r="B528" s="251" t="s">
        <v>441</v>
      </c>
      <c r="C528" s="205" t="s">
        <v>225</v>
      </c>
      <c r="D528" s="207">
        <v>1</v>
      </c>
      <c r="E528" s="208">
        <v>174353</v>
      </c>
      <c r="F528" s="208">
        <f t="shared" si="54"/>
        <v>174353</v>
      </c>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2" customHeight="1">
      <c r="A529" s="205" t="s">
        <v>963</v>
      </c>
      <c r="B529" s="251" t="s">
        <v>964</v>
      </c>
      <c r="C529" s="205" t="s">
        <v>225</v>
      </c>
      <c r="D529" s="207">
        <v>2</v>
      </c>
      <c r="E529" s="208">
        <v>281870</v>
      </c>
      <c r="F529" s="208">
        <f t="shared" si="54"/>
        <v>563740</v>
      </c>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2" customHeight="1">
      <c r="A530" s="205" t="s">
        <v>965</v>
      </c>
      <c r="B530" s="251" t="s">
        <v>864</v>
      </c>
      <c r="C530" s="205" t="s">
        <v>217</v>
      </c>
      <c r="D530" s="207">
        <v>25.86</v>
      </c>
      <c r="E530" s="208">
        <v>56708</v>
      </c>
      <c r="F530" s="208">
        <f t="shared" si="54"/>
        <v>1466469</v>
      </c>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2" customHeight="1">
      <c r="A531" s="205" t="s">
        <v>966</v>
      </c>
      <c r="B531" s="251" t="s">
        <v>451</v>
      </c>
      <c r="C531" s="205" t="s">
        <v>217</v>
      </c>
      <c r="D531" s="207">
        <v>22.72</v>
      </c>
      <c r="E531" s="208">
        <v>24082</v>
      </c>
      <c r="F531" s="208">
        <f t="shared" si="54"/>
        <v>547143</v>
      </c>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2" customHeight="1">
      <c r="A532" s="205" t="s">
        <v>967</v>
      </c>
      <c r="B532" s="251" t="s">
        <v>945</v>
      </c>
      <c r="C532" s="205" t="s">
        <v>217</v>
      </c>
      <c r="D532" s="207">
        <v>5.7</v>
      </c>
      <c r="E532" s="208">
        <v>71900</v>
      </c>
      <c r="F532" s="208">
        <f t="shared" si="54"/>
        <v>409830</v>
      </c>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12" customHeight="1">
      <c r="A533" s="205" t="s">
        <v>968</v>
      </c>
      <c r="B533" s="251" t="s">
        <v>454</v>
      </c>
      <c r="C533" s="205" t="s">
        <v>217</v>
      </c>
      <c r="D533" s="207">
        <v>12.88</v>
      </c>
      <c r="E533" s="208">
        <v>10435</v>
      </c>
      <c r="F533" s="208">
        <f t="shared" si="54"/>
        <v>134403</v>
      </c>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12" customHeight="1">
      <c r="A534" s="205" t="s">
        <v>969</v>
      </c>
      <c r="B534" s="251" t="s">
        <v>868</v>
      </c>
      <c r="C534" s="205" t="s">
        <v>225</v>
      </c>
      <c r="D534" s="207">
        <v>2</v>
      </c>
      <c r="E534" s="208">
        <v>1475250</v>
      </c>
      <c r="F534" s="208">
        <f t="shared" si="54"/>
        <v>2950500</v>
      </c>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12" customHeight="1">
      <c r="A535" s="250">
        <v>7.4</v>
      </c>
      <c r="B535" s="202" t="s">
        <v>970</v>
      </c>
      <c r="C535" s="201"/>
      <c r="D535" s="229"/>
      <c r="E535" s="210"/>
      <c r="F535" s="204"/>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2" customHeight="1">
      <c r="A536" s="205" t="s">
        <v>971</v>
      </c>
      <c r="B536" s="251" t="s">
        <v>829</v>
      </c>
      <c r="C536" s="205" t="s">
        <v>217</v>
      </c>
      <c r="D536" s="207">
        <v>25.86</v>
      </c>
      <c r="E536" s="208">
        <v>7826</v>
      </c>
      <c r="F536" s="208">
        <f t="shared" ref="F536:F556" si="55">ROUND(E536*D536,0)</f>
        <v>202380</v>
      </c>
      <c r="G536" s="190"/>
      <c r="H536" s="215"/>
      <c r="I536" s="190"/>
      <c r="J536" s="190"/>
      <c r="K536" s="190"/>
      <c r="L536" s="190"/>
      <c r="M536" s="190"/>
      <c r="N536" s="190"/>
      <c r="O536" s="190"/>
      <c r="P536" s="190"/>
      <c r="Q536" s="190"/>
      <c r="R536" s="190"/>
      <c r="S536" s="190"/>
      <c r="T536" s="190"/>
      <c r="U536" s="190"/>
      <c r="V536" s="190"/>
      <c r="W536" s="190"/>
      <c r="X536" s="190"/>
      <c r="Y536" s="190"/>
      <c r="Z536" s="190"/>
    </row>
    <row r="537" spans="1:26" ht="12" customHeight="1">
      <c r="A537" s="205" t="s">
        <v>972</v>
      </c>
      <c r="B537" s="251" t="s">
        <v>407</v>
      </c>
      <c r="C537" s="205" t="s">
        <v>225</v>
      </c>
      <c r="D537" s="207">
        <v>3</v>
      </c>
      <c r="E537" s="208">
        <v>21908</v>
      </c>
      <c r="F537" s="208">
        <f t="shared" si="55"/>
        <v>65724</v>
      </c>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2" customHeight="1">
      <c r="A538" s="205" t="s">
        <v>973</v>
      </c>
      <c r="B538" s="251" t="s">
        <v>834</v>
      </c>
      <c r="C538" s="205" t="s">
        <v>220</v>
      </c>
      <c r="D538" s="207">
        <v>16.88</v>
      </c>
      <c r="E538" s="208">
        <v>3833</v>
      </c>
      <c r="F538" s="208">
        <f t="shared" si="55"/>
        <v>64701</v>
      </c>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2" customHeight="1">
      <c r="A539" s="205" t="s">
        <v>974</v>
      </c>
      <c r="B539" s="251" t="s">
        <v>929</v>
      </c>
      <c r="C539" s="205" t="s">
        <v>220</v>
      </c>
      <c r="D539" s="207">
        <v>17.88</v>
      </c>
      <c r="E539" s="208">
        <v>7246</v>
      </c>
      <c r="F539" s="208">
        <f t="shared" si="55"/>
        <v>129558</v>
      </c>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2" customHeight="1">
      <c r="A540" s="205" t="s">
        <v>975</v>
      </c>
      <c r="B540" s="251" t="s">
        <v>420</v>
      </c>
      <c r="C540" s="205" t="s">
        <v>220</v>
      </c>
      <c r="D540" s="207">
        <v>5.85</v>
      </c>
      <c r="E540" s="208">
        <v>30270</v>
      </c>
      <c r="F540" s="208">
        <f t="shared" si="55"/>
        <v>177080</v>
      </c>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2" customHeight="1">
      <c r="A541" s="205" t="s">
        <v>976</v>
      </c>
      <c r="B541" s="251" t="s">
        <v>422</v>
      </c>
      <c r="C541" s="205" t="s">
        <v>220</v>
      </c>
      <c r="D541" s="207">
        <v>2.4300000000000002</v>
      </c>
      <c r="E541" s="208">
        <v>19521</v>
      </c>
      <c r="F541" s="208">
        <f t="shared" si="55"/>
        <v>47436</v>
      </c>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12" customHeight="1">
      <c r="A542" s="205" t="s">
        <v>977</v>
      </c>
      <c r="B542" s="251" t="s">
        <v>424</v>
      </c>
      <c r="C542" s="205" t="s">
        <v>220</v>
      </c>
      <c r="D542" s="207">
        <v>2.85</v>
      </c>
      <c r="E542" s="208">
        <v>17791</v>
      </c>
      <c r="F542" s="208">
        <f t="shared" si="55"/>
        <v>50704</v>
      </c>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12" customHeight="1">
      <c r="A543" s="205" t="s">
        <v>978</v>
      </c>
      <c r="B543" s="251" t="s">
        <v>340</v>
      </c>
      <c r="C543" s="205" t="s">
        <v>225</v>
      </c>
      <c r="D543" s="207">
        <v>1</v>
      </c>
      <c r="E543" s="208">
        <v>65335</v>
      </c>
      <c r="F543" s="208">
        <f t="shared" si="55"/>
        <v>65335</v>
      </c>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12" customHeight="1">
      <c r="A544" s="205" t="s">
        <v>979</v>
      </c>
      <c r="B544" s="251" t="s">
        <v>338</v>
      </c>
      <c r="C544" s="205" t="s">
        <v>225</v>
      </c>
      <c r="D544" s="207">
        <v>1</v>
      </c>
      <c r="E544" s="208">
        <v>71876</v>
      </c>
      <c r="F544" s="208">
        <f t="shared" si="55"/>
        <v>71876</v>
      </c>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12" customHeight="1">
      <c r="A545" s="205" t="s">
        <v>980</v>
      </c>
      <c r="B545" s="251" t="s">
        <v>336</v>
      </c>
      <c r="C545" s="205" t="s">
        <v>225</v>
      </c>
      <c r="D545" s="207">
        <v>2</v>
      </c>
      <c r="E545" s="208">
        <v>78673</v>
      </c>
      <c r="F545" s="208">
        <f t="shared" si="55"/>
        <v>157346</v>
      </c>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12" customHeight="1">
      <c r="A546" s="205" t="s">
        <v>981</v>
      </c>
      <c r="B546" s="251" t="s">
        <v>433</v>
      </c>
      <c r="C546" s="205" t="s">
        <v>225</v>
      </c>
      <c r="D546" s="207">
        <v>1</v>
      </c>
      <c r="E546" s="208">
        <v>10132</v>
      </c>
      <c r="F546" s="208">
        <f t="shared" si="55"/>
        <v>10132</v>
      </c>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12" customHeight="1">
      <c r="A547" s="205" t="s">
        <v>982</v>
      </c>
      <c r="B547" s="251" t="s">
        <v>847</v>
      </c>
      <c r="C547" s="205" t="s">
        <v>220</v>
      </c>
      <c r="D547" s="207">
        <v>6.75</v>
      </c>
      <c r="E547" s="208">
        <v>5462</v>
      </c>
      <c r="F547" s="208">
        <f t="shared" si="55"/>
        <v>36869</v>
      </c>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12" customHeight="1">
      <c r="A548" s="205" t="s">
        <v>983</v>
      </c>
      <c r="B548" s="251" t="s">
        <v>344</v>
      </c>
      <c r="C548" s="205" t="s">
        <v>225</v>
      </c>
      <c r="D548" s="207">
        <v>3</v>
      </c>
      <c r="E548" s="208">
        <v>46871</v>
      </c>
      <c r="F548" s="208">
        <f t="shared" si="55"/>
        <v>140613</v>
      </c>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12" customHeight="1">
      <c r="A549" s="205" t="s">
        <v>984</v>
      </c>
      <c r="B549" s="251" t="s">
        <v>850</v>
      </c>
      <c r="C549" s="205" t="s">
        <v>225</v>
      </c>
      <c r="D549" s="207">
        <v>1</v>
      </c>
      <c r="E549" s="208">
        <v>60112</v>
      </c>
      <c r="F549" s="208">
        <f t="shared" si="55"/>
        <v>60112</v>
      </c>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12" customHeight="1">
      <c r="A550" s="205" t="s">
        <v>985</v>
      </c>
      <c r="B550" s="251" t="s">
        <v>441</v>
      </c>
      <c r="C550" s="205" t="s">
        <v>225</v>
      </c>
      <c r="D550" s="207">
        <v>1</v>
      </c>
      <c r="E550" s="208">
        <v>174353</v>
      </c>
      <c r="F550" s="208">
        <f t="shared" si="55"/>
        <v>174353</v>
      </c>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12" customHeight="1">
      <c r="A551" s="205" t="s">
        <v>986</v>
      </c>
      <c r="B551" s="251" t="s">
        <v>964</v>
      </c>
      <c r="C551" s="205" t="s">
        <v>225</v>
      </c>
      <c r="D551" s="207">
        <v>2</v>
      </c>
      <c r="E551" s="208">
        <v>281870</v>
      </c>
      <c r="F551" s="208">
        <f t="shared" si="55"/>
        <v>563740</v>
      </c>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12" customHeight="1">
      <c r="A552" s="205" t="s">
        <v>987</v>
      </c>
      <c r="B552" s="251" t="s">
        <v>864</v>
      </c>
      <c r="C552" s="205" t="s">
        <v>217</v>
      </c>
      <c r="D552" s="207">
        <v>25.86</v>
      </c>
      <c r="E552" s="208">
        <v>56708</v>
      </c>
      <c r="F552" s="208">
        <f t="shared" si="55"/>
        <v>1466469</v>
      </c>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12" customHeight="1">
      <c r="A553" s="205" t="s">
        <v>988</v>
      </c>
      <c r="B553" s="251" t="s">
        <v>451</v>
      </c>
      <c r="C553" s="205" t="s">
        <v>217</v>
      </c>
      <c r="D553" s="207">
        <v>22.72</v>
      </c>
      <c r="E553" s="208">
        <v>24082</v>
      </c>
      <c r="F553" s="208">
        <f t="shared" si="55"/>
        <v>547143</v>
      </c>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12" customHeight="1">
      <c r="A554" s="205" t="s">
        <v>989</v>
      </c>
      <c r="B554" s="251" t="s">
        <v>945</v>
      </c>
      <c r="C554" s="205" t="s">
        <v>217</v>
      </c>
      <c r="D554" s="207">
        <v>5.7</v>
      </c>
      <c r="E554" s="208">
        <v>71900</v>
      </c>
      <c r="F554" s="208">
        <f t="shared" si="55"/>
        <v>409830</v>
      </c>
      <c r="G554" s="190"/>
      <c r="H554" s="215"/>
      <c r="I554" s="190"/>
      <c r="J554" s="190"/>
      <c r="K554" s="190"/>
      <c r="L554" s="190"/>
      <c r="M554" s="190"/>
      <c r="N554" s="190"/>
      <c r="O554" s="190"/>
      <c r="P554" s="190"/>
      <c r="Q554" s="190"/>
      <c r="R554" s="190"/>
      <c r="S554" s="190"/>
      <c r="T554" s="190"/>
      <c r="U554" s="190"/>
      <c r="V554" s="190"/>
      <c r="W554" s="190"/>
      <c r="X554" s="190"/>
      <c r="Y554" s="190"/>
      <c r="Z554" s="190"/>
    </row>
    <row r="555" spans="1:26" ht="12" customHeight="1">
      <c r="A555" s="205" t="s">
        <v>990</v>
      </c>
      <c r="B555" s="251" t="s">
        <v>454</v>
      </c>
      <c r="C555" s="205" t="s">
        <v>217</v>
      </c>
      <c r="D555" s="207">
        <v>12.88</v>
      </c>
      <c r="E555" s="208">
        <v>10435</v>
      </c>
      <c r="F555" s="208">
        <f t="shared" si="55"/>
        <v>134403</v>
      </c>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2" customHeight="1">
      <c r="A556" s="205" t="s">
        <v>991</v>
      </c>
      <c r="B556" s="251" t="s">
        <v>868</v>
      </c>
      <c r="C556" s="205" t="s">
        <v>225</v>
      </c>
      <c r="D556" s="207">
        <v>2</v>
      </c>
      <c r="E556" s="208">
        <v>1475250</v>
      </c>
      <c r="F556" s="208">
        <f t="shared" si="55"/>
        <v>2950500</v>
      </c>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2" customHeight="1">
      <c r="A557" s="250">
        <v>7.5</v>
      </c>
      <c r="B557" s="202" t="s">
        <v>992</v>
      </c>
      <c r="C557" s="201"/>
      <c r="D557" s="229"/>
      <c r="E557" s="210"/>
      <c r="F557" s="204"/>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2" customHeight="1">
      <c r="A558" s="205" t="s">
        <v>993</v>
      </c>
      <c r="B558" s="251" t="s">
        <v>872</v>
      </c>
      <c r="C558" s="205" t="s">
        <v>217</v>
      </c>
      <c r="D558" s="207">
        <v>602.96</v>
      </c>
      <c r="E558" s="208">
        <v>10435</v>
      </c>
      <c r="F558" s="208">
        <f t="shared" ref="F558:F561" si="56">ROUND(E558*D558,0)</f>
        <v>6291888</v>
      </c>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12" customHeight="1">
      <c r="A559" s="205" t="s">
        <v>994</v>
      </c>
      <c r="B559" s="251" t="s">
        <v>920</v>
      </c>
      <c r="C559" s="205" t="s">
        <v>217</v>
      </c>
      <c r="D559" s="207">
        <v>52.83</v>
      </c>
      <c r="E559" s="208">
        <v>13206</v>
      </c>
      <c r="F559" s="208">
        <f t="shared" si="56"/>
        <v>697673</v>
      </c>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12" customHeight="1">
      <c r="A560" s="205" t="s">
        <v>995</v>
      </c>
      <c r="B560" s="251" t="s">
        <v>881</v>
      </c>
      <c r="C560" s="205" t="s">
        <v>217</v>
      </c>
      <c r="D560" s="207">
        <v>5.13</v>
      </c>
      <c r="E560" s="208">
        <v>17810</v>
      </c>
      <c r="F560" s="208">
        <f t="shared" si="56"/>
        <v>91365</v>
      </c>
      <c r="G560" s="190"/>
      <c r="H560" s="215"/>
      <c r="I560" s="190"/>
      <c r="J560" s="190"/>
      <c r="K560" s="190"/>
      <c r="L560" s="190"/>
      <c r="M560" s="190"/>
      <c r="N560" s="190"/>
      <c r="O560" s="190"/>
      <c r="P560" s="190"/>
      <c r="Q560" s="190"/>
      <c r="R560" s="190"/>
      <c r="S560" s="190"/>
      <c r="T560" s="190"/>
      <c r="U560" s="190"/>
      <c r="V560" s="190"/>
      <c r="W560" s="190"/>
      <c r="X560" s="190"/>
      <c r="Y560" s="190"/>
      <c r="Z560" s="190"/>
    </row>
    <row r="561" spans="1:26" ht="12" customHeight="1">
      <c r="A561" s="205" t="s">
        <v>996</v>
      </c>
      <c r="B561" s="251" t="s">
        <v>997</v>
      </c>
      <c r="C561" s="205" t="s">
        <v>217</v>
      </c>
      <c r="D561" s="207">
        <v>17.41</v>
      </c>
      <c r="E561" s="208">
        <v>23789</v>
      </c>
      <c r="F561" s="208">
        <f t="shared" si="56"/>
        <v>414166</v>
      </c>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2" customHeight="1">
      <c r="A562" s="250">
        <v>7.6</v>
      </c>
      <c r="B562" s="202" t="s">
        <v>998</v>
      </c>
      <c r="C562" s="201"/>
      <c r="D562" s="229"/>
      <c r="E562" s="210"/>
      <c r="F562" s="204"/>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2" customHeight="1">
      <c r="A563" s="205" t="s">
        <v>999</v>
      </c>
      <c r="B563" s="251" t="s">
        <v>872</v>
      </c>
      <c r="C563" s="205" t="s">
        <v>217</v>
      </c>
      <c r="D563" s="207">
        <v>1117.04</v>
      </c>
      <c r="E563" s="208">
        <v>10435</v>
      </c>
      <c r="F563" s="208">
        <f t="shared" ref="F563:F565" si="57">ROUND(E563*D563,0)</f>
        <v>11656312</v>
      </c>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2" customHeight="1">
      <c r="A564" s="205" t="s">
        <v>1000</v>
      </c>
      <c r="B564" s="251" t="s">
        <v>920</v>
      </c>
      <c r="C564" s="205" t="s">
        <v>217</v>
      </c>
      <c r="D564" s="207">
        <v>39.36</v>
      </c>
      <c r="E564" s="208">
        <v>13206</v>
      </c>
      <c r="F564" s="208">
        <f t="shared" si="57"/>
        <v>519788</v>
      </c>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12" customHeight="1">
      <c r="A565" s="205" t="s">
        <v>1001</v>
      </c>
      <c r="B565" s="251" t="s">
        <v>997</v>
      </c>
      <c r="C565" s="205" t="s">
        <v>217</v>
      </c>
      <c r="D565" s="207">
        <v>24.59</v>
      </c>
      <c r="E565" s="208">
        <v>23789</v>
      </c>
      <c r="F565" s="208">
        <f t="shared" si="57"/>
        <v>584972</v>
      </c>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12" customHeight="1">
      <c r="A566" s="250">
        <v>7.7</v>
      </c>
      <c r="B566" s="202" t="s">
        <v>1002</v>
      </c>
      <c r="C566" s="201"/>
      <c r="D566" s="229"/>
      <c r="E566" s="210"/>
      <c r="F566" s="204"/>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2" customHeight="1">
      <c r="A567" s="205" t="s">
        <v>1003</v>
      </c>
      <c r="B567" s="251" t="s">
        <v>872</v>
      </c>
      <c r="C567" s="205" t="s">
        <v>217</v>
      </c>
      <c r="D567" s="207">
        <v>976.53</v>
      </c>
      <c r="E567" s="208">
        <v>10435</v>
      </c>
      <c r="F567" s="208">
        <f t="shared" ref="F567:F569" si="58">ROUND(E567*D567,0)</f>
        <v>10190091</v>
      </c>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12" customHeight="1">
      <c r="A568" s="205" t="s">
        <v>1004</v>
      </c>
      <c r="B568" s="251" t="s">
        <v>920</v>
      </c>
      <c r="C568" s="205" t="s">
        <v>217</v>
      </c>
      <c r="D568" s="207">
        <v>54.08</v>
      </c>
      <c r="E568" s="208">
        <v>13206</v>
      </c>
      <c r="F568" s="208">
        <f t="shared" si="58"/>
        <v>714180</v>
      </c>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12" customHeight="1">
      <c r="A569" s="205" t="s">
        <v>1005</v>
      </c>
      <c r="B569" s="251" t="s">
        <v>997</v>
      </c>
      <c r="C569" s="205" t="s">
        <v>217</v>
      </c>
      <c r="D569" s="207">
        <v>34.9</v>
      </c>
      <c r="E569" s="208">
        <v>23789</v>
      </c>
      <c r="F569" s="208">
        <f t="shared" si="58"/>
        <v>830236</v>
      </c>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12" customHeight="1">
      <c r="A570" s="250">
        <v>7.8</v>
      </c>
      <c r="B570" s="202" t="s">
        <v>1006</v>
      </c>
      <c r="C570" s="201"/>
      <c r="D570" s="229"/>
      <c r="E570" s="210"/>
      <c r="F570" s="204"/>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2" customHeight="1">
      <c r="A571" s="205" t="s">
        <v>1007</v>
      </c>
      <c r="B571" s="251" t="s">
        <v>872</v>
      </c>
      <c r="C571" s="205" t="s">
        <v>217</v>
      </c>
      <c r="D571" s="207">
        <v>888.73</v>
      </c>
      <c r="E571" s="208">
        <v>10435</v>
      </c>
      <c r="F571" s="208">
        <f t="shared" ref="F571:F573" si="59">ROUND(E571*D571,0)</f>
        <v>9273898</v>
      </c>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12" customHeight="1">
      <c r="A572" s="205" t="s">
        <v>1008</v>
      </c>
      <c r="B572" s="251" t="s">
        <v>920</v>
      </c>
      <c r="C572" s="205" t="s">
        <v>217</v>
      </c>
      <c r="D572" s="207">
        <v>95.37</v>
      </c>
      <c r="E572" s="208">
        <v>13206</v>
      </c>
      <c r="F572" s="208">
        <f t="shared" si="59"/>
        <v>1259456</v>
      </c>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2" customHeight="1">
      <c r="A573" s="205" t="s">
        <v>1009</v>
      </c>
      <c r="B573" s="251" t="s">
        <v>997</v>
      </c>
      <c r="C573" s="205" t="s">
        <v>217</v>
      </c>
      <c r="D573" s="207">
        <v>90.41</v>
      </c>
      <c r="E573" s="208">
        <v>23789</v>
      </c>
      <c r="F573" s="208">
        <f t="shared" si="59"/>
        <v>2150763</v>
      </c>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12" customHeight="1">
      <c r="A574" s="250">
        <v>7.9</v>
      </c>
      <c r="B574" s="202" t="s">
        <v>1010</v>
      </c>
      <c r="C574" s="201"/>
      <c r="D574" s="229"/>
      <c r="E574" s="210"/>
      <c r="F574" s="204"/>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2" customHeight="1">
      <c r="A575" s="205" t="s">
        <v>1011</v>
      </c>
      <c r="B575" s="233" t="s">
        <v>872</v>
      </c>
      <c r="C575" s="205" t="s">
        <v>217</v>
      </c>
      <c r="D575" s="207">
        <v>960.62</v>
      </c>
      <c r="E575" s="208">
        <v>10435</v>
      </c>
      <c r="F575" s="208">
        <f t="shared" ref="F575:F577" si="60">ROUND(E575*D575,0)</f>
        <v>10024070</v>
      </c>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12" customHeight="1">
      <c r="A576" s="205" t="s">
        <v>1012</v>
      </c>
      <c r="B576" s="233" t="s">
        <v>920</v>
      </c>
      <c r="C576" s="205" t="s">
        <v>217</v>
      </c>
      <c r="D576" s="207">
        <v>59.25</v>
      </c>
      <c r="E576" s="208">
        <v>13206</v>
      </c>
      <c r="F576" s="208">
        <f t="shared" si="60"/>
        <v>782456</v>
      </c>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12" customHeight="1">
      <c r="A577" s="205" t="s">
        <v>1013</v>
      </c>
      <c r="B577" s="233" t="s">
        <v>997</v>
      </c>
      <c r="C577" s="205" t="s">
        <v>217</v>
      </c>
      <c r="D577" s="207">
        <v>26.23</v>
      </c>
      <c r="E577" s="208">
        <v>23789</v>
      </c>
      <c r="F577" s="208">
        <f t="shared" si="60"/>
        <v>623985</v>
      </c>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12" customHeight="1">
      <c r="A578" s="245">
        <v>7.1</v>
      </c>
      <c r="B578" s="202" t="s">
        <v>1014</v>
      </c>
      <c r="C578" s="201"/>
      <c r="D578" s="229"/>
      <c r="E578" s="210"/>
      <c r="F578" s="204"/>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2" customHeight="1">
      <c r="A579" s="205" t="s">
        <v>1015</v>
      </c>
      <c r="B579" s="251" t="s">
        <v>872</v>
      </c>
      <c r="C579" s="205" t="s">
        <v>217</v>
      </c>
      <c r="D579" s="207">
        <v>525.04</v>
      </c>
      <c r="E579" s="208">
        <v>10435</v>
      </c>
      <c r="F579" s="208">
        <f t="shared" ref="F579:F582" si="61">ROUND(E579*D579,0)</f>
        <v>5478792</v>
      </c>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12" customHeight="1">
      <c r="A580" s="205" t="s">
        <v>1016</v>
      </c>
      <c r="B580" s="251" t="s">
        <v>920</v>
      </c>
      <c r="C580" s="205" t="s">
        <v>217</v>
      </c>
      <c r="D580" s="207">
        <v>56.019999999999996</v>
      </c>
      <c r="E580" s="208">
        <v>13206</v>
      </c>
      <c r="F580" s="208">
        <f t="shared" si="61"/>
        <v>739800</v>
      </c>
      <c r="G580" s="190"/>
      <c r="H580" s="215"/>
      <c r="I580" s="190"/>
      <c r="J580" s="190"/>
      <c r="K580" s="190"/>
      <c r="L580" s="190"/>
      <c r="M580" s="190"/>
      <c r="N580" s="190"/>
      <c r="O580" s="190"/>
      <c r="P580" s="190"/>
      <c r="Q580" s="190"/>
      <c r="R580" s="190"/>
      <c r="S580" s="190"/>
      <c r="T580" s="190"/>
      <c r="U580" s="190"/>
      <c r="V580" s="190"/>
      <c r="W580" s="190"/>
      <c r="X580" s="190"/>
      <c r="Y580" s="190"/>
      <c r="Z580" s="190"/>
    </row>
    <row r="581" spans="1:26" ht="12" customHeight="1">
      <c r="A581" s="205" t="s">
        <v>1017</v>
      </c>
      <c r="B581" s="251" t="s">
        <v>1018</v>
      </c>
      <c r="C581" s="205" t="s">
        <v>220</v>
      </c>
      <c r="D581" s="207">
        <v>28</v>
      </c>
      <c r="E581" s="208">
        <v>7901</v>
      </c>
      <c r="F581" s="208">
        <f t="shared" si="61"/>
        <v>221228</v>
      </c>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2" customHeight="1">
      <c r="A582" s="205" t="s">
        <v>1019</v>
      </c>
      <c r="B582" s="251" t="s">
        <v>1020</v>
      </c>
      <c r="C582" s="205" t="s">
        <v>220</v>
      </c>
      <c r="D582" s="207">
        <v>41.92</v>
      </c>
      <c r="E582" s="208">
        <v>12844</v>
      </c>
      <c r="F582" s="208">
        <f t="shared" si="61"/>
        <v>538420</v>
      </c>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2" customHeight="1">
      <c r="A583" s="245">
        <v>7.11</v>
      </c>
      <c r="B583" s="202" t="s">
        <v>1021</v>
      </c>
      <c r="C583" s="201"/>
      <c r="D583" s="229"/>
      <c r="E583" s="210"/>
      <c r="F583" s="204"/>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2" customHeight="1">
      <c r="A584" s="205" t="s">
        <v>1022</v>
      </c>
      <c r="B584" s="251" t="s">
        <v>872</v>
      </c>
      <c r="C584" s="205" t="s">
        <v>217</v>
      </c>
      <c r="D584" s="207">
        <v>633.17999999999995</v>
      </c>
      <c r="E584" s="208">
        <v>10435</v>
      </c>
      <c r="F584" s="208">
        <f t="shared" ref="F584:F585" si="62">ROUND(E584*D584,0)</f>
        <v>6607233</v>
      </c>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12" customHeight="1">
      <c r="A585" s="205" t="s">
        <v>1023</v>
      </c>
      <c r="B585" s="251" t="s">
        <v>920</v>
      </c>
      <c r="C585" s="205" t="s">
        <v>217</v>
      </c>
      <c r="D585" s="207">
        <v>40.11</v>
      </c>
      <c r="E585" s="208">
        <v>13206</v>
      </c>
      <c r="F585" s="208">
        <f t="shared" si="62"/>
        <v>529693</v>
      </c>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12" customHeight="1">
      <c r="A586" s="245">
        <v>7.12</v>
      </c>
      <c r="B586" s="202" t="s">
        <v>1024</v>
      </c>
      <c r="C586" s="201"/>
      <c r="D586" s="229"/>
      <c r="E586" s="210"/>
      <c r="F586" s="204"/>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2" customHeight="1">
      <c r="A587" s="205" t="s">
        <v>1025</v>
      </c>
      <c r="B587" s="251" t="s">
        <v>872</v>
      </c>
      <c r="C587" s="205" t="s">
        <v>217</v>
      </c>
      <c r="D587" s="207">
        <v>1769.54</v>
      </c>
      <c r="E587" s="208">
        <v>10435</v>
      </c>
      <c r="F587" s="208">
        <f t="shared" ref="F587:F590" si="63">ROUND(E587*D587,0)</f>
        <v>18465150</v>
      </c>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12" customHeight="1">
      <c r="A588" s="205" t="s">
        <v>1026</v>
      </c>
      <c r="B588" s="251" t="s">
        <v>920</v>
      </c>
      <c r="C588" s="205" t="s">
        <v>217</v>
      </c>
      <c r="D588" s="207">
        <v>99.9</v>
      </c>
      <c r="E588" s="208">
        <v>13206</v>
      </c>
      <c r="F588" s="208">
        <f t="shared" si="63"/>
        <v>1319279</v>
      </c>
      <c r="G588" s="190"/>
      <c r="H588" s="215"/>
      <c r="I588" s="190"/>
      <c r="J588" s="190"/>
      <c r="K588" s="190"/>
      <c r="L588" s="190"/>
      <c r="M588" s="190"/>
      <c r="N588" s="190"/>
      <c r="O588" s="190"/>
      <c r="P588" s="190"/>
      <c r="Q588" s="190"/>
      <c r="R588" s="190"/>
      <c r="S588" s="190"/>
      <c r="T588" s="190"/>
      <c r="U588" s="190"/>
      <c r="V588" s="190"/>
      <c r="W588" s="190"/>
      <c r="X588" s="190"/>
      <c r="Y588" s="190"/>
      <c r="Z588" s="190"/>
    </row>
    <row r="589" spans="1:26" ht="12" customHeight="1">
      <c r="A589" s="205" t="s">
        <v>1027</v>
      </c>
      <c r="B589" s="251" t="s">
        <v>997</v>
      </c>
      <c r="C589" s="205" t="s">
        <v>217</v>
      </c>
      <c r="D589" s="207">
        <v>36.15</v>
      </c>
      <c r="E589" s="208">
        <v>23789</v>
      </c>
      <c r="F589" s="208">
        <f t="shared" si="63"/>
        <v>859972</v>
      </c>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2" customHeight="1">
      <c r="A590" s="205" t="s">
        <v>1028</v>
      </c>
      <c r="B590" s="251" t="s">
        <v>1020</v>
      </c>
      <c r="C590" s="205" t="s">
        <v>220</v>
      </c>
      <c r="D590" s="207">
        <v>22</v>
      </c>
      <c r="E590" s="208">
        <v>12844</v>
      </c>
      <c r="F590" s="208">
        <f t="shared" si="63"/>
        <v>282568</v>
      </c>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2" customHeight="1">
      <c r="A591" s="245">
        <v>7.13</v>
      </c>
      <c r="B591" s="202" t="s">
        <v>1029</v>
      </c>
      <c r="C591" s="201"/>
      <c r="D591" s="229"/>
      <c r="E591" s="210"/>
      <c r="F591" s="204"/>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2" customHeight="1">
      <c r="A592" s="205" t="s">
        <v>1030</v>
      </c>
      <c r="B592" s="251" t="s">
        <v>872</v>
      </c>
      <c r="C592" s="205" t="s">
        <v>217</v>
      </c>
      <c r="D592" s="207">
        <v>1130.6500000000001</v>
      </c>
      <c r="E592" s="208">
        <v>10435</v>
      </c>
      <c r="F592" s="208">
        <f t="shared" ref="F592:F594" si="64">ROUND(E592*D592,0)</f>
        <v>11798333</v>
      </c>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12" customHeight="1">
      <c r="A593" s="205" t="s">
        <v>1031</v>
      </c>
      <c r="B593" s="251" t="s">
        <v>920</v>
      </c>
      <c r="C593" s="205" t="s">
        <v>217</v>
      </c>
      <c r="D593" s="207">
        <v>91.39</v>
      </c>
      <c r="E593" s="208">
        <v>13206</v>
      </c>
      <c r="F593" s="208">
        <f t="shared" si="64"/>
        <v>1206896</v>
      </c>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12" customHeight="1">
      <c r="A594" s="205" t="s">
        <v>1032</v>
      </c>
      <c r="B594" s="251" t="s">
        <v>997</v>
      </c>
      <c r="C594" s="205" t="s">
        <v>217</v>
      </c>
      <c r="D594" s="207">
        <v>25.82</v>
      </c>
      <c r="E594" s="208">
        <v>23789</v>
      </c>
      <c r="F594" s="208">
        <f t="shared" si="64"/>
        <v>614232</v>
      </c>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12" customHeight="1">
      <c r="A595" s="245">
        <v>7.14</v>
      </c>
      <c r="B595" s="202" t="s">
        <v>1033</v>
      </c>
      <c r="C595" s="201"/>
      <c r="D595" s="229"/>
      <c r="E595" s="210"/>
      <c r="F595" s="204"/>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2" customHeight="1">
      <c r="A596" s="205" t="s">
        <v>1034</v>
      </c>
      <c r="B596" s="251" t="s">
        <v>1035</v>
      </c>
      <c r="C596" s="205" t="s">
        <v>225</v>
      </c>
      <c r="D596" s="207">
        <v>6</v>
      </c>
      <c r="E596" s="208">
        <v>1470000</v>
      </c>
      <c r="F596" s="208">
        <f t="shared" ref="F596:F601" si="65">ROUND(E596*D596,0)</f>
        <v>8820000</v>
      </c>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12" customHeight="1">
      <c r="A597" s="205" t="s">
        <v>1036</v>
      </c>
      <c r="B597" s="251" t="s">
        <v>1037</v>
      </c>
      <c r="C597" s="205" t="s">
        <v>225</v>
      </c>
      <c r="D597" s="207">
        <v>1</v>
      </c>
      <c r="E597" s="208">
        <v>1970000</v>
      </c>
      <c r="F597" s="208">
        <f t="shared" si="65"/>
        <v>1970000</v>
      </c>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12" customHeight="1">
      <c r="A598" s="205" t="s">
        <v>1038</v>
      </c>
      <c r="B598" s="251" t="s">
        <v>1039</v>
      </c>
      <c r="C598" s="205" t="s">
        <v>225</v>
      </c>
      <c r="D598" s="207">
        <v>2</v>
      </c>
      <c r="E598" s="208">
        <v>330000</v>
      </c>
      <c r="F598" s="208">
        <f t="shared" si="65"/>
        <v>660000</v>
      </c>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2" customHeight="1">
      <c r="A599" s="205" t="s">
        <v>1040</v>
      </c>
      <c r="B599" s="251" t="s">
        <v>1041</v>
      </c>
      <c r="C599" s="205" t="s">
        <v>225</v>
      </c>
      <c r="D599" s="207">
        <v>1</v>
      </c>
      <c r="E599" s="208">
        <v>262500</v>
      </c>
      <c r="F599" s="208">
        <f t="shared" si="65"/>
        <v>262500</v>
      </c>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12" customHeight="1">
      <c r="A600" s="205" t="s">
        <v>1042</v>
      </c>
      <c r="B600" s="251" t="s">
        <v>1043</v>
      </c>
      <c r="C600" s="205" t="s">
        <v>225</v>
      </c>
      <c r="D600" s="207">
        <v>1</v>
      </c>
      <c r="E600" s="208">
        <v>280000</v>
      </c>
      <c r="F600" s="208">
        <f t="shared" si="65"/>
        <v>280000</v>
      </c>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12" customHeight="1">
      <c r="A601" s="205" t="s">
        <v>1044</v>
      </c>
      <c r="B601" s="251" t="s">
        <v>1045</v>
      </c>
      <c r="C601" s="205" t="s">
        <v>225</v>
      </c>
      <c r="D601" s="207">
        <v>7</v>
      </c>
      <c r="E601" s="208">
        <v>215000</v>
      </c>
      <c r="F601" s="208">
        <f t="shared" si="65"/>
        <v>1505000</v>
      </c>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12" customHeight="1">
      <c r="A602" s="245">
        <v>7.15</v>
      </c>
      <c r="B602" s="202" t="s">
        <v>1046</v>
      </c>
      <c r="C602" s="201"/>
      <c r="D602" s="229"/>
      <c r="E602" s="210"/>
      <c r="F602" s="204"/>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2" customHeight="1">
      <c r="A603" s="205" t="s">
        <v>1047</v>
      </c>
      <c r="B603" s="251" t="s">
        <v>1048</v>
      </c>
      <c r="C603" s="205" t="s">
        <v>220</v>
      </c>
      <c r="D603" s="207">
        <v>24</v>
      </c>
      <c r="E603" s="208">
        <v>258378</v>
      </c>
      <c r="F603" s="208">
        <f>ROUND(E603*D603,0)</f>
        <v>6201072</v>
      </c>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12" customHeight="1">
      <c r="A604" s="234"/>
      <c r="B604" s="252" t="s">
        <v>364</v>
      </c>
      <c r="C604" s="247"/>
      <c r="D604" s="248"/>
      <c r="E604" s="249"/>
      <c r="F604" s="238">
        <f>SUM(F488:F603)</f>
        <v>155300471</v>
      </c>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12" customHeight="1">
      <c r="A605" s="196">
        <v>8</v>
      </c>
      <c r="B605" s="197" t="s">
        <v>1049</v>
      </c>
      <c r="C605" s="198"/>
      <c r="D605" s="199"/>
      <c r="E605" s="200"/>
      <c r="F605" s="20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2" customHeight="1">
      <c r="A606" s="250">
        <v>8.1</v>
      </c>
      <c r="B606" s="202" t="s">
        <v>1050</v>
      </c>
      <c r="C606" s="201"/>
      <c r="D606" s="229"/>
      <c r="E606" s="210"/>
      <c r="F606" s="204"/>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2" customHeight="1">
      <c r="A607" s="205" t="s">
        <v>1051</v>
      </c>
      <c r="B607" s="206" t="s">
        <v>1052</v>
      </c>
      <c r="C607" s="205" t="s">
        <v>217</v>
      </c>
      <c r="D607" s="207">
        <v>1159.7</v>
      </c>
      <c r="E607" s="208">
        <v>10435</v>
      </c>
      <c r="F607" s="208">
        <f t="shared" ref="F607:F610" si="66">ROUND(E607*D607,0)</f>
        <v>12101470</v>
      </c>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12" customHeight="1">
      <c r="A608" s="205" t="s">
        <v>1053</v>
      </c>
      <c r="B608" s="206" t="s">
        <v>1054</v>
      </c>
      <c r="C608" s="205" t="s">
        <v>217</v>
      </c>
      <c r="D608" s="207">
        <v>30.51</v>
      </c>
      <c r="E608" s="208">
        <v>23789</v>
      </c>
      <c r="F608" s="208">
        <f t="shared" si="66"/>
        <v>725802</v>
      </c>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12" customHeight="1">
      <c r="A609" s="205" t="s">
        <v>1055</v>
      </c>
      <c r="B609" s="206" t="s">
        <v>1056</v>
      </c>
      <c r="C609" s="205" t="s">
        <v>217</v>
      </c>
      <c r="D609" s="207">
        <v>73.03</v>
      </c>
      <c r="E609" s="208">
        <v>13206</v>
      </c>
      <c r="F609" s="208">
        <f t="shared" si="66"/>
        <v>964434</v>
      </c>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12" customHeight="1">
      <c r="A610" s="205" t="s">
        <v>1057</v>
      </c>
      <c r="B610" s="206" t="s">
        <v>1020</v>
      </c>
      <c r="C610" s="205" t="s">
        <v>220</v>
      </c>
      <c r="D610" s="207">
        <v>20.399999999999999</v>
      </c>
      <c r="E610" s="208">
        <v>10825</v>
      </c>
      <c r="F610" s="208">
        <f t="shared" si="66"/>
        <v>220830</v>
      </c>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12" customHeight="1">
      <c r="A611" s="250">
        <v>8.1999999999999993</v>
      </c>
      <c r="B611" s="202" t="s">
        <v>1058</v>
      </c>
      <c r="C611" s="201"/>
      <c r="D611" s="229"/>
      <c r="E611" s="210"/>
      <c r="F611" s="204"/>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2" customHeight="1">
      <c r="A612" s="205" t="s">
        <v>1059</v>
      </c>
      <c r="B612" s="206" t="s">
        <v>1052</v>
      </c>
      <c r="C612" s="205" t="s">
        <v>217</v>
      </c>
      <c r="D612" s="207">
        <v>806.89</v>
      </c>
      <c r="E612" s="208">
        <v>10435</v>
      </c>
      <c r="F612" s="208">
        <f t="shared" ref="F612:F613" si="67">ROUND(E612*D612,0)</f>
        <v>8419897</v>
      </c>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12" customHeight="1">
      <c r="A613" s="205" t="s">
        <v>1060</v>
      </c>
      <c r="B613" s="206" t="s">
        <v>1056</v>
      </c>
      <c r="C613" s="205" t="s">
        <v>217</v>
      </c>
      <c r="D613" s="207">
        <v>53.099999999999994</v>
      </c>
      <c r="E613" s="208">
        <v>13206</v>
      </c>
      <c r="F613" s="208">
        <f t="shared" si="67"/>
        <v>701239</v>
      </c>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12" customHeight="1">
      <c r="A614" s="201">
        <v>8.3000000000000007</v>
      </c>
      <c r="B614" s="202" t="s">
        <v>1061</v>
      </c>
      <c r="C614" s="201"/>
      <c r="D614" s="209"/>
      <c r="E614" s="210"/>
      <c r="F614" s="210"/>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12" customHeight="1">
      <c r="A615" s="205" t="s">
        <v>1062</v>
      </c>
      <c r="B615" s="206" t="s">
        <v>1052</v>
      </c>
      <c r="C615" s="205" t="s">
        <v>217</v>
      </c>
      <c r="D615" s="207">
        <v>363.6</v>
      </c>
      <c r="E615" s="208">
        <v>10435</v>
      </c>
      <c r="F615" s="208">
        <f t="shared" ref="F615:F616" si="68">ROUND(E615*D615,0)</f>
        <v>3794166</v>
      </c>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12" customHeight="1">
      <c r="A616" s="205" t="s">
        <v>1063</v>
      </c>
      <c r="B616" s="206" t="s">
        <v>1056</v>
      </c>
      <c r="C616" s="205" t="s">
        <v>217</v>
      </c>
      <c r="D616" s="207">
        <v>15.299999999999999</v>
      </c>
      <c r="E616" s="208">
        <v>13206</v>
      </c>
      <c r="F616" s="208">
        <f t="shared" si="68"/>
        <v>202052</v>
      </c>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12" customHeight="1">
      <c r="A617" s="201">
        <v>8.4</v>
      </c>
      <c r="B617" s="202" t="s">
        <v>1064</v>
      </c>
      <c r="C617" s="201"/>
      <c r="D617" s="209"/>
      <c r="E617" s="210"/>
      <c r="F617" s="210"/>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12" customHeight="1">
      <c r="A618" s="205" t="s">
        <v>1065</v>
      </c>
      <c r="B618" s="206" t="s">
        <v>1052</v>
      </c>
      <c r="C618" s="205" t="s">
        <v>217</v>
      </c>
      <c r="D618" s="207">
        <v>529.4</v>
      </c>
      <c r="E618" s="208">
        <v>10435</v>
      </c>
      <c r="F618" s="208">
        <f t="shared" ref="F618:F619" si="69">ROUND(E618*D618,0)</f>
        <v>5524289</v>
      </c>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12" customHeight="1">
      <c r="A619" s="205" t="s">
        <v>1066</v>
      </c>
      <c r="B619" s="206" t="s">
        <v>1056</v>
      </c>
      <c r="C619" s="205" t="s">
        <v>217</v>
      </c>
      <c r="D619" s="207">
        <v>27.05</v>
      </c>
      <c r="E619" s="208">
        <v>13206</v>
      </c>
      <c r="F619" s="208">
        <f t="shared" si="69"/>
        <v>357222</v>
      </c>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12" customHeight="1">
      <c r="A620" s="201">
        <v>8.5</v>
      </c>
      <c r="B620" s="202" t="s">
        <v>1067</v>
      </c>
      <c r="C620" s="201"/>
      <c r="D620" s="209"/>
      <c r="E620" s="210"/>
      <c r="F620" s="210"/>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12" customHeight="1">
      <c r="A621" s="205" t="s">
        <v>1068</v>
      </c>
      <c r="B621" s="206" t="s">
        <v>468</v>
      </c>
      <c r="C621" s="205" t="s">
        <v>217</v>
      </c>
      <c r="D621" s="207">
        <v>6</v>
      </c>
      <c r="E621" s="208">
        <v>14019</v>
      </c>
      <c r="F621" s="208">
        <f t="shared" ref="F621:F623" si="70">ROUND(E621*D621,0)</f>
        <v>84114</v>
      </c>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12" customHeight="1">
      <c r="A622" s="205" t="s">
        <v>1069</v>
      </c>
      <c r="B622" s="206" t="s">
        <v>1070</v>
      </c>
      <c r="C622" s="205" t="s">
        <v>217</v>
      </c>
      <c r="D622" s="207">
        <v>6</v>
      </c>
      <c r="E622" s="208">
        <v>24082</v>
      </c>
      <c r="F622" s="208">
        <f t="shared" si="70"/>
        <v>144492</v>
      </c>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12" customHeight="1">
      <c r="A623" s="205" t="s">
        <v>1071</v>
      </c>
      <c r="B623" s="206" t="s">
        <v>373</v>
      </c>
      <c r="C623" s="205" t="s">
        <v>217</v>
      </c>
      <c r="D623" s="207">
        <v>6</v>
      </c>
      <c r="E623" s="208">
        <v>48819</v>
      </c>
      <c r="F623" s="208">
        <f t="shared" si="70"/>
        <v>292914</v>
      </c>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12" customHeight="1">
      <c r="A624" s="234"/>
      <c r="B624" s="235" t="s">
        <v>364</v>
      </c>
      <c r="C624" s="247"/>
      <c r="D624" s="248"/>
      <c r="E624" s="249"/>
      <c r="F624" s="238">
        <f>SUM(F607:F623)</f>
        <v>33532921</v>
      </c>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12" customHeight="1">
      <c r="A625" s="196">
        <v>9</v>
      </c>
      <c r="B625" s="197" t="s">
        <v>1072</v>
      </c>
      <c r="C625" s="198"/>
      <c r="D625" s="199"/>
      <c r="E625" s="200"/>
      <c r="F625" s="20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2" customHeight="1">
      <c r="A626" s="250">
        <v>9.1</v>
      </c>
      <c r="B626" s="202" t="s">
        <v>1073</v>
      </c>
      <c r="C626" s="201"/>
      <c r="D626" s="229"/>
      <c r="E626" s="210"/>
      <c r="F626" s="204"/>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2" customHeight="1">
      <c r="A627" s="205" t="s">
        <v>1074</v>
      </c>
      <c r="B627" s="206" t="s">
        <v>829</v>
      </c>
      <c r="C627" s="205" t="s">
        <v>217</v>
      </c>
      <c r="D627" s="207">
        <v>111.14</v>
      </c>
      <c r="E627" s="208">
        <v>7826</v>
      </c>
      <c r="F627" s="208">
        <f t="shared" ref="F627:F656" si="71">ROUND(E627*D627,0)</f>
        <v>869782</v>
      </c>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12" customHeight="1">
      <c r="A628" s="205" t="s">
        <v>1075</v>
      </c>
      <c r="B628" s="206" t="s">
        <v>407</v>
      </c>
      <c r="C628" s="205" t="s">
        <v>225</v>
      </c>
      <c r="D628" s="207">
        <v>13</v>
      </c>
      <c r="E628" s="208">
        <v>21908</v>
      </c>
      <c r="F628" s="208">
        <f t="shared" si="71"/>
        <v>284804</v>
      </c>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12" customHeight="1">
      <c r="A629" s="205" t="s">
        <v>1076</v>
      </c>
      <c r="B629" s="206" t="s">
        <v>834</v>
      </c>
      <c r="C629" s="205" t="s">
        <v>220</v>
      </c>
      <c r="D629" s="207">
        <v>100.22999999999999</v>
      </c>
      <c r="E629" s="208">
        <v>3833</v>
      </c>
      <c r="F629" s="208">
        <f t="shared" si="71"/>
        <v>384182</v>
      </c>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12" customHeight="1">
      <c r="A630" s="205" t="s">
        <v>1077</v>
      </c>
      <c r="B630" s="206" t="s">
        <v>929</v>
      </c>
      <c r="C630" s="205" t="s">
        <v>220</v>
      </c>
      <c r="D630" s="207">
        <v>100.53</v>
      </c>
      <c r="E630" s="208">
        <v>7246</v>
      </c>
      <c r="F630" s="208">
        <f t="shared" si="71"/>
        <v>728440</v>
      </c>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12" customHeight="1">
      <c r="A631" s="205" t="s">
        <v>1078</v>
      </c>
      <c r="B631" s="206" t="s">
        <v>420</v>
      </c>
      <c r="C631" s="205" t="s">
        <v>220</v>
      </c>
      <c r="D631" s="207">
        <v>13.330000000000002</v>
      </c>
      <c r="E631" s="208">
        <v>30270</v>
      </c>
      <c r="F631" s="208">
        <f t="shared" si="71"/>
        <v>403499</v>
      </c>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12" customHeight="1">
      <c r="A632" s="205" t="s">
        <v>1079</v>
      </c>
      <c r="B632" s="206" t="s">
        <v>422</v>
      </c>
      <c r="C632" s="205" t="s">
        <v>220</v>
      </c>
      <c r="D632" s="207">
        <v>13.78</v>
      </c>
      <c r="E632" s="208">
        <v>19521</v>
      </c>
      <c r="F632" s="208">
        <f t="shared" si="71"/>
        <v>268999</v>
      </c>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12" customHeight="1">
      <c r="A633" s="205" t="s">
        <v>1080</v>
      </c>
      <c r="B633" s="206" t="s">
        <v>424</v>
      </c>
      <c r="C633" s="205" t="s">
        <v>220</v>
      </c>
      <c r="D633" s="207">
        <v>21.83</v>
      </c>
      <c r="E633" s="208">
        <v>17791</v>
      </c>
      <c r="F633" s="208">
        <f t="shared" si="71"/>
        <v>388378</v>
      </c>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12" customHeight="1">
      <c r="A634" s="205" t="s">
        <v>1081</v>
      </c>
      <c r="B634" s="206" t="s">
        <v>340</v>
      </c>
      <c r="C634" s="205" t="s">
        <v>225</v>
      </c>
      <c r="D634" s="207">
        <v>5</v>
      </c>
      <c r="E634" s="208">
        <v>65335</v>
      </c>
      <c r="F634" s="208">
        <f t="shared" si="71"/>
        <v>326675</v>
      </c>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12" customHeight="1">
      <c r="A635" s="205" t="s">
        <v>1082</v>
      </c>
      <c r="B635" s="206" t="s">
        <v>338</v>
      </c>
      <c r="C635" s="205" t="s">
        <v>225</v>
      </c>
      <c r="D635" s="207">
        <v>6</v>
      </c>
      <c r="E635" s="208">
        <v>71876</v>
      </c>
      <c r="F635" s="208">
        <f t="shared" si="71"/>
        <v>431256</v>
      </c>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12" customHeight="1">
      <c r="A636" s="205" t="s">
        <v>1083</v>
      </c>
      <c r="B636" s="206" t="s">
        <v>336</v>
      </c>
      <c r="C636" s="205" t="s">
        <v>225</v>
      </c>
      <c r="D636" s="207">
        <v>4</v>
      </c>
      <c r="E636" s="208">
        <v>78673</v>
      </c>
      <c r="F636" s="208">
        <f t="shared" si="71"/>
        <v>314692</v>
      </c>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12" customHeight="1">
      <c r="A637" s="205" t="s">
        <v>1084</v>
      </c>
      <c r="B637" s="206" t="s">
        <v>433</v>
      </c>
      <c r="C637" s="205" t="s">
        <v>225</v>
      </c>
      <c r="D637" s="207">
        <v>6</v>
      </c>
      <c r="E637" s="208">
        <v>10132</v>
      </c>
      <c r="F637" s="208">
        <f t="shared" si="71"/>
        <v>60792</v>
      </c>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12" customHeight="1">
      <c r="A638" s="205" t="s">
        <v>1085</v>
      </c>
      <c r="B638" s="206" t="s">
        <v>847</v>
      </c>
      <c r="C638" s="205" t="s">
        <v>220</v>
      </c>
      <c r="D638" s="207">
        <v>51.289999999999992</v>
      </c>
      <c r="E638" s="208">
        <v>5462</v>
      </c>
      <c r="F638" s="208">
        <f t="shared" si="71"/>
        <v>280146</v>
      </c>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12" customHeight="1">
      <c r="A639" s="205" t="s">
        <v>1086</v>
      </c>
      <c r="B639" s="206" t="s">
        <v>344</v>
      </c>
      <c r="C639" s="205" t="s">
        <v>225</v>
      </c>
      <c r="D639" s="207">
        <v>13</v>
      </c>
      <c r="E639" s="208">
        <v>46871</v>
      </c>
      <c r="F639" s="208">
        <f t="shared" si="71"/>
        <v>609323</v>
      </c>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12" customHeight="1">
      <c r="A640" s="205" t="s">
        <v>1087</v>
      </c>
      <c r="B640" s="206" t="s">
        <v>850</v>
      </c>
      <c r="C640" s="205" t="s">
        <v>225</v>
      </c>
      <c r="D640" s="207">
        <v>7</v>
      </c>
      <c r="E640" s="208">
        <v>60112</v>
      </c>
      <c r="F640" s="208">
        <f t="shared" si="71"/>
        <v>420784</v>
      </c>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12" customHeight="1">
      <c r="A641" s="205" t="s">
        <v>1088</v>
      </c>
      <c r="B641" s="206" t="s">
        <v>413</v>
      </c>
      <c r="C641" s="205" t="s">
        <v>225</v>
      </c>
      <c r="D641" s="207">
        <v>1</v>
      </c>
      <c r="E641" s="208">
        <v>1739</v>
      </c>
      <c r="F641" s="208">
        <f t="shared" si="71"/>
        <v>1739</v>
      </c>
      <c r="G641" s="244"/>
      <c r="H641" s="222"/>
      <c r="I641" s="215"/>
      <c r="J641" s="190"/>
      <c r="K641" s="222"/>
      <c r="L641" s="222"/>
      <c r="M641" s="222"/>
      <c r="N641" s="222"/>
      <c r="O641" s="222"/>
      <c r="P641" s="222"/>
      <c r="Q641" s="222"/>
      <c r="R641" s="222"/>
      <c r="S641" s="222"/>
      <c r="T641" s="222"/>
      <c r="U641" s="222"/>
      <c r="V641" s="222"/>
      <c r="W641" s="222"/>
      <c r="X641" s="222"/>
      <c r="Y641" s="222"/>
      <c r="Z641" s="222"/>
    </row>
    <row r="642" spans="1:26" ht="12" customHeight="1">
      <c r="A642" s="205" t="s">
        <v>1089</v>
      </c>
      <c r="B642" s="206" t="s">
        <v>350</v>
      </c>
      <c r="C642" s="205" t="s">
        <v>225</v>
      </c>
      <c r="D642" s="207">
        <v>4</v>
      </c>
      <c r="E642" s="208">
        <v>3261</v>
      </c>
      <c r="F642" s="208">
        <f t="shared" si="71"/>
        <v>13044</v>
      </c>
      <c r="G642" s="190"/>
      <c r="H642" s="215"/>
      <c r="I642" s="190"/>
      <c r="J642" s="190"/>
      <c r="K642" s="190"/>
      <c r="L642" s="190"/>
      <c r="M642" s="190"/>
      <c r="N642" s="190"/>
      <c r="O642" s="190"/>
      <c r="P642" s="190"/>
      <c r="Q642" s="190"/>
      <c r="R642" s="190"/>
      <c r="S642" s="190"/>
      <c r="T642" s="190"/>
      <c r="U642" s="190"/>
      <c r="V642" s="190"/>
      <c r="W642" s="190"/>
      <c r="X642" s="190"/>
      <c r="Y642" s="190"/>
      <c r="Z642" s="190"/>
    </row>
    <row r="643" spans="1:26" ht="12" customHeight="1">
      <c r="A643" s="205" t="s">
        <v>1090</v>
      </c>
      <c r="B643" s="206" t="s">
        <v>415</v>
      </c>
      <c r="C643" s="205" t="s">
        <v>220</v>
      </c>
      <c r="D643" s="207">
        <v>23.32</v>
      </c>
      <c r="E643" s="208">
        <v>314</v>
      </c>
      <c r="F643" s="208">
        <f t="shared" si="71"/>
        <v>7322</v>
      </c>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2" customHeight="1">
      <c r="A644" s="205" t="s">
        <v>1091</v>
      </c>
      <c r="B644" s="206" t="s">
        <v>855</v>
      </c>
      <c r="C644" s="205" t="s">
        <v>220</v>
      </c>
      <c r="D644" s="207">
        <v>11.66</v>
      </c>
      <c r="E644" s="208">
        <v>1763</v>
      </c>
      <c r="F644" s="208">
        <f t="shared" si="71"/>
        <v>20557</v>
      </c>
      <c r="G644" s="190"/>
      <c r="H644" s="253"/>
      <c r="I644" s="190"/>
      <c r="J644" s="190"/>
      <c r="K644" s="190"/>
      <c r="L644" s="190"/>
      <c r="M644" s="190"/>
      <c r="N644" s="190"/>
      <c r="O644" s="190"/>
      <c r="P644" s="190"/>
      <c r="Q644" s="190"/>
      <c r="R644" s="190"/>
      <c r="S644" s="190"/>
      <c r="T644" s="190"/>
      <c r="U644" s="190"/>
      <c r="V644" s="190"/>
      <c r="W644" s="190"/>
      <c r="X644" s="190"/>
      <c r="Y644" s="190"/>
      <c r="Z644" s="190"/>
    </row>
    <row r="645" spans="1:26" ht="12" customHeight="1">
      <c r="A645" s="205" t="s">
        <v>1092</v>
      </c>
      <c r="B645" s="206" t="s">
        <v>443</v>
      </c>
      <c r="C645" s="205" t="s">
        <v>225</v>
      </c>
      <c r="D645" s="207">
        <v>1</v>
      </c>
      <c r="E645" s="208">
        <v>76413</v>
      </c>
      <c r="F645" s="208">
        <f t="shared" si="71"/>
        <v>76413</v>
      </c>
      <c r="G645" s="190"/>
      <c r="H645" s="215"/>
      <c r="I645" s="190"/>
      <c r="J645" s="190"/>
      <c r="K645" s="190"/>
      <c r="L645" s="190"/>
      <c r="M645" s="190"/>
      <c r="N645" s="190"/>
      <c r="O645" s="190"/>
      <c r="P645" s="190"/>
      <c r="Q645" s="190"/>
      <c r="R645" s="190"/>
      <c r="S645" s="190"/>
      <c r="T645" s="190"/>
      <c r="U645" s="190"/>
      <c r="V645" s="190"/>
      <c r="W645" s="190"/>
      <c r="X645" s="190"/>
      <c r="Y645" s="190"/>
      <c r="Z645" s="190"/>
    </row>
    <row r="646" spans="1:26" ht="12" customHeight="1">
      <c r="A646" s="205" t="s">
        <v>1093</v>
      </c>
      <c r="B646" s="206" t="s">
        <v>445</v>
      </c>
      <c r="C646" s="205" t="s">
        <v>225</v>
      </c>
      <c r="D646" s="207">
        <v>4</v>
      </c>
      <c r="E646" s="208">
        <v>85655</v>
      </c>
      <c r="F646" s="208">
        <f t="shared" si="71"/>
        <v>342620</v>
      </c>
      <c r="G646" s="190"/>
      <c r="H646" s="215"/>
      <c r="I646" s="190"/>
      <c r="J646" s="190"/>
      <c r="K646" s="190"/>
      <c r="L646" s="190"/>
      <c r="M646" s="190"/>
      <c r="N646" s="190"/>
      <c r="O646" s="190"/>
      <c r="P646" s="190"/>
      <c r="Q646" s="190"/>
      <c r="R646" s="190"/>
      <c r="S646" s="190"/>
      <c r="T646" s="190"/>
      <c r="U646" s="190"/>
      <c r="V646" s="190"/>
      <c r="W646" s="190"/>
      <c r="X646" s="190"/>
      <c r="Y646" s="190"/>
      <c r="Z646" s="190"/>
    </row>
    <row r="647" spans="1:26" ht="12" customHeight="1">
      <c r="A647" s="205" t="s">
        <v>1094</v>
      </c>
      <c r="B647" s="206" t="s">
        <v>447</v>
      </c>
      <c r="C647" s="205" t="s">
        <v>225</v>
      </c>
      <c r="D647" s="207">
        <v>4</v>
      </c>
      <c r="E647" s="208">
        <v>160724</v>
      </c>
      <c r="F647" s="208">
        <f t="shared" si="71"/>
        <v>642896</v>
      </c>
      <c r="G647" s="190"/>
      <c r="H647" s="215"/>
      <c r="I647" s="190"/>
      <c r="J647" s="190"/>
      <c r="K647" s="190"/>
      <c r="L647" s="190"/>
      <c r="M647" s="190"/>
      <c r="N647" s="190"/>
      <c r="O647" s="190"/>
      <c r="P647" s="190"/>
      <c r="Q647" s="190"/>
      <c r="R647" s="190"/>
      <c r="S647" s="190"/>
      <c r="T647" s="190"/>
      <c r="U647" s="190"/>
      <c r="V647" s="190"/>
      <c r="W647" s="190"/>
      <c r="X647" s="190"/>
      <c r="Y647" s="190"/>
      <c r="Z647" s="190"/>
    </row>
    <row r="648" spans="1:26" ht="12" customHeight="1">
      <c r="A648" s="205" t="s">
        <v>1095</v>
      </c>
      <c r="B648" s="206" t="s">
        <v>441</v>
      </c>
      <c r="C648" s="205" t="s">
        <v>225</v>
      </c>
      <c r="D648" s="207">
        <v>2</v>
      </c>
      <c r="E648" s="208">
        <v>174353</v>
      </c>
      <c r="F648" s="208">
        <f t="shared" si="71"/>
        <v>348706</v>
      </c>
      <c r="G648" s="190"/>
      <c r="H648" s="215"/>
      <c r="I648" s="190"/>
      <c r="J648" s="190"/>
      <c r="K648" s="190"/>
      <c r="L648" s="190"/>
      <c r="M648" s="190"/>
      <c r="N648" s="190"/>
      <c r="O648" s="190"/>
      <c r="P648" s="190"/>
      <c r="Q648" s="190"/>
      <c r="R648" s="190"/>
      <c r="S648" s="190"/>
      <c r="T648" s="190"/>
      <c r="U648" s="190"/>
      <c r="V648" s="190"/>
      <c r="W648" s="190"/>
      <c r="X648" s="190"/>
      <c r="Y648" s="190"/>
      <c r="Z648" s="190"/>
    </row>
    <row r="649" spans="1:26" ht="12" customHeight="1">
      <c r="A649" s="205" t="s">
        <v>1096</v>
      </c>
      <c r="B649" s="206" t="s">
        <v>437</v>
      </c>
      <c r="C649" s="205" t="s">
        <v>225</v>
      </c>
      <c r="D649" s="207">
        <v>3</v>
      </c>
      <c r="E649" s="208">
        <v>142916</v>
      </c>
      <c r="F649" s="208">
        <f t="shared" si="71"/>
        <v>428748</v>
      </c>
      <c r="G649" s="190"/>
      <c r="H649" s="215"/>
      <c r="I649" s="190"/>
      <c r="J649" s="190"/>
      <c r="K649" s="190"/>
      <c r="L649" s="190"/>
      <c r="M649" s="190"/>
      <c r="N649" s="190"/>
      <c r="O649" s="190"/>
      <c r="P649" s="190"/>
      <c r="Q649" s="190"/>
      <c r="R649" s="190"/>
      <c r="S649" s="190"/>
      <c r="T649" s="190"/>
      <c r="U649" s="190"/>
      <c r="V649" s="190"/>
      <c r="W649" s="190"/>
      <c r="X649" s="190"/>
      <c r="Y649" s="190"/>
      <c r="Z649" s="190"/>
    </row>
    <row r="650" spans="1:26" ht="12" customHeight="1">
      <c r="A650" s="205" t="s">
        <v>1097</v>
      </c>
      <c r="B650" s="206" t="s">
        <v>435</v>
      </c>
      <c r="C650" s="205" t="s">
        <v>225</v>
      </c>
      <c r="D650" s="207">
        <v>4</v>
      </c>
      <c r="E650" s="208">
        <v>281870</v>
      </c>
      <c r="F650" s="208">
        <f t="shared" si="71"/>
        <v>1127480</v>
      </c>
      <c r="G650" s="190"/>
      <c r="H650" s="215"/>
      <c r="I650" s="190"/>
      <c r="J650" s="190"/>
      <c r="K650" s="190"/>
      <c r="L650" s="190"/>
      <c r="M650" s="190"/>
      <c r="N650" s="190"/>
      <c r="O650" s="190"/>
      <c r="P650" s="190"/>
      <c r="Q650" s="190"/>
      <c r="R650" s="190"/>
      <c r="S650" s="190"/>
      <c r="T650" s="190"/>
      <c r="U650" s="190"/>
      <c r="V650" s="190"/>
      <c r="W650" s="190"/>
      <c r="X650" s="190"/>
      <c r="Y650" s="190"/>
      <c r="Z650" s="190"/>
    </row>
    <row r="651" spans="1:26" ht="12" customHeight="1">
      <c r="A651" s="205" t="s">
        <v>1098</v>
      </c>
      <c r="B651" s="206" t="s">
        <v>1099</v>
      </c>
      <c r="C651" s="205" t="s">
        <v>225</v>
      </c>
      <c r="D651" s="207">
        <v>4</v>
      </c>
      <c r="E651" s="208">
        <v>47603</v>
      </c>
      <c r="F651" s="208">
        <f t="shared" si="71"/>
        <v>190412</v>
      </c>
      <c r="G651" s="190"/>
      <c r="H651" s="215"/>
      <c r="I651" s="190"/>
      <c r="J651" s="190"/>
      <c r="K651" s="190"/>
      <c r="L651" s="190"/>
      <c r="M651" s="190"/>
      <c r="N651" s="190"/>
      <c r="O651" s="190"/>
      <c r="P651" s="190"/>
      <c r="Q651" s="190"/>
      <c r="R651" s="190"/>
      <c r="S651" s="190"/>
      <c r="T651" s="190"/>
      <c r="U651" s="190"/>
      <c r="V651" s="190"/>
      <c r="W651" s="190"/>
      <c r="X651" s="190"/>
      <c r="Y651" s="190"/>
      <c r="Z651" s="190"/>
    </row>
    <row r="652" spans="1:26" ht="12" customHeight="1">
      <c r="A652" s="205" t="s">
        <v>1100</v>
      </c>
      <c r="B652" s="206" t="s">
        <v>864</v>
      </c>
      <c r="C652" s="205" t="s">
        <v>217</v>
      </c>
      <c r="D652" s="207">
        <v>111.14</v>
      </c>
      <c r="E652" s="208">
        <v>56708</v>
      </c>
      <c r="F652" s="208">
        <f t="shared" si="71"/>
        <v>6302527</v>
      </c>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2" customHeight="1">
      <c r="A653" s="205" t="s">
        <v>1101</v>
      </c>
      <c r="B653" s="206" t="s">
        <v>451</v>
      </c>
      <c r="C653" s="205" t="s">
        <v>217</v>
      </c>
      <c r="D653" s="207">
        <v>42.64</v>
      </c>
      <c r="E653" s="208">
        <v>24082</v>
      </c>
      <c r="F653" s="208">
        <f t="shared" si="71"/>
        <v>1026856</v>
      </c>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2" customHeight="1">
      <c r="A654" s="205" t="s">
        <v>1102</v>
      </c>
      <c r="B654" s="206" t="s">
        <v>1103</v>
      </c>
      <c r="C654" s="205" t="s">
        <v>217</v>
      </c>
      <c r="D654" s="207">
        <v>42.63</v>
      </c>
      <c r="E654" s="208">
        <v>20265</v>
      </c>
      <c r="F654" s="208">
        <f t="shared" si="71"/>
        <v>863897</v>
      </c>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2" customHeight="1">
      <c r="A655" s="205" t="s">
        <v>1104</v>
      </c>
      <c r="B655" s="206" t="s">
        <v>449</v>
      </c>
      <c r="C655" s="205" t="str">
        <f>+C654</f>
        <v>m2</v>
      </c>
      <c r="D655" s="207">
        <v>42.63</v>
      </c>
      <c r="E655" s="208">
        <v>45500</v>
      </c>
      <c r="F655" s="208">
        <f t="shared" si="71"/>
        <v>1939665</v>
      </c>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2" customHeight="1">
      <c r="A656" s="205" t="s">
        <v>1105</v>
      </c>
      <c r="B656" s="206" t="s">
        <v>1106</v>
      </c>
      <c r="C656" s="205" t="s">
        <v>217</v>
      </c>
      <c r="D656" s="207">
        <v>58.53</v>
      </c>
      <c r="E656" s="208">
        <v>10435</v>
      </c>
      <c r="F656" s="208">
        <f t="shared" si="71"/>
        <v>610761</v>
      </c>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2" customHeight="1">
      <c r="A657" s="250">
        <v>9.1999999999999993</v>
      </c>
      <c r="B657" s="202" t="s">
        <v>1107</v>
      </c>
      <c r="C657" s="201"/>
      <c r="D657" s="229"/>
      <c r="E657" s="210"/>
      <c r="F657" s="204"/>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2" customHeight="1">
      <c r="A658" s="205" t="s">
        <v>1108</v>
      </c>
      <c r="B658" s="206" t="s">
        <v>829</v>
      </c>
      <c r="C658" s="205" t="s">
        <v>217</v>
      </c>
      <c r="D658" s="207">
        <v>111.14</v>
      </c>
      <c r="E658" s="208">
        <v>7826</v>
      </c>
      <c r="F658" s="208">
        <f t="shared" ref="F658:F686" si="72">ROUND(E658*D658,0)</f>
        <v>869782</v>
      </c>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2" customHeight="1">
      <c r="A659" s="205" t="s">
        <v>1109</v>
      </c>
      <c r="B659" s="206" t="s">
        <v>407</v>
      </c>
      <c r="C659" s="205" t="s">
        <v>225</v>
      </c>
      <c r="D659" s="207">
        <v>12</v>
      </c>
      <c r="E659" s="208">
        <v>21908</v>
      </c>
      <c r="F659" s="208">
        <f t="shared" si="72"/>
        <v>262896</v>
      </c>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2" customHeight="1">
      <c r="A660" s="205" t="s">
        <v>1110</v>
      </c>
      <c r="B660" s="206" t="s">
        <v>834</v>
      </c>
      <c r="C660" s="205" t="s">
        <v>220</v>
      </c>
      <c r="D660" s="207">
        <v>91.259999999999991</v>
      </c>
      <c r="E660" s="208">
        <v>3833</v>
      </c>
      <c r="F660" s="208">
        <f t="shared" si="72"/>
        <v>349800</v>
      </c>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2" customHeight="1">
      <c r="A661" s="205" t="s">
        <v>1111</v>
      </c>
      <c r="B661" s="206" t="s">
        <v>929</v>
      </c>
      <c r="C661" s="205" t="s">
        <v>220</v>
      </c>
      <c r="D661" s="207">
        <v>91.259999999999991</v>
      </c>
      <c r="E661" s="208">
        <v>7246</v>
      </c>
      <c r="F661" s="208">
        <f t="shared" si="72"/>
        <v>661270</v>
      </c>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2" customHeight="1">
      <c r="A662" s="205" t="s">
        <v>1112</v>
      </c>
      <c r="B662" s="206" t="s">
        <v>420</v>
      </c>
      <c r="C662" s="205" t="s">
        <v>220</v>
      </c>
      <c r="D662" s="207">
        <v>19.680000000000003</v>
      </c>
      <c r="E662" s="208">
        <v>30270</v>
      </c>
      <c r="F662" s="208">
        <f t="shared" si="72"/>
        <v>595714</v>
      </c>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2" customHeight="1">
      <c r="A663" s="205" t="s">
        <v>1113</v>
      </c>
      <c r="B663" s="206" t="s">
        <v>422</v>
      </c>
      <c r="C663" s="205" t="s">
        <v>220</v>
      </c>
      <c r="D663" s="207">
        <v>13.78</v>
      </c>
      <c r="E663" s="208">
        <v>19521</v>
      </c>
      <c r="F663" s="208">
        <f t="shared" si="72"/>
        <v>268999</v>
      </c>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2" customHeight="1">
      <c r="A664" s="205" t="s">
        <v>1114</v>
      </c>
      <c r="B664" s="206" t="s">
        <v>424</v>
      </c>
      <c r="C664" s="205" t="s">
        <v>220</v>
      </c>
      <c r="D664" s="207">
        <v>7.91</v>
      </c>
      <c r="E664" s="208">
        <v>17791</v>
      </c>
      <c r="F664" s="208">
        <f t="shared" si="72"/>
        <v>140727</v>
      </c>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2" customHeight="1">
      <c r="A665" s="205" t="s">
        <v>1115</v>
      </c>
      <c r="B665" s="206" t="s">
        <v>340</v>
      </c>
      <c r="C665" s="205" t="s">
        <v>225</v>
      </c>
      <c r="D665" s="207">
        <v>2</v>
      </c>
      <c r="E665" s="208">
        <v>65335</v>
      </c>
      <c r="F665" s="208">
        <f t="shared" si="72"/>
        <v>130670</v>
      </c>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2" customHeight="1">
      <c r="A666" s="205" t="s">
        <v>1116</v>
      </c>
      <c r="B666" s="206" t="s">
        <v>338</v>
      </c>
      <c r="C666" s="205" t="s">
        <v>225</v>
      </c>
      <c r="D666" s="207">
        <v>6</v>
      </c>
      <c r="E666" s="208">
        <v>71876</v>
      </c>
      <c r="F666" s="208">
        <f t="shared" si="72"/>
        <v>431256</v>
      </c>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2" customHeight="1">
      <c r="A667" s="205" t="s">
        <v>1117</v>
      </c>
      <c r="B667" s="206" t="s">
        <v>336</v>
      </c>
      <c r="C667" s="205" t="s">
        <v>225</v>
      </c>
      <c r="D667" s="207">
        <v>6</v>
      </c>
      <c r="E667" s="208">
        <v>78673</v>
      </c>
      <c r="F667" s="208">
        <f t="shared" si="72"/>
        <v>472038</v>
      </c>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2" customHeight="1">
      <c r="A668" s="205" t="s">
        <v>1118</v>
      </c>
      <c r="B668" s="206" t="s">
        <v>433</v>
      </c>
      <c r="C668" s="205" t="s">
        <v>225</v>
      </c>
      <c r="D668" s="207">
        <v>6</v>
      </c>
      <c r="E668" s="208">
        <v>10132</v>
      </c>
      <c r="F668" s="208">
        <f t="shared" si="72"/>
        <v>60792</v>
      </c>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2" customHeight="1">
      <c r="A669" s="205" t="s">
        <v>1119</v>
      </c>
      <c r="B669" s="206" t="s">
        <v>847</v>
      </c>
      <c r="C669" s="205" t="s">
        <v>220</v>
      </c>
      <c r="D669" s="207">
        <v>49.889999999999993</v>
      </c>
      <c r="E669" s="208">
        <v>5462</v>
      </c>
      <c r="F669" s="208">
        <f t="shared" si="72"/>
        <v>272499</v>
      </c>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2" customHeight="1">
      <c r="A670" s="205" t="s">
        <v>1120</v>
      </c>
      <c r="B670" s="206" t="s">
        <v>344</v>
      </c>
      <c r="C670" s="205" t="s">
        <v>225</v>
      </c>
      <c r="D670" s="207">
        <v>12</v>
      </c>
      <c r="E670" s="208">
        <v>46871</v>
      </c>
      <c r="F670" s="208">
        <f t="shared" si="72"/>
        <v>562452</v>
      </c>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2" customHeight="1">
      <c r="A671" s="205" t="s">
        <v>1121</v>
      </c>
      <c r="B671" s="206" t="s">
        <v>850</v>
      </c>
      <c r="C671" s="205" t="s">
        <v>225</v>
      </c>
      <c r="D671" s="207">
        <v>7</v>
      </c>
      <c r="E671" s="208">
        <v>60112</v>
      </c>
      <c r="F671" s="208">
        <f t="shared" si="72"/>
        <v>420784</v>
      </c>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2" customHeight="1">
      <c r="A672" s="205" t="s">
        <v>1122</v>
      </c>
      <c r="B672" s="206" t="s">
        <v>413</v>
      </c>
      <c r="C672" s="205" t="s">
        <v>225</v>
      </c>
      <c r="D672" s="207">
        <v>1</v>
      </c>
      <c r="E672" s="208">
        <v>1739</v>
      </c>
      <c r="F672" s="208">
        <f t="shared" si="72"/>
        <v>1739</v>
      </c>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2" customHeight="1">
      <c r="A673" s="205" t="s">
        <v>1123</v>
      </c>
      <c r="B673" s="206" t="s">
        <v>350</v>
      </c>
      <c r="C673" s="205" t="s">
        <v>225</v>
      </c>
      <c r="D673" s="207">
        <v>4</v>
      </c>
      <c r="E673" s="208">
        <v>3261</v>
      </c>
      <c r="F673" s="208">
        <f t="shared" si="72"/>
        <v>13044</v>
      </c>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2" customHeight="1">
      <c r="A674" s="205" t="s">
        <v>1124</v>
      </c>
      <c r="B674" s="206" t="s">
        <v>415</v>
      </c>
      <c r="C674" s="205" t="s">
        <v>220</v>
      </c>
      <c r="D674" s="207">
        <v>23.32</v>
      </c>
      <c r="E674" s="208">
        <v>314</v>
      </c>
      <c r="F674" s="208">
        <f t="shared" si="72"/>
        <v>7322</v>
      </c>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2" customHeight="1">
      <c r="A675" s="205" t="s">
        <v>1125</v>
      </c>
      <c r="B675" s="206" t="s">
        <v>855</v>
      </c>
      <c r="C675" s="205" t="s">
        <v>220</v>
      </c>
      <c r="D675" s="207">
        <v>11.66</v>
      </c>
      <c r="E675" s="208">
        <v>1763</v>
      </c>
      <c r="F675" s="208">
        <f t="shared" si="72"/>
        <v>20557</v>
      </c>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2" customHeight="1">
      <c r="A676" s="205" t="s">
        <v>1126</v>
      </c>
      <c r="B676" s="206" t="s">
        <v>443</v>
      </c>
      <c r="C676" s="205" t="s">
        <v>225</v>
      </c>
      <c r="D676" s="207">
        <v>1</v>
      </c>
      <c r="E676" s="208">
        <v>76413</v>
      </c>
      <c r="F676" s="208">
        <f t="shared" si="72"/>
        <v>76413</v>
      </c>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2" customHeight="1">
      <c r="A677" s="205" t="s">
        <v>1127</v>
      </c>
      <c r="B677" s="206" t="s">
        <v>445</v>
      </c>
      <c r="C677" s="205" t="s">
        <v>225</v>
      </c>
      <c r="D677" s="207">
        <v>4</v>
      </c>
      <c r="E677" s="208">
        <v>85655</v>
      </c>
      <c r="F677" s="208">
        <f t="shared" si="72"/>
        <v>342620</v>
      </c>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2" customHeight="1">
      <c r="A678" s="205" t="s">
        <v>1128</v>
      </c>
      <c r="B678" s="206" t="s">
        <v>447</v>
      </c>
      <c r="C678" s="205" t="s">
        <v>225</v>
      </c>
      <c r="D678" s="207">
        <v>4</v>
      </c>
      <c r="E678" s="208">
        <v>160724</v>
      </c>
      <c r="F678" s="208">
        <f t="shared" si="72"/>
        <v>642896</v>
      </c>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2" customHeight="1">
      <c r="A679" s="205" t="s">
        <v>1129</v>
      </c>
      <c r="B679" s="206" t="s">
        <v>441</v>
      </c>
      <c r="C679" s="205" t="s">
        <v>225</v>
      </c>
      <c r="D679" s="207">
        <v>2</v>
      </c>
      <c r="E679" s="208">
        <v>174353</v>
      </c>
      <c r="F679" s="208">
        <f t="shared" si="72"/>
        <v>348706</v>
      </c>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2" customHeight="1">
      <c r="A680" s="205" t="s">
        <v>1130</v>
      </c>
      <c r="B680" s="206" t="s">
        <v>964</v>
      </c>
      <c r="C680" s="205" t="s">
        <v>225</v>
      </c>
      <c r="D680" s="207">
        <v>6</v>
      </c>
      <c r="E680" s="208">
        <v>281870</v>
      </c>
      <c r="F680" s="208">
        <f t="shared" si="72"/>
        <v>1691220</v>
      </c>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2" customHeight="1">
      <c r="A681" s="205" t="s">
        <v>1131</v>
      </c>
      <c r="B681" s="206" t="s">
        <v>1099</v>
      </c>
      <c r="C681" s="205" t="s">
        <v>225</v>
      </c>
      <c r="D681" s="207">
        <v>4</v>
      </c>
      <c r="E681" s="208">
        <v>47603</v>
      </c>
      <c r="F681" s="208">
        <f t="shared" si="72"/>
        <v>190412</v>
      </c>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2" customHeight="1">
      <c r="A682" s="205" t="s">
        <v>1132</v>
      </c>
      <c r="B682" s="206" t="s">
        <v>864</v>
      </c>
      <c r="C682" s="205" t="s">
        <v>217</v>
      </c>
      <c r="D682" s="207">
        <v>111.14</v>
      </c>
      <c r="E682" s="208">
        <v>56708</v>
      </c>
      <c r="F682" s="208">
        <f t="shared" si="72"/>
        <v>6302527</v>
      </c>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2" customHeight="1">
      <c r="A683" s="205" t="s">
        <v>1133</v>
      </c>
      <c r="B683" s="206" t="s">
        <v>451</v>
      </c>
      <c r="C683" s="205" t="s">
        <v>217</v>
      </c>
      <c r="D683" s="207">
        <v>42.63</v>
      </c>
      <c r="E683" s="208">
        <v>24082</v>
      </c>
      <c r="F683" s="208">
        <f t="shared" si="72"/>
        <v>1026616</v>
      </c>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2" customHeight="1">
      <c r="A684" s="205" t="s">
        <v>1134</v>
      </c>
      <c r="B684" s="206" t="s">
        <v>1103</v>
      </c>
      <c r="C684" s="205" t="s">
        <v>217</v>
      </c>
      <c r="D684" s="207">
        <v>46.94</v>
      </c>
      <c r="E684" s="208">
        <v>20265</v>
      </c>
      <c r="F684" s="208">
        <f t="shared" si="72"/>
        <v>951239</v>
      </c>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2" customHeight="1">
      <c r="A685" s="205" t="s">
        <v>1135</v>
      </c>
      <c r="B685" s="206" t="s">
        <v>449</v>
      </c>
      <c r="C685" s="205" t="str">
        <f>+C684</f>
        <v>m2</v>
      </c>
      <c r="D685" s="207">
        <v>46.94</v>
      </c>
      <c r="E685" s="208">
        <v>45500</v>
      </c>
      <c r="F685" s="208">
        <f t="shared" si="72"/>
        <v>2135770</v>
      </c>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2" customHeight="1">
      <c r="A686" s="205" t="s">
        <v>1136</v>
      </c>
      <c r="B686" s="206" t="s">
        <v>454</v>
      </c>
      <c r="C686" s="205" t="s">
        <v>217</v>
      </c>
      <c r="D686" s="207">
        <v>58.53</v>
      </c>
      <c r="E686" s="208">
        <v>10435</v>
      </c>
      <c r="F686" s="208">
        <f t="shared" si="72"/>
        <v>610761</v>
      </c>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2" customHeight="1">
      <c r="A687" s="250">
        <v>9.3000000000000007</v>
      </c>
      <c r="B687" s="202" t="s">
        <v>1137</v>
      </c>
      <c r="C687" s="201"/>
      <c r="D687" s="229"/>
      <c r="E687" s="210"/>
      <c r="F687" s="204"/>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2" customHeight="1">
      <c r="A688" s="205" t="s">
        <v>1138</v>
      </c>
      <c r="B688" s="206" t="s">
        <v>1139</v>
      </c>
      <c r="C688" s="205" t="s">
        <v>217</v>
      </c>
      <c r="D688" s="207">
        <v>875.3</v>
      </c>
      <c r="E688" s="208">
        <v>12848</v>
      </c>
      <c r="F688" s="208">
        <f t="shared" ref="F688:F690" si="73">ROUND(E688*D688,0)</f>
        <v>11245854</v>
      </c>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2" customHeight="1">
      <c r="A689" s="205" t="s">
        <v>1140</v>
      </c>
      <c r="B689" s="206" t="s">
        <v>881</v>
      </c>
      <c r="C689" s="205" t="s">
        <v>217</v>
      </c>
      <c r="D689" s="207">
        <v>5.95</v>
      </c>
      <c r="E689" s="208">
        <v>17810</v>
      </c>
      <c r="F689" s="208">
        <f t="shared" si="73"/>
        <v>105970</v>
      </c>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2" customHeight="1">
      <c r="A690" s="205" t="s">
        <v>1141</v>
      </c>
      <c r="B690" s="206" t="s">
        <v>1142</v>
      </c>
      <c r="C690" s="205" t="s">
        <v>217</v>
      </c>
      <c r="D690" s="207">
        <v>19.59</v>
      </c>
      <c r="E690" s="208">
        <v>9134</v>
      </c>
      <c r="F690" s="208">
        <f t="shared" si="73"/>
        <v>178935</v>
      </c>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2" customHeight="1">
      <c r="A691" s="250">
        <v>9.4</v>
      </c>
      <c r="B691" s="202" t="s">
        <v>1143</v>
      </c>
      <c r="C691" s="201"/>
      <c r="D691" s="229"/>
      <c r="E691" s="210"/>
      <c r="F691" s="204"/>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2" customHeight="1">
      <c r="A692" s="205" t="s">
        <v>1144</v>
      </c>
      <c r="B692" s="206" t="s">
        <v>1139</v>
      </c>
      <c r="C692" s="205" t="s">
        <v>217</v>
      </c>
      <c r="D692" s="207">
        <v>201.05</v>
      </c>
      <c r="E692" s="208">
        <v>12848</v>
      </c>
      <c r="F692" s="208">
        <f t="shared" ref="F692:F704" si="74">ROUND(E692*D692,0)</f>
        <v>2583090</v>
      </c>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2" customHeight="1">
      <c r="A693" s="205" t="s">
        <v>1145</v>
      </c>
      <c r="B693" s="206" t="s">
        <v>881</v>
      </c>
      <c r="C693" s="205" t="s">
        <v>217</v>
      </c>
      <c r="D693" s="207">
        <v>21.9</v>
      </c>
      <c r="E693" s="208">
        <v>17810</v>
      </c>
      <c r="F693" s="208">
        <f t="shared" si="74"/>
        <v>390039</v>
      </c>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2" customHeight="1">
      <c r="A694" s="205" t="s">
        <v>1146</v>
      </c>
      <c r="B694" s="206" t="s">
        <v>1142</v>
      </c>
      <c r="C694" s="205" t="s">
        <v>217</v>
      </c>
      <c r="D694" s="207">
        <v>11.309999999999999</v>
      </c>
      <c r="E694" s="208">
        <v>9134</v>
      </c>
      <c r="F694" s="208">
        <f t="shared" si="74"/>
        <v>103306</v>
      </c>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2" customHeight="1">
      <c r="A695" s="205" t="s">
        <v>1147</v>
      </c>
      <c r="B695" s="206" t="s">
        <v>1148</v>
      </c>
      <c r="C695" s="205" t="s">
        <v>225</v>
      </c>
      <c r="D695" s="207">
        <v>1</v>
      </c>
      <c r="E695" s="208">
        <v>12439</v>
      </c>
      <c r="F695" s="208">
        <f t="shared" si="74"/>
        <v>12439</v>
      </c>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2" customHeight="1">
      <c r="A696" s="205" t="s">
        <v>1149</v>
      </c>
      <c r="B696" s="206" t="s">
        <v>1150</v>
      </c>
      <c r="C696" s="205" t="s">
        <v>225</v>
      </c>
      <c r="D696" s="207">
        <v>1</v>
      </c>
      <c r="E696" s="208">
        <v>31458</v>
      </c>
      <c r="F696" s="208">
        <f t="shared" si="74"/>
        <v>31458</v>
      </c>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2" customHeight="1">
      <c r="A697" s="205" t="s">
        <v>1151</v>
      </c>
      <c r="B697" s="206" t="s">
        <v>1106</v>
      </c>
      <c r="C697" s="205" t="s">
        <v>217</v>
      </c>
      <c r="D697" s="207">
        <v>201.05</v>
      </c>
      <c r="E697" s="208">
        <v>10435</v>
      </c>
      <c r="F697" s="208">
        <f t="shared" si="74"/>
        <v>2097957</v>
      </c>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2" customHeight="1">
      <c r="A698" s="205" t="s">
        <v>1152</v>
      </c>
      <c r="B698" s="206" t="s">
        <v>912</v>
      </c>
      <c r="C698" s="205" t="s">
        <v>220</v>
      </c>
      <c r="D698" s="207">
        <v>34.479999999999997</v>
      </c>
      <c r="E698" s="208">
        <v>4352</v>
      </c>
      <c r="F698" s="208">
        <f t="shared" si="74"/>
        <v>150057</v>
      </c>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2" customHeight="1">
      <c r="A699" s="205" t="s">
        <v>1153</v>
      </c>
      <c r="B699" s="206" t="s">
        <v>1154</v>
      </c>
      <c r="C699" s="205" t="s">
        <v>389</v>
      </c>
      <c r="D699" s="207">
        <v>226.55</v>
      </c>
      <c r="E699" s="208">
        <v>6548</v>
      </c>
      <c r="F699" s="208">
        <f t="shared" si="74"/>
        <v>1483449</v>
      </c>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2" customHeight="1">
      <c r="A700" s="205" t="s">
        <v>1155</v>
      </c>
      <c r="B700" s="206" t="s">
        <v>719</v>
      </c>
      <c r="C700" s="205" t="s">
        <v>1156</v>
      </c>
      <c r="D700" s="207">
        <v>1</v>
      </c>
      <c r="E700" s="208">
        <v>115000</v>
      </c>
      <c r="F700" s="208">
        <f t="shared" si="74"/>
        <v>115000</v>
      </c>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2" customHeight="1">
      <c r="A701" s="205" t="s">
        <v>1157</v>
      </c>
      <c r="B701" s="206" t="s">
        <v>721</v>
      </c>
      <c r="C701" s="205" t="s">
        <v>209</v>
      </c>
      <c r="D701" s="207">
        <v>162</v>
      </c>
      <c r="E701" s="208">
        <v>37463</v>
      </c>
      <c r="F701" s="208">
        <f t="shared" si="74"/>
        <v>6069006</v>
      </c>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2" customHeight="1">
      <c r="A702" s="205" t="s">
        <v>1158</v>
      </c>
      <c r="B702" s="206" t="s">
        <v>723</v>
      </c>
      <c r="C702" s="205" t="s">
        <v>209</v>
      </c>
      <c r="D702" s="207">
        <v>18</v>
      </c>
      <c r="E702" s="208">
        <v>28146</v>
      </c>
      <c r="F702" s="208">
        <f t="shared" si="74"/>
        <v>506628</v>
      </c>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2" customHeight="1">
      <c r="A703" s="205" t="s">
        <v>1159</v>
      </c>
      <c r="B703" s="206" t="s">
        <v>1160</v>
      </c>
      <c r="C703" s="205" t="s">
        <v>220</v>
      </c>
      <c r="D703" s="207">
        <v>34.799999999999997</v>
      </c>
      <c r="E703" s="208">
        <v>63366</v>
      </c>
      <c r="F703" s="208">
        <f t="shared" si="74"/>
        <v>2205137</v>
      </c>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2" customHeight="1">
      <c r="A704" s="205" t="s">
        <v>1161</v>
      </c>
      <c r="B704" s="206" t="s">
        <v>1162</v>
      </c>
      <c r="C704" s="205" t="s">
        <v>220</v>
      </c>
      <c r="D704" s="207">
        <v>14</v>
      </c>
      <c r="E704" s="208">
        <v>34334</v>
      </c>
      <c r="F704" s="208">
        <f t="shared" si="74"/>
        <v>480676</v>
      </c>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2" customHeight="1">
      <c r="A705" s="250">
        <v>9.5</v>
      </c>
      <c r="B705" s="202" t="s">
        <v>1163</v>
      </c>
      <c r="C705" s="201"/>
      <c r="D705" s="229"/>
      <c r="E705" s="210"/>
      <c r="F705" s="204"/>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2" customHeight="1">
      <c r="A706" s="205" t="s">
        <v>1164</v>
      </c>
      <c r="B706" s="206" t="s">
        <v>881</v>
      </c>
      <c r="C706" s="205" t="s">
        <v>217</v>
      </c>
      <c r="D706" s="207">
        <v>35.200000000000003</v>
      </c>
      <c r="E706" s="208">
        <v>17810</v>
      </c>
      <c r="F706" s="208">
        <f t="shared" ref="F706:F713" si="75">ROUND(E706*D706,0)</f>
        <v>626912</v>
      </c>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2" customHeight="1">
      <c r="A707" s="205" t="s">
        <v>1165</v>
      </c>
      <c r="B707" s="206" t="s">
        <v>1142</v>
      </c>
      <c r="C707" s="205" t="s">
        <v>217</v>
      </c>
      <c r="D707" s="207">
        <v>84</v>
      </c>
      <c r="E707" s="208">
        <v>9134</v>
      </c>
      <c r="F707" s="208">
        <f t="shared" si="75"/>
        <v>767256</v>
      </c>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2" customHeight="1">
      <c r="A708" s="205" t="s">
        <v>1166</v>
      </c>
      <c r="B708" s="206" t="s">
        <v>1148</v>
      </c>
      <c r="C708" s="205" t="s">
        <v>225</v>
      </c>
      <c r="D708" s="207">
        <v>28</v>
      </c>
      <c r="E708" s="208">
        <v>12439</v>
      </c>
      <c r="F708" s="208">
        <f t="shared" si="75"/>
        <v>348292</v>
      </c>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2" customHeight="1">
      <c r="A709" s="205" t="s">
        <v>1167</v>
      </c>
      <c r="B709" s="206" t="s">
        <v>1150</v>
      </c>
      <c r="C709" s="205" t="s">
        <v>225</v>
      </c>
      <c r="D709" s="207">
        <v>12</v>
      </c>
      <c r="E709" s="208">
        <v>31458</v>
      </c>
      <c r="F709" s="208">
        <f t="shared" si="75"/>
        <v>377496</v>
      </c>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2" customHeight="1">
      <c r="A710" s="205" t="s">
        <v>1168</v>
      </c>
      <c r="B710" s="206" t="s">
        <v>1106</v>
      </c>
      <c r="C710" s="205" t="s">
        <v>217</v>
      </c>
      <c r="D710" s="207">
        <v>374.01</v>
      </c>
      <c r="E710" s="208">
        <v>10435</v>
      </c>
      <c r="F710" s="208">
        <f t="shared" si="75"/>
        <v>3902794</v>
      </c>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2" customHeight="1">
      <c r="A711" s="205" t="s">
        <v>1169</v>
      </c>
      <c r="B711" s="206" t="s">
        <v>1170</v>
      </c>
      <c r="C711" s="205" t="s">
        <v>220</v>
      </c>
      <c r="D711" s="207">
        <v>46</v>
      </c>
      <c r="E711" s="208">
        <v>8707</v>
      </c>
      <c r="F711" s="208">
        <f t="shared" si="75"/>
        <v>400522</v>
      </c>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2" customHeight="1">
      <c r="A712" s="205" t="s">
        <v>1171</v>
      </c>
      <c r="B712" s="206" t="s">
        <v>912</v>
      </c>
      <c r="C712" s="205" t="s">
        <v>220</v>
      </c>
      <c r="D712" s="207">
        <v>82</v>
      </c>
      <c r="E712" s="208">
        <v>4352</v>
      </c>
      <c r="F712" s="208">
        <f t="shared" si="75"/>
        <v>356864</v>
      </c>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2" customHeight="1">
      <c r="A713" s="205" t="s">
        <v>1172</v>
      </c>
      <c r="B713" s="206" t="s">
        <v>1173</v>
      </c>
      <c r="C713" s="205" t="s">
        <v>225</v>
      </c>
      <c r="D713" s="207">
        <v>3</v>
      </c>
      <c r="E713" s="208">
        <v>400000</v>
      </c>
      <c r="F713" s="208">
        <f t="shared" si="75"/>
        <v>1200000</v>
      </c>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2" customHeight="1">
      <c r="A714" s="250">
        <v>9.6</v>
      </c>
      <c r="B714" s="202" t="s">
        <v>1174</v>
      </c>
      <c r="C714" s="201"/>
      <c r="D714" s="229"/>
      <c r="E714" s="210"/>
      <c r="F714" s="204"/>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2" customHeight="1">
      <c r="A715" s="205" t="s">
        <v>1175</v>
      </c>
      <c r="B715" s="206" t="s">
        <v>1139</v>
      </c>
      <c r="C715" s="205" t="s">
        <v>217</v>
      </c>
      <c r="D715" s="207">
        <v>660.28</v>
      </c>
      <c r="E715" s="208">
        <v>12848</v>
      </c>
      <c r="F715" s="208">
        <f t="shared" ref="F715:F716" si="76">ROUND(E715*D715,0)</f>
        <v>8483277</v>
      </c>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2" customHeight="1">
      <c r="A716" s="205" t="s">
        <v>1176</v>
      </c>
      <c r="B716" s="206" t="s">
        <v>1177</v>
      </c>
      <c r="C716" s="205" t="s">
        <v>217</v>
      </c>
      <c r="D716" s="207">
        <v>279.23</v>
      </c>
      <c r="E716" s="208">
        <v>3649</v>
      </c>
      <c r="F716" s="208">
        <f t="shared" si="76"/>
        <v>1018910</v>
      </c>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2" customHeight="1">
      <c r="A717" s="250">
        <v>9.6999999999999993</v>
      </c>
      <c r="B717" s="202" t="s">
        <v>1178</v>
      </c>
      <c r="C717" s="201"/>
      <c r="D717" s="229"/>
      <c r="E717" s="210"/>
      <c r="F717" s="204"/>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2" customHeight="1">
      <c r="A718" s="205" t="s">
        <v>1179</v>
      </c>
      <c r="B718" s="206" t="s">
        <v>1170</v>
      </c>
      <c r="C718" s="205" t="s">
        <v>220</v>
      </c>
      <c r="D718" s="207">
        <v>72.72999999999999</v>
      </c>
      <c r="E718" s="208">
        <v>8707</v>
      </c>
      <c r="F718" s="208">
        <f t="shared" ref="F718:F724" si="77">ROUND(E718*D718,0)</f>
        <v>633260</v>
      </c>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2" customHeight="1">
      <c r="A719" s="205" t="s">
        <v>1180</v>
      </c>
      <c r="B719" s="206" t="s">
        <v>1106</v>
      </c>
      <c r="C719" s="205" t="s">
        <v>217</v>
      </c>
      <c r="D719" s="207">
        <v>163.79</v>
      </c>
      <c r="E719" s="208">
        <v>10435</v>
      </c>
      <c r="F719" s="208">
        <f t="shared" si="77"/>
        <v>1709149</v>
      </c>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2" customHeight="1">
      <c r="A720" s="205" t="s">
        <v>1181</v>
      </c>
      <c r="B720" s="206" t="s">
        <v>1139</v>
      </c>
      <c r="C720" s="205" t="s">
        <v>217</v>
      </c>
      <c r="D720" s="207">
        <v>90.43</v>
      </c>
      <c r="E720" s="208">
        <v>12848</v>
      </c>
      <c r="F720" s="208">
        <f t="shared" si="77"/>
        <v>1161845</v>
      </c>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2" customHeight="1">
      <c r="A721" s="205" t="s">
        <v>1182</v>
      </c>
      <c r="B721" s="206" t="s">
        <v>881</v>
      </c>
      <c r="C721" s="205" t="s">
        <v>217</v>
      </c>
      <c r="D721" s="207">
        <v>2.7</v>
      </c>
      <c r="E721" s="208">
        <v>17810</v>
      </c>
      <c r="F721" s="208">
        <f t="shared" si="77"/>
        <v>48087</v>
      </c>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2" customHeight="1">
      <c r="A722" s="205" t="s">
        <v>1183</v>
      </c>
      <c r="B722" s="206" t="s">
        <v>1142</v>
      </c>
      <c r="C722" s="205" t="s">
        <v>217</v>
      </c>
      <c r="D722" s="207">
        <v>31.65</v>
      </c>
      <c r="E722" s="208">
        <v>9134</v>
      </c>
      <c r="F722" s="208">
        <f t="shared" si="77"/>
        <v>289091</v>
      </c>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2" customHeight="1">
      <c r="A723" s="205" t="s">
        <v>1184</v>
      </c>
      <c r="B723" s="206" t="s">
        <v>1148</v>
      </c>
      <c r="C723" s="205" t="s">
        <v>225</v>
      </c>
      <c r="D723" s="207">
        <v>10</v>
      </c>
      <c r="E723" s="208">
        <v>12439</v>
      </c>
      <c r="F723" s="208">
        <f t="shared" si="77"/>
        <v>124390</v>
      </c>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2" customHeight="1">
      <c r="A724" s="205" t="s">
        <v>1185</v>
      </c>
      <c r="B724" s="206" t="s">
        <v>1150</v>
      </c>
      <c r="C724" s="205" t="s">
        <v>225</v>
      </c>
      <c r="D724" s="207">
        <v>2</v>
      </c>
      <c r="E724" s="208">
        <v>31458</v>
      </c>
      <c r="F724" s="208">
        <f t="shared" si="77"/>
        <v>62916</v>
      </c>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2" customHeight="1">
      <c r="A725" s="250">
        <v>9.8000000000000007</v>
      </c>
      <c r="B725" s="202" t="s">
        <v>1186</v>
      </c>
      <c r="C725" s="201"/>
      <c r="D725" s="229"/>
      <c r="E725" s="210"/>
      <c r="F725" s="204"/>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2" customHeight="1">
      <c r="A726" s="205" t="s">
        <v>1187</v>
      </c>
      <c r="B726" s="206" t="s">
        <v>1188</v>
      </c>
      <c r="C726" s="205" t="s">
        <v>220</v>
      </c>
      <c r="D726" s="207">
        <v>4.5200000000000005</v>
      </c>
      <c r="E726" s="208">
        <v>14599</v>
      </c>
      <c r="F726" s="208">
        <f t="shared" ref="F726:F732" si="78">ROUND(E726*D726,0)</f>
        <v>65987</v>
      </c>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2" customHeight="1">
      <c r="A727" s="205" t="s">
        <v>1189</v>
      </c>
      <c r="B727" s="206" t="s">
        <v>1190</v>
      </c>
      <c r="C727" s="205" t="s">
        <v>217</v>
      </c>
      <c r="D727" s="207">
        <v>3.66</v>
      </c>
      <c r="E727" s="208">
        <v>10869</v>
      </c>
      <c r="F727" s="208">
        <f t="shared" si="78"/>
        <v>39781</v>
      </c>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2" customHeight="1">
      <c r="A728" s="205" t="s">
        <v>1191</v>
      </c>
      <c r="B728" s="206" t="s">
        <v>1192</v>
      </c>
      <c r="C728" s="205" t="s">
        <v>217</v>
      </c>
      <c r="D728" s="207">
        <v>5.56</v>
      </c>
      <c r="E728" s="208">
        <v>33861</v>
      </c>
      <c r="F728" s="208">
        <f t="shared" si="78"/>
        <v>188267</v>
      </c>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2" customHeight="1">
      <c r="A729" s="205" t="s">
        <v>1193</v>
      </c>
      <c r="B729" s="206" t="s">
        <v>1194</v>
      </c>
      <c r="C729" s="205" t="s">
        <v>217</v>
      </c>
      <c r="D729" s="207">
        <v>7.42</v>
      </c>
      <c r="E729" s="208">
        <v>39452</v>
      </c>
      <c r="F729" s="208">
        <f t="shared" si="78"/>
        <v>292734</v>
      </c>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2" customHeight="1">
      <c r="A730" s="205" t="s">
        <v>1195</v>
      </c>
      <c r="B730" s="206" t="s">
        <v>1196</v>
      </c>
      <c r="C730" s="205" t="s">
        <v>217</v>
      </c>
      <c r="D730" s="207">
        <v>9.89</v>
      </c>
      <c r="E730" s="208">
        <v>27083</v>
      </c>
      <c r="F730" s="208">
        <f t="shared" si="78"/>
        <v>267851</v>
      </c>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2" customHeight="1">
      <c r="A731" s="205" t="s">
        <v>1197</v>
      </c>
      <c r="B731" s="206" t="s">
        <v>1198</v>
      </c>
      <c r="C731" s="205" t="s">
        <v>225</v>
      </c>
      <c r="D731" s="207">
        <v>11</v>
      </c>
      <c r="E731" s="208">
        <v>108684</v>
      </c>
      <c r="F731" s="208">
        <f t="shared" si="78"/>
        <v>1195524</v>
      </c>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2" customHeight="1">
      <c r="A732" s="205" t="s">
        <v>1199</v>
      </c>
      <c r="B732" s="206" t="s">
        <v>420</v>
      </c>
      <c r="C732" s="205" t="s">
        <v>220</v>
      </c>
      <c r="D732" s="207">
        <v>17.5</v>
      </c>
      <c r="E732" s="208">
        <v>30270</v>
      </c>
      <c r="F732" s="208">
        <f t="shared" si="78"/>
        <v>529725</v>
      </c>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2" customHeight="1">
      <c r="A733" s="250">
        <v>9.9</v>
      </c>
      <c r="B733" s="202" t="s">
        <v>1200</v>
      </c>
      <c r="C733" s="201"/>
      <c r="D733" s="229"/>
      <c r="E733" s="210"/>
      <c r="F733" s="204"/>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2" customHeight="1">
      <c r="A734" s="205" t="s">
        <v>1201</v>
      </c>
      <c r="B734" s="206" t="s">
        <v>388</v>
      </c>
      <c r="C734" s="205" t="s">
        <v>389</v>
      </c>
      <c r="D734" s="207">
        <v>80.429999999999993</v>
      </c>
      <c r="E734" s="208">
        <v>17344</v>
      </c>
      <c r="F734" s="208">
        <f t="shared" ref="F734:F738" si="79">ROUND(E734*D734,0)</f>
        <v>1394978</v>
      </c>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2" customHeight="1">
      <c r="A735" s="205" t="s">
        <v>1202</v>
      </c>
      <c r="B735" s="206" t="s">
        <v>1203</v>
      </c>
      <c r="C735" s="205" t="s">
        <v>220</v>
      </c>
      <c r="D735" s="207">
        <v>40</v>
      </c>
      <c r="E735" s="208">
        <v>5888</v>
      </c>
      <c r="F735" s="208">
        <f t="shared" si="79"/>
        <v>235520</v>
      </c>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2" customHeight="1">
      <c r="A736" s="205" t="s">
        <v>1204</v>
      </c>
      <c r="B736" s="206" t="s">
        <v>1205</v>
      </c>
      <c r="C736" s="205" t="s">
        <v>220</v>
      </c>
      <c r="D736" s="207">
        <v>70</v>
      </c>
      <c r="E736" s="208">
        <v>42000</v>
      </c>
      <c r="F736" s="208">
        <f t="shared" si="79"/>
        <v>2940000</v>
      </c>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2" customHeight="1">
      <c r="A737" s="205" t="s">
        <v>1206</v>
      </c>
      <c r="B737" s="206" t="s">
        <v>721</v>
      </c>
      <c r="C737" s="205" t="s">
        <v>209</v>
      </c>
      <c r="D737" s="207">
        <v>61</v>
      </c>
      <c r="E737" s="208">
        <v>37463</v>
      </c>
      <c r="F737" s="208">
        <f t="shared" si="79"/>
        <v>2285243</v>
      </c>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2" customHeight="1">
      <c r="A738" s="205" t="s">
        <v>1207</v>
      </c>
      <c r="B738" s="206" t="s">
        <v>723</v>
      </c>
      <c r="C738" s="205" t="s">
        <v>209</v>
      </c>
      <c r="D738" s="207">
        <v>40</v>
      </c>
      <c r="E738" s="208">
        <v>28146</v>
      </c>
      <c r="F738" s="208">
        <f t="shared" si="79"/>
        <v>1125840</v>
      </c>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2" customHeight="1">
      <c r="A739" s="254"/>
      <c r="B739" s="235" t="s">
        <v>364</v>
      </c>
      <c r="C739" s="255"/>
      <c r="D739" s="248"/>
      <c r="E739" s="249"/>
      <c r="F739" s="238">
        <f>ROUND(SUM(F627:F738),0)</f>
        <v>99408428</v>
      </c>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2" customHeight="1">
      <c r="A740" s="196">
        <v>10</v>
      </c>
      <c r="B740" s="197" t="s">
        <v>1208</v>
      </c>
      <c r="C740" s="198"/>
      <c r="D740" s="199"/>
      <c r="E740" s="200"/>
      <c r="F740" s="20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2" customHeight="1">
      <c r="A741" s="250">
        <v>10.1</v>
      </c>
      <c r="B741" s="202" t="s">
        <v>1209</v>
      </c>
      <c r="C741" s="201"/>
      <c r="D741" s="229"/>
      <c r="E741" s="210"/>
      <c r="F741" s="204"/>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2" customHeight="1">
      <c r="A742" s="205" t="s">
        <v>1210</v>
      </c>
      <c r="B742" s="251" t="s">
        <v>1211</v>
      </c>
      <c r="C742" s="205" t="s">
        <v>217</v>
      </c>
      <c r="D742" s="207">
        <v>454.64</v>
      </c>
      <c r="E742" s="208">
        <v>10435</v>
      </c>
      <c r="F742" s="208">
        <f t="shared" ref="F742:F747" si="80">ROUND(E742*D742,0)</f>
        <v>4744168</v>
      </c>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2" customHeight="1">
      <c r="A743" s="205" t="s">
        <v>1212</v>
      </c>
      <c r="B743" s="251" t="s">
        <v>1213</v>
      </c>
      <c r="C743" s="205" t="s">
        <v>220</v>
      </c>
      <c r="D743" s="207">
        <v>41.75</v>
      </c>
      <c r="E743" s="208">
        <v>10825</v>
      </c>
      <c r="F743" s="208">
        <f t="shared" si="80"/>
        <v>451944</v>
      </c>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2" customHeight="1">
      <c r="A744" s="205" t="s">
        <v>1214</v>
      </c>
      <c r="B744" s="251" t="s">
        <v>1215</v>
      </c>
      <c r="C744" s="205" t="s">
        <v>217</v>
      </c>
      <c r="D744" s="207">
        <v>75.53</v>
      </c>
      <c r="E744" s="208">
        <v>13206</v>
      </c>
      <c r="F744" s="208">
        <f t="shared" si="80"/>
        <v>997449</v>
      </c>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2" customHeight="1">
      <c r="A745" s="205" t="s">
        <v>1216</v>
      </c>
      <c r="B745" s="251" t="s">
        <v>1217</v>
      </c>
      <c r="C745" s="205" t="s">
        <v>220</v>
      </c>
      <c r="D745" s="207">
        <v>51.269999999999996</v>
      </c>
      <c r="E745" s="208">
        <v>7901</v>
      </c>
      <c r="F745" s="208">
        <f t="shared" si="80"/>
        <v>405084</v>
      </c>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2" customHeight="1">
      <c r="A746" s="205" t="s">
        <v>1218</v>
      </c>
      <c r="B746" s="251" t="s">
        <v>1219</v>
      </c>
      <c r="C746" s="205" t="s">
        <v>220</v>
      </c>
      <c r="D746" s="207">
        <v>66.539999999999992</v>
      </c>
      <c r="E746" s="208">
        <v>2479</v>
      </c>
      <c r="F746" s="208">
        <f t="shared" si="80"/>
        <v>164953</v>
      </c>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2" customHeight="1">
      <c r="A747" s="205" t="s">
        <v>1220</v>
      </c>
      <c r="B747" s="251" t="s">
        <v>1221</v>
      </c>
      <c r="C747" s="205" t="s">
        <v>217</v>
      </c>
      <c r="D747" s="207">
        <v>2.75</v>
      </c>
      <c r="E747" s="208">
        <v>15310</v>
      </c>
      <c r="F747" s="208">
        <f t="shared" si="80"/>
        <v>42103</v>
      </c>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2" customHeight="1">
      <c r="A748" s="201">
        <v>10.199999999999999</v>
      </c>
      <c r="B748" s="202" t="s">
        <v>1222</v>
      </c>
      <c r="C748" s="201"/>
      <c r="D748" s="209"/>
      <c r="E748" s="210"/>
      <c r="F748" s="21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2" customHeight="1">
      <c r="A749" s="205" t="s">
        <v>1223</v>
      </c>
      <c r="B749" s="251" t="s">
        <v>1224</v>
      </c>
      <c r="C749" s="205" t="s">
        <v>217</v>
      </c>
      <c r="D749" s="207">
        <v>558.01</v>
      </c>
      <c r="E749" s="208">
        <v>10435</v>
      </c>
      <c r="F749" s="208">
        <f t="shared" ref="F749:F753" si="81">ROUND(E749*D749,0)</f>
        <v>5822834</v>
      </c>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2" customHeight="1">
      <c r="A750" s="205" t="s">
        <v>1225</v>
      </c>
      <c r="B750" s="251" t="s">
        <v>1226</v>
      </c>
      <c r="C750" s="205" t="s">
        <v>217</v>
      </c>
      <c r="D750" s="207">
        <v>80.31</v>
      </c>
      <c r="E750" s="208">
        <v>13206</v>
      </c>
      <c r="F750" s="208">
        <f t="shared" si="81"/>
        <v>1060574</v>
      </c>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2" customHeight="1">
      <c r="A751" s="205" t="s">
        <v>1227</v>
      </c>
      <c r="B751" s="251" t="s">
        <v>1228</v>
      </c>
      <c r="C751" s="205" t="s">
        <v>220</v>
      </c>
      <c r="D751" s="207">
        <v>26.04</v>
      </c>
      <c r="E751" s="208">
        <v>7901</v>
      </c>
      <c r="F751" s="208">
        <f t="shared" si="81"/>
        <v>205742</v>
      </c>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2" customHeight="1">
      <c r="A752" s="205" t="s">
        <v>1229</v>
      </c>
      <c r="B752" s="251" t="s">
        <v>1219</v>
      </c>
      <c r="C752" s="205" t="s">
        <v>220</v>
      </c>
      <c r="D752" s="207">
        <v>67.8</v>
      </c>
      <c r="E752" s="208">
        <v>2479</v>
      </c>
      <c r="F752" s="208">
        <f t="shared" si="81"/>
        <v>168076</v>
      </c>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2" customHeight="1">
      <c r="A753" s="205" t="s">
        <v>1230</v>
      </c>
      <c r="B753" s="251" t="s">
        <v>1231</v>
      </c>
      <c r="C753" s="205" t="s">
        <v>217</v>
      </c>
      <c r="D753" s="207">
        <v>8.64</v>
      </c>
      <c r="E753" s="208">
        <v>15310</v>
      </c>
      <c r="F753" s="208">
        <f t="shared" si="81"/>
        <v>132278</v>
      </c>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2" customHeight="1">
      <c r="A754" s="201">
        <v>10.3</v>
      </c>
      <c r="B754" s="202" t="s">
        <v>1058</v>
      </c>
      <c r="C754" s="201"/>
      <c r="D754" s="209"/>
      <c r="E754" s="210"/>
      <c r="F754" s="21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2" customHeight="1">
      <c r="A755" s="205" t="s">
        <v>1232</v>
      </c>
      <c r="B755" s="251" t="s">
        <v>1224</v>
      </c>
      <c r="C755" s="205" t="s">
        <v>217</v>
      </c>
      <c r="D755" s="207">
        <v>818.51</v>
      </c>
      <c r="E755" s="208">
        <v>10435</v>
      </c>
      <c r="F755" s="208">
        <f t="shared" ref="F755:F761" si="82">ROUND(E755*D755,0)</f>
        <v>8541152</v>
      </c>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2" customHeight="1">
      <c r="A756" s="205" t="s">
        <v>1233</v>
      </c>
      <c r="B756" s="251" t="s">
        <v>1226</v>
      </c>
      <c r="C756" s="205" t="s">
        <v>217</v>
      </c>
      <c r="D756" s="207">
        <v>38.96</v>
      </c>
      <c r="E756" s="208">
        <v>13206</v>
      </c>
      <c r="F756" s="208">
        <f t="shared" si="82"/>
        <v>514506</v>
      </c>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2" customHeight="1">
      <c r="A757" s="205" t="s">
        <v>1234</v>
      </c>
      <c r="B757" s="251" t="s">
        <v>1235</v>
      </c>
      <c r="C757" s="205" t="s">
        <v>217</v>
      </c>
      <c r="D757" s="207">
        <v>41.55</v>
      </c>
      <c r="E757" s="208">
        <v>27167</v>
      </c>
      <c r="F757" s="208">
        <f t="shared" si="82"/>
        <v>1128789</v>
      </c>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2" customHeight="1">
      <c r="A758" s="205" t="s">
        <v>1236</v>
      </c>
      <c r="B758" s="251" t="s">
        <v>1237</v>
      </c>
      <c r="C758" s="205" t="s">
        <v>217</v>
      </c>
      <c r="D758" s="207">
        <v>41.55</v>
      </c>
      <c r="E758" s="208">
        <v>71900</v>
      </c>
      <c r="F758" s="208">
        <f t="shared" si="82"/>
        <v>2987445</v>
      </c>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2" customHeight="1">
      <c r="A759" s="205" t="s">
        <v>1238</v>
      </c>
      <c r="B759" s="251" t="s">
        <v>1231</v>
      </c>
      <c r="C759" s="205" t="s">
        <v>217</v>
      </c>
      <c r="D759" s="207">
        <v>14.11</v>
      </c>
      <c r="E759" s="208">
        <v>15310</v>
      </c>
      <c r="F759" s="208">
        <f t="shared" si="82"/>
        <v>216024</v>
      </c>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2" customHeight="1">
      <c r="A760" s="205" t="s">
        <v>1239</v>
      </c>
      <c r="B760" s="251" t="s">
        <v>1228</v>
      </c>
      <c r="C760" s="205" t="s">
        <v>220</v>
      </c>
      <c r="D760" s="207">
        <v>13.35</v>
      </c>
      <c r="E760" s="208">
        <v>7901</v>
      </c>
      <c r="F760" s="208">
        <f t="shared" si="82"/>
        <v>105478</v>
      </c>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2" customHeight="1">
      <c r="A761" s="205" t="s">
        <v>1240</v>
      </c>
      <c r="B761" s="251" t="s">
        <v>1219</v>
      </c>
      <c r="C761" s="205" t="s">
        <v>220</v>
      </c>
      <c r="D761" s="207">
        <v>34.480000000000004</v>
      </c>
      <c r="E761" s="208">
        <v>2479</v>
      </c>
      <c r="F761" s="208">
        <f t="shared" si="82"/>
        <v>85476</v>
      </c>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2" customHeight="1">
      <c r="A762" s="201">
        <v>10.4</v>
      </c>
      <c r="B762" s="202" t="s">
        <v>1050</v>
      </c>
      <c r="C762" s="201"/>
      <c r="D762" s="209"/>
      <c r="E762" s="210"/>
      <c r="F762" s="21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2" customHeight="1">
      <c r="A763" s="205" t="s">
        <v>1241</v>
      </c>
      <c r="B763" s="251" t="s">
        <v>1224</v>
      </c>
      <c r="C763" s="205" t="s">
        <v>217</v>
      </c>
      <c r="D763" s="207">
        <v>1164.5899999999999</v>
      </c>
      <c r="E763" s="208">
        <v>10435</v>
      </c>
      <c r="F763" s="208">
        <f t="shared" ref="F763:F770" si="83">ROUND(E763*D763,0)</f>
        <v>12152497</v>
      </c>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2" customHeight="1">
      <c r="A764" s="205" t="s">
        <v>1242</v>
      </c>
      <c r="B764" s="251" t="s">
        <v>1226</v>
      </c>
      <c r="C764" s="205" t="s">
        <v>217</v>
      </c>
      <c r="D764" s="207">
        <v>103.65</v>
      </c>
      <c r="E764" s="208">
        <v>13206</v>
      </c>
      <c r="F764" s="208">
        <f t="shared" si="83"/>
        <v>1368802</v>
      </c>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2" customHeight="1">
      <c r="A765" s="205" t="s">
        <v>1243</v>
      </c>
      <c r="B765" s="251" t="s">
        <v>1244</v>
      </c>
      <c r="C765" s="205" t="s">
        <v>217</v>
      </c>
      <c r="D765" s="207">
        <v>7.83</v>
      </c>
      <c r="E765" s="208">
        <v>27167</v>
      </c>
      <c r="F765" s="208">
        <f t="shared" si="83"/>
        <v>212718</v>
      </c>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2" customHeight="1">
      <c r="A766" s="205" t="s">
        <v>1245</v>
      </c>
      <c r="B766" s="251" t="s">
        <v>945</v>
      </c>
      <c r="C766" s="205" t="s">
        <v>217</v>
      </c>
      <c r="D766" s="207">
        <v>7.83</v>
      </c>
      <c r="E766" s="208">
        <v>71900</v>
      </c>
      <c r="F766" s="208">
        <f t="shared" si="83"/>
        <v>562977</v>
      </c>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2" customHeight="1">
      <c r="A767" s="205" t="s">
        <v>1246</v>
      </c>
      <c r="B767" s="251" t="s">
        <v>1247</v>
      </c>
      <c r="C767" s="205" t="s">
        <v>220</v>
      </c>
      <c r="D767" s="207">
        <v>11.149999999999999</v>
      </c>
      <c r="E767" s="208">
        <v>10825</v>
      </c>
      <c r="F767" s="208">
        <f t="shared" si="83"/>
        <v>120699</v>
      </c>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2" customHeight="1">
      <c r="A768" s="205" t="s">
        <v>1248</v>
      </c>
      <c r="B768" s="251" t="s">
        <v>1219</v>
      </c>
      <c r="C768" s="205" t="s">
        <v>220</v>
      </c>
      <c r="D768" s="207">
        <v>216.75</v>
      </c>
      <c r="E768" s="208">
        <v>2479</v>
      </c>
      <c r="F768" s="208">
        <f t="shared" si="83"/>
        <v>537323</v>
      </c>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2" customHeight="1">
      <c r="A769" s="205" t="s">
        <v>1249</v>
      </c>
      <c r="B769" s="251" t="s">
        <v>1231</v>
      </c>
      <c r="C769" s="205" t="s">
        <v>217</v>
      </c>
      <c r="D769" s="207">
        <v>3.36</v>
      </c>
      <c r="E769" s="208">
        <v>15310</v>
      </c>
      <c r="F769" s="208">
        <f t="shared" si="83"/>
        <v>51442</v>
      </c>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2" customHeight="1">
      <c r="A770" s="205" t="s">
        <v>1250</v>
      </c>
      <c r="B770" s="251" t="s">
        <v>1251</v>
      </c>
      <c r="C770" s="205" t="s">
        <v>220</v>
      </c>
      <c r="D770" s="207">
        <v>4.8</v>
      </c>
      <c r="E770" s="208">
        <v>40090</v>
      </c>
      <c r="F770" s="208">
        <f t="shared" si="83"/>
        <v>192432</v>
      </c>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2" customHeight="1">
      <c r="A771" s="201">
        <v>10.5</v>
      </c>
      <c r="B771" s="202" t="s">
        <v>914</v>
      </c>
      <c r="C771" s="201"/>
      <c r="D771" s="209"/>
      <c r="E771" s="210"/>
      <c r="F771" s="21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2" customHeight="1">
      <c r="A772" s="205" t="s">
        <v>1252</v>
      </c>
      <c r="B772" s="251" t="s">
        <v>1253</v>
      </c>
      <c r="C772" s="205" t="s">
        <v>225</v>
      </c>
      <c r="D772" s="207">
        <v>3</v>
      </c>
      <c r="E772" s="208">
        <v>2205000</v>
      </c>
      <c r="F772" s="208">
        <f t="shared" ref="F772:F774" si="84">ROUND(E772*D772,0)</f>
        <v>6615000</v>
      </c>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2" customHeight="1">
      <c r="A773" s="205" t="s">
        <v>1254</v>
      </c>
      <c r="B773" s="251" t="s">
        <v>1255</v>
      </c>
      <c r="C773" s="205" t="s">
        <v>225</v>
      </c>
      <c r="D773" s="207">
        <v>3</v>
      </c>
      <c r="E773" s="208">
        <v>330000</v>
      </c>
      <c r="F773" s="208">
        <f t="shared" si="84"/>
        <v>990000</v>
      </c>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2" customHeight="1">
      <c r="A774" s="205" t="s">
        <v>1256</v>
      </c>
      <c r="B774" s="251" t="s">
        <v>1257</v>
      </c>
      <c r="C774" s="205" t="s">
        <v>225</v>
      </c>
      <c r="D774" s="207">
        <v>7</v>
      </c>
      <c r="E774" s="208">
        <v>1470000</v>
      </c>
      <c r="F774" s="208">
        <f t="shared" si="84"/>
        <v>10290000</v>
      </c>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2" customHeight="1">
      <c r="A775" s="201">
        <v>10.6</v>
      </c>
      <c r="B775" s="202" t="s">
        <v>757</v>
      </c>
      <c r="C775" s="201"/>
      <c r="D775" s="209"/>
      <c r="E775" s="210"/>
      <c r="F775" s="21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2" customHeight="1">
      <c r="A776" s="205" t="s">
        <v>1258</v>
      </c>
      <c r="B776" s="251" t="s">
        <v>1259</v>
      </c>
      <c r="C776" s="205" t="s">
        <v>220</v>
      </c>
      <c r="D776" s="207">
        <v>8</v>
      </c>
      <c r="E776" s="208">
        <v>63366</v>
      </c>
      <c r="F776" s="208">
        <f t="shared" ref="F776:F778" si="85">ROUND(E776*D776,0)</f>
        <v>506928</v>
      </c>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2" customHeight="1">
      <c r="A777" s="205" t="s">
        <v>1260</v>
      </c>
      <c r="B777" s="251" t="s">
        <v>279</v>
      </c>
      <c r="C777" s="205" t="s">
        <v>220</v>
      </c>
      <c r="D777" s="207">
        <v>3</v>
      </c>
      <c r="E777" s="208">
        <v>34334</v>
      </c>
      <c r="F777" s="208">
        <f t="shared" si="85"/>
        <v>103002</v>
      </c>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2" customHeight="1">
      <c r="A778" s="205" t="s">
        <v>1261</v>
      </c>
      <c r="B778" s="251" t="s">
        <v>1262</v>
      </c>
      <c r="C778" s="212" t="s">
        <v>220</v>
      </c>
      <c r="D778" s="207">
        <v>7</v>
      </c>
      <c r="E778" s="208">
        <v>73812</v>
      </c>
      <c r="F778" s="208">
        <f t="shared" si="85"/>
        <v>516684</v>
      </c>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2" customHeight="1">
      <c r="A779" s="234"/>
      <c r="B779" s="252" t="s">
        <v>364</v>
      </c>
      <c r="C779" s="255"/>
      <c r="D779" s="248"/>
      <c r="E779" s="249"/>
      <c r="F779" s="238">
        <f>SUM(F742:F778)</f>
        <v>61994579</v>
      </c>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2" customHeight="1">
      <c r="A780" s="196">
        <v>11</v>
      </c>
      <c r="B780" s="197" t="s">
        <v>1263</v>
      </c>
      <c r="C780" s="198"/>
      <c r="D780" s="199"/>
      <c r="E780" s="200"/>
      <c r="F780" s="20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2" customHeight="1">
      <c r="A781" s="250">
        <v>11.1</v>
      </c>
      <c r="B781" s="202" t="s">
        <v>1264</v>
      </c>
      <c r="C781" s="201"/>
      <c r="D781" s="229"/>
      <c r="E781" s="210"/>
      <c r="F781" s="204"/>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2" customHeight="1">
      <c r="A782" s="205" t="s">
        <v>1265</v>
      </c>
      <c r="B782" s="251" t="s">
        <v>1266</v>
      </c>
      <c r="C782" s="205" t="s">
        <v>217</v>
      </c>
      <c r="D782" s="207">
        <v>523.9</v>
      </c>
      <c r="E782" s="208">
        <v>10435</v>
      </c>
      <c r="F782" s="208">
        <f t="shared" ref="F782:F790" si="86">ROUND(E782*D782,0)</f>
        <v>5466897</v>
      </c>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2" customHeight="1">
      <c r="A783" s="205" t="s">
        <v>1267</v>
      </c>
      <c r="B783" s="251" t="s">
        <v>1268</v>
      </c>
      <c r="C783" s="205" t="s">
        <v>220</v>
      </c>
      <c r="D783" s="207">
        <v>38.36</v>
      </c>
      <c r="E783" s="208">
        <v>10825</v>
      </c>
      <c r="F783" s="208">
        <f t="shared" si="86"/>
        <v>415247</v>
      </c>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2" customHeight="1">
      <c r="A784" s="205" t="s">
        <v>1269</v>
      </c>
      <c r="B784" s="251" t="s">
        <v>1270</v>
      </c>
      <c r="C784" s="205" t="s">
        <v>217</v>
      </c>
      <c r="D784" s="207">
        <v>171.01999999999998</v>
      </c>
      <c r="E784" s="208">
        <v>13206</v>
      </c>
      <c r="F784" s="208">
        <f t="shared" si="86"/>
        <v>2258490</v>
      </c>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2" customHeight="1">
      <c r="A785" s="205" t="s">
        <v>1271</v>
      </c>
      <c r="B785" s="251" t="s">
        <v>1272</v>
      </c>
      <c r="C785" s="205" t="s">
        <v>220</v>
      </c>
      <c r="D785" s="207">
        <v>69.16</v>
      </c>
      <c r="E785" s="208">
        <v>7901</v>
      </c>
      <c r="F785" s="208">
        <f t="shared" si="86"/>
        <v>546433</v>
      </c>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2" customHeight="1">
      <c r="A786" s="205" t="s">
        <v>1273</v>
      </c>
      <c r="B786" s="251" t="s">
        <v>1219</v>
      </c>
      <c r="C786" s="205" t="s">
        <v>220</v>
      </c>
      <c r="D786" s="207">
        <v>110.32</v>
      </c>
      <c r="E786" s="208">
        <v>2479</v>
      </c>
      <c r="F786" s="208">
        <f t="shared" si="86"/>
        <v>273483</v>
      </c>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2" customHeight="1">
      <c r="A787" s="205" t="s">
        <v>1274</v>
      </c>
      <c r="B787" s="251" t="s">
        <v>1275</v>
      </c>
      <c r="C787" s="205" t="s">
        <v>217</v>
      </c>
      <c r="D787" s="207">
        <v>175.19</v>
      </c>
      <c r="E787" s="208">
        <v>27167</v>
      </c>
      <c r="F787" s="208">
        <f t="shared" si="86"/>
        <v>4759387</v>
      </c>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2" customHeight="1">
      <c r="A788" s="205" t="s">
        <v>1276</v>
      </c>
      <c r="B788" s="251" t="s">
        <v>1277</v>
      </c>
      <c r="C788" s="205" t="s">
        <v>217</v>
      </c>
      <c r="D788" s="207">
        <v>175.19</v>
      </c>
      <c r="E788" s="208">
        <v>71900</v>
      </c>
      <c r="F788" s="208">
        <f t="shared" si="86"/>
        <v>12596161</v>
      </c>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2" customHeight="1">
      <c r="A789" s="205" t="s">
        <v>1278</v>
      </c>
      <c r="B789" s="251" t="s">
        <v>1279</v>
      </c>
      <c r="C789" s="205" t="s">
        <v>220</v>
      </c>
      <c r="D789" s="207">
        <v>98.72999999999999</v>
      </c>
      <c r="E789" s="208">
        <v>4495</v>
      </c>
      <c r="F789" s="208">
        <f t="shared" si="86"/>
        <v>443791</v>
      </c>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2" customHeight="1">
      <c r="A790" s="205" t="s">
        <v>1280</v>
      </c>
      <c r="B790" s="251" t="s">
        <v>1281</v>
      </c>
      <c r="C790" s="205" t="s">
        <v>217</v>
      </c>
      <c r="D790" s="207">
        <v>2.82</v>
      </c>
      <c r="E790" s="208">
        <v>15310</v>
      </c>
      <c r="F790" s="208">
        <f t="shared" si="86"/>
        <v>43174</v>
      </c>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2" customHeight="1">
      <c r="A791" s="201">
        <v>11.2</v>
      </c>
      <c r="B791" s="202" t="s">
        <v>1282</v>
      </c>
      <c r="C791" s="201"/>
      <c r="D791" s="209"/>
      <c r="E791" s="210"/>
      <c r="F791" s="210"/>
      <c r="G791" s="256"/>
      <c r="H791" s="256"/>
      <c r="I791" s="256"/>
      <c r="J791" s="256"/>
      <c r="K791" s="256"/>
      <c r="L791" s="256"/>
      <c r="M791" s="256"/>
      <c r="N791" s="256"/>
      <c r="O791" s="256"/>
      <c r="P791" s="256"/>
      <c r="Q791" s="256"/>
      <c r="R791" s="256"/>
      <c r="S791" s="256"/>
      <c r="T791" s="256"/>
      <c r="U791" s="256"/>
      <c r="V791" s="256"/>
      <c r="W791" s="256"/>
      <c r="X791" s="256"/>
      <c r="Y791" s="256"/>
      <c r="Z791" s="256"/>
    </row>
    <row r="792" spans="1:26" ht="12" customHeight="1">
      <c r="A792" s="205" t="s">
        <v>1283</v>
      </c>
      <c r="B792" s="251" t="s">
        <v>1266</v>
      </c>
      <c r="C792" s="205" t="s">
        <v>217</v>
      </c>
      <c r="D792" s="207">
        <v>381.59</v>
      </c>
      <c r="E792" s="208">
        <v>10435</v>
      </c>
      <c r="F792" s="208">
        <f t="shared" ref="F792:F798" si="87">ROUND(E792*D792,0)</f>
        <v>3981892</v>
      </c>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2" customHeight="1">
      <c r="A793" s="205" t="s">
        <v>1284</v>
      </c>
      <c r="B793" s="251" t="s">
        <v>1270</v>
      </c>
      <c r="C793" s="205" t="s">
        <v>217</v>
      </c>
      <c r="D793" s="207">
        <v>72.73</v>
      </c>
      <c r="E793" s="208">
        <v>13206</v>
      </c>
      <c r="F793" s="208">
        <f t="shared" si="87"/>
        <v>960472</v>
      </c>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2" customHeight="1">
      <c r="A794" s="205" t="s">
        <v>1285</v>
      </c>
      <c r="B794" s="251" t="s">
        <v>1219</v>
      </c>
      <c r="C794" s="205" t="s">
        <v>220</v>
      </c>
      <c r="D794" s="207">
        <v>56.24</v>
      </c>
      <c r="E794" s="208">
        <v>2479</v>
      </c>
      <c r="F794" s="208">
        <f t="shared" si="87"/>
        <v>139419</v>
      </c>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2" customHeight="1">
      <c r="A795" s="205" t="s">
        <v>1286</v>
      </c>
      <c r="B795" s="251" t="s">
        <v>1275</v>
      </c>
      <c r="C795" s="205" t="s">
        <v>217</v>
      </c>
      <c r="D795" s="207">
        <v>123.16</v>
      </c>
      <c r="E795" s="208">
        <v>27167</v>
      </c>
      <c r="F795" s="208">
        <f t="shared" si="87"/>
        <v>3345888</v>
      </c>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2" customHeight="1">
      <c r="A796" s="205" t="s">
        <v>1287</v>
      </c>
      <c r="B796" s="251" t="s">
        <v>1288</v>
      </c>
      <c r="C796" s="205" t="s">
        <v>217</v>
      </c>
      <c r="D796" s="207">
        <v>123.16</v>
      </c>
      <c r="E796" s="208">
        <v>71900</v>
      </c>
      <c r="F796" s="208">
        <f t="shared" si="87"/>
        <v>8855204</v>
      </c>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2" customHeight="1">
      <c r="A797" s="205" t="s">
        <v>1289</v>
      </c>
      <c r="B797" s="251" t="s">
        <v>1279</v>
      </c>
      <c r="C797" s="205" t="s">
        <v>220</v>
      </c>
      <c r="D797" s="207">
        <v>101.17999999999999</v>
      </c>
      <c r="E797" s="208">
        <v>4495</v>
      </c>
      <c r="F797" s="208">
        <f t="shared" si="87"/>
        <v>454804</v>
      </c>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2" customHeight="1">
      <c r="A798" s="205" t="s">
        <v>1290</v>
      </c>
      <c r="B798" s="251" t="s">
        <v>1281</v>
      </c>
      <c r="C798" s="205" t="s">
        <v>217</v>
      </c>
      <c r="D798" s="207">
        <v>13.67</v>
      </c>
      <c r="E798" s="208">
        <v>15310</v>
      </c>
      <c r="F798" s="208">
        <f t="shared" si="87"/>
        <v>209288</v>
      </c>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2" customHeight="1">
      <c r="A799" s="201">
        <v>11.3</v>
      </c>
      <c r="B799" s="202" t="s">
        <v>1291</v>
      </c>
      <c r="C799" s="214"/>
      <c r="D799" s="203"/>
      <c r="E799" s="204"/>
      <c r="F799" s="204"/>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2" customHeight="1">
      <c r="A800" s="205" t="s">
        <v>1292</v>
      </c>
      <c r="B800" s="251" t="s">
        <v>1293</v>
      </c>
      <c r="C800" s="205" t="s">
        <v>217</v>
      </c>
      <c r="D800" s="207">
        <v>121.4</v>
      </c>
      <c r="E800" s="208">
        <v>10435</v>
      </c>
      <c r="F800" s="208">
        <f>ROUND(E800*D800,0)</f>
        <v>1266809</v>
      </c>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2" customHeight="1">
      <c r="A801" s="201">
        <v>11.4</v>
      </c>
      <c r="B801" s="202" t="s">
        <v>1050</v>
      </c>
      <c r="C801" s="214"/>
      <c r="D801" s="203"/>
      <c r="E801" s="204"/>
      <c r="F801" s="204"/>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2" customHeight="1">
      <c r="A802" s="205" t="s">
        <v>1294</v>
      </c>
      <c r="B802" s="251" t="s">
        <v>1266</v>
      </c>
      <c r="C802" s="205" t="s">
        <v>217</v>
      </c>
      <c r="D802" s="207">
        <v>1365.07</v>
      </c>
      <c r="E802" s="208">
        <v>10435</v>
      </c>
      <c r="F802" s="208">
        <f t="shared" ref="F802:F806" si="88">ROUND(E802*D802,0)</f>
        <v>14244505</v>
      </c>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2" customHeight="1">
      <c r="A803" s="205" t="s">
        <v>1295</v>
      </c>
      <c r="B803" s="251" t="s">
        <v>1219</v>
      </c>
      <c r="C803" s="205" t="s">
        <v>220</v>
      </c>
      <c r="D803" s="207">
        <v>228.95</v>
      </c>
      <c r="E803" s="208">
        <v>2479</v>
      </c>
      <c r="F803" s="208">
        <f t="shared" si="88"/>
        <v>567567</v>
      </c>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2" customHeight="1">
      <c r="A804" s="205" t="s">
        <v>1296</v>
      </c>
      <c r="B804" s="251" t="s">
        <v>1275</v>
      </c>
      <c r="C804" s="205" t="s">
        <v>217</v>
      </c>
      <c r="D804" s="207">
        <v>226.28</v>
      </c>
      <c r="E804" s="208">
        <v>27167</v>
      </c>
      <c r="F804" s="208">
        <f t="shared" si="88"/>
        <v>6147349</v>
      </c>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2" customHeight="1">
      <c r="A805" s="205" t="s">
        <v>1297</v>
      </c>
      <c r="B805" s="251" t="s">
        <v>1288</v>
      </c>
      <c r="C805" s="205" t="s">
        <v>217</v>
      </c>
      <c r="D805" s="207">
        <v>226.28</v>
      </c>
      <c r="E805" s="208">
        <v>71900</v>
      </c>
      <c r="F805" s="208">
        <f t="shared" si="88"/>
        <v>16269532</v>
      </c>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2" customHeight="1">
      <c r="A806" s="205" t="s">
        <v>1298</v>
      </c>
      <c r="B806" s="251" t="s">
        <v>1281</v>
      </c>
      <c r="C806" s="205" t="s">
        <v>217</v>
      </c>
      <c r="D806" s="207">
        <v>6.48</v>
      </c>
      <c r="E806" s="208">
        <v>15310</v>
      </c>
      <c r="F806" s="208">
        <f t="shared" si="88"/>
        <v>99209</v>
      </c>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2" customHeight="1">
      <c r="A807" s="201">
        <v>11.5</v>
      </c>
      <c r="B807" s="202" t="s">
        <v>1058</v>
      </c>
      <c r="C807" s="201"/>
      <c r="D807" s="209"/>
      <c r="E807" s="210"/>
      <c r="F807" s="210"/>
      <c r="G807" s="256"/>
      <c r="H807" s="256"/>
      <c r="I807" s="256"/>
      <c r="J807" s="256"/>
      <c r="K807" s="256"/>
      <c r="L807" s="256"/>
      <c r="M807" s="256"/>
      <c r="N807" s="256"/>
      <c r="O807" s="256"/>
      <c r="P807" s="256"/>
      <c r="Q807" s="256"/>
      <c r="R807" s="256"/>
      <c r="S807" s="256"/>
      <c r="T807" s="256"/>
      <c r="U807" s="256"/>
      <c r="V807" s="256"/>
      <c r="W807" s="256"/>
      <c r="X807" s="256"/>
      <c r="Y807" s="256"/>
      <c r="Z807" s="256"/>
    </row>
    <row r="808" spans="1:26" ht="12" customHeight="1">
      <c r="A808" s="205" t="s">
        <v>1299</v>
      </c>
      <c r="B808" s="251" t="s">
        <v>1266</v>
      </c>
      <c r="C808" s="205" t="s">
        <v>217</v>
      </c>
      <c r="D808" s="207">
        <v>1005.77</v>
      </c>
      <c r="E808" s="208">
        <v>10435</v>
      </c>
      <c r="F808" s="208">
        <f t="shared" ref="F808:F816" si="89">ROUND(E808*D808,0)</f>
        <v>10495210</v>
      </c>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2" customHeight="1">
      <c r="A809" s="205" t="s">
        <v>1300</v>
      </c>
      <c r="B809" s="251" t="s">
        <v>1301</v>
      </c>
      <c r="C809" s="205" t="s">
        <v>217</v>
      </c>
      <c r="D809" s="207">
        <v>42</v>
      </c>
      <c r="E809" s="208">
        <v>14019</v>
      </c>
      <c r="F809" s="208">
        <f t="shared" si="89"/>
        <v>588798</v>
      </c>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2" customHeight="1">
      <c r="A810" s="205" t="s">
        <v>1302</v>
      </c>
      <c r="B810" s="251" t="s">
        <v>451</v>
      </c>
      <c r="C810" s="205" t="s">
        <v>217</v>
      </c>
      <c r="D810" s="207">
        <v>42</v>
      </c>
      <c r="E810" s="208">
        <v>24082</v>
      </c>
      <c r="F810" s="208">
        <f t="shared" si="89"/>
        <v>1011444</v>
      </c>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2" customHeight="1">
      <c r="A811" s="205" t="s">
        <v>1303</v>
      </c>
      <c r="B811" s="251" t="s">
        <v>373</v>
      </c>
      <c r="C811" s="205" t="s">
        <v>217</v>
      </c>
      <c r="D811" s="207">
        <v>42</v>
      </c>
      <c r="E811" s="208">
        <v>48819</v>
      </c>
      <c r="F811" s="208">
        <f t="shared" si="89"/>
        <v>2050398</v>
      </c>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2" customHeight="1">
      <c r="A812" s="205" t="s">
        <v>1304</v>
      </c>
      <c r="B812" s="251" t="s">
        <v>375</v>
      </c>
      <c r="C812" s="205" t="s">
        <v>220</v>
      </c>
      <c r="D812" s="207">
        <v>44.44</v>
      </c>
      <c r="E812" s="208">
        <v>7835</v>
      </c>
      <c r="F812" s="208">
        <f t="shared" si="89"/>
        <v>348187</v>
      </c>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2" customHeight="1">
      <c r="A813" s="205" t="s">
        <v>1305</v>
      </c>
      <c r="B813" s="251" t="s">
        <v>1219</v>
      </c>
      <c r="C813" s="205" t="s">
        <v>220</v>
      </c>
      <c r="D813" s="207">
        <v>155</v>
      </c>
      <c r="E813" s="208">
        <v>2479</v>
      </c>
      <c r="F813" s="208">
        <f t="shared" si="89"/>
        <v>384245</v>
      </c>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2" customHeight="1">
      <c r="A814" s="205" t="s">
        <v>1306</v>
      </c>
      <c r="B814" s="251" t="s">
        <v>1275</v>
      </c>
      <c r="C814" s="205" t="s">
        <v>217</v>
      </c>
      <c r="D814" s="207">
        <v>285.58</v>
      </c>
      <c r="E814" s="208">
        <v>27167</v>
      </c>
      <c r="F814" s="208">
        <f t="shared" si="89"/>
        <v>7758352</v>
      </c>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2" customHeight="1">
      <c r="A815" s="205" t="s">
        <v>1307</v>
      </c>
      <c r="B815" s="251" t="s">
        <v>1288</v>
      </c>
      <c r="C815" s="205" t="s">
        <v>217</v>
      </c>
      <c r="D815" s="207">
        <v>285.58</v>
      </c>
      <c r="E815" s="208">
        <v>71900</v>
      </c>
      <c r="F815" s="208">
        <f t="shared" si="89"/>
        <v>20533202</v>
      </c>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2" customHeight="1">
      <c r="A816" s="205" t="s">
        <v>1308</v>
      </c>
      <c r="B816" s="251" t="s">
        <v>1281</v>
      </c>
      <c r="C816" s="205" t="s">
        <v>217</v>
      </c>
      <c r="D816" s="207">
        <v>19.62</v>
      </c>
      <c r="E816" s="208">
        <v>15310</v>
      </c>
      <c r="F816" s="208">
        <f t="shared" si="89"/>
        <v>300382</v>
      </c>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2" customHeight="1">
      <c r="A817" s="201">
        <v>11.6</v>
      </c>
      <c r="B817" s="202" t="s">
        <v>1309</v>
      </c>
      <c r="C817" s="201"/>
      <c r="D817" s="209"/>
      <c r="E817" s="210"/>
      <c r="F817" s="210"/>
      <c r="G817" s="256"/>
      <c r="H817" s="256"/>
      <c r="I817" s="256"/>
      <c r="J817" s="256"/>
      <c r="K817" s="256"/>
      <c r="L817" s="256"/>
      <c r="M817" s="256"/>
      <c r="N817" s="256"/>
      <c r="O817" s="256"/>
      <c r="P817" s="256"/>
      <c r="Q817" s="256"/>
      <c r="R817" s="256"/>
      <c r="S817" s="256"/>
      <c r="T817" s="256"/>
      <c r="U817" s="256"/>
      <c r="V817" s="256"/>
      <c r="W817" s="256"/>
      <c r="X817" s="256"/>
      <c r="Y817" s="256"/>
      <c r="Z817" s="256"/>
    </row>
    <row r="818" spans="1:26" ht="12" customHeight="1">
      <c r="A818" s="205" t="s">
        <v>1310</v>
      </c>
      <c r="B818" s="251" t="s">
        <v>1266</v>
      </c>
      <c r="C818" s="205" t="s">
        <v>217</v>
      </c>
      <c r="D818" s="207">
        <v>656</v>
      </c>
      <c r="E818" s="208">
        <v>10435</v>
      </c>
      <c r="F818" s="208">
        <f t="shared" ref="F818:F821" si="90">ROUND(E818*D818,0)</f>
        <v>6845360</v>
      </c>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2" customHeight="1">
      <c r="A819" s="205" t="s">
        <v>1311</v>
      </c>
      <c r="B819" s="251" t="s">
        <v>1219</v>
      </c>
      <c r="C819" s="205" t="s">
        <v>220</v>
      </c>
      <c r="D819" s="207">
        <v>185.46</v>
      </c>
      <c r="E819" s="208">
        <v>2479</v>
      </c>
      <c r="F819" s="208">
        <f t="shared" si="90"/>
        <v>459755</v>
      </c>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2" customHeight="1">
      <c r="A820" s="205" t="s">
        <v>1312</v>
      </c>
      <c r="B820" s="251" t="s">
        <v>1313</v>
      </c>
      <c r="C820" s="205" t="s">
        <v>217</v>
      </c>
      <c r="D820" s="207">
        <v>127.32</v>
      </c>
      <c r="E820" s="208">
        <v>20265</v>
      </c>
      <c r="F820" s="208">
        <f t="shared" si="90"/>
        <v>2580140</v>
      </c>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2" customHeight="1">
      <c r="A821" s="205" t="s">
        <v>1314</v>
      </c>
      <c r="B821" s="251" t="s">
        <v>1288</v>
      </c>
      <c r="C821" s="205" t="s">
        <v>217</v>
      </c>
      <c r="D821" s="207">
        <v>127.32</v>
      </c>
      <c r="E821" s="208">
        <v>71900</v>
      </c>
      <c r="F821" s="208">
        <f t="shared" si="90"/>
        <v>9154308</v>
      </c>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2" customHeight="1">
      <c r="A822" s="201">
        <v>11.7</v>
      </c>
      <c r="B822" s="202" t="s">
        <v>1315</v>
      </c>
      <c r="C822" s="201"/>
      <c r="D822" s="209"/>
      <c r="E822" s="210"/>
      <c r="F822" s="210"/>
      <c r="G822" s="256"/>
      <c r="H822" s="256"/>
      <c r="I822" s="256"/>
      <c r="J822" s="256"/>
      <c r="K822" s="256"/>
      <c r="L822" s="256"/>
      <c r="M822" s="256"/>
      <c r="N822" s="256"/>
      <c r="O822" s="256"/>
      <c r="P822" s="256"/>
      <c r="Q822" s="256"/>
      <c r="R822" s="256"/>
      <c r="S822" s="256"/>
      <c r="T822" s="256"/>
      <c r="U822" s="256"/>
      <c r="V822" s="256"/>
      <c r="W822" s="256"/>
      <c r="X822" s="256"/>
      <c r="Y822" s="256"/>
      <c r="Z822" s="256"/>
    </row>
    <row r="823" spans="1:26" ht="12" customHeight="1">
      <c r="A823" s="205" t="s">
        <v>1316</v>
      </c>
      <c r="B823" s="251" t="s">
        <v>1266</v>
      </c>
      <c r="C823" s="205" t="s">
        <v>217</v>
      </c>
      <c r="D823" s="207">
        <v>310.24</v>
      </c>
      <c r="E823" s="208">
        <v>10435</v>
      </c>
      <c r="F823" s="208">
        <f t="shared" ref="F823:F826" si="91">ROUND(E823*D823,0)</f>
        <v>3237354</v>
      </c>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2" customHeight="1">
      <c r="A824" s="205" t="s">
        <v>1317</v>
      </c>
      <c r="B824" s="251" t="s">
        <v>1219</v>
      </c>
      <c r="C824" s="205" t="s">
        <v>220</v>
      </c>
      <c r="D824" s="207">
        <v>67.540000000000006</v>
      </c>
      <c r="E824" s="208">
        <v>2479</v>
      </c>
      <c r="F824" s="208">
        <f t="shared" si="91"/>
        <v>167432</v>
      </c>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2" customHeight="1">
      <c r="A825" s="205" t="s">
        <v>1318</v>
      </c>
      <c r="B825" s="251" t="s">
        <v>1275</v>
      </c>
      <c r="C825" s="205" t="s">
        <v>217</v>
      </c>
      <c r="D825" s="207">
        <v>71.23</v>
      </c>
      <c r="E825" s="208">
        <v>27167</v>
      </c>
      <c r="F825" s="208">
        <f t="shared" si="91"/>
        <v>1935105</v>
      </c>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2" customHeight="1">
      <c r="A826" s="205" t="s">
        <v>1319</v>
      </c>
      <c r="B826" s="251" t="s">
        <v>1288</v>
      </c>
      <c r="C826" s="205" t="s">
        <v>217</v>
      </c>
      <c r="D826" s="207">
        <v>71.23</v>
      </c>
      <c r="E826" s="208">
        <v>71900</v>
      </c>
      <c r="F826" s="208">
        <f t="shared" si="91"/>
        <v>5121437</v>
      </c>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2" customHeight="1">
      <c r="A827" s="201">
        <v>11.8</v>
      </c>
      <c r="B827" s="202" t="s">
        <v>1320</v>
      </c>
      <c r="C827" s="214"/>
      <c r="D827" s="203"/>
      <c r="E827" s="204"/>
      <c r="F827" s="204"/>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2" customHeight="1">
      <c r="A828" s="205" t="s">
        <v>1321</v>
      </c>
      <c r="B828" s="251" t="s">
        <v>829</v>
      </c>
      <c r="C828" s="205" t="s">
        <v>217</v>
      </c>
      <c r="D828" s="207">
        <v>40.58</v>
      </c>
      <c r="E828" s="208">
        <v>7826</v>
      </c>
      <c r="F828" s="208">
        <f t="shared" ref="F828:F856" si="92">ROUND(E828*D828,0)</f>
        <v>317579</v>
      </c>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2" customHeight="1">
      <c r="A829" s="205" t="s">
        <v>1322</v>
      </c>
      <c r="B829" s="251" t="s">
        <v>407</v>
      </c>
      <c r="C829" s="205" t="s">
        <v>225</v>
      </c>
      <c r="D829" s="207">
        <v>5</v>
      </c>
      <c r="E829" s="208">
        <v>21908</v>
      </c>
      <c r="F829" s="208">
        <f t="shared" si="92"/>
        <v>109540</v>
      </c>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2" customHeight="1">
      <c r="A830" s="205" t="s">
        <v>1323</v>
      </c>
      <c r="B830" s="251" t="s">
        <v>834</v>
      </c>
      <c r="C830" s="205" t="s">
        <v>220</v>
      </c>
      <c r="D830" s="207">
        <v>39.58</v>
      </c>
      <c r="E830" s="208">
        <v>3833</v>
      </c>
      <c r="F830" s="208">
        <f t="shared" si="92"/>
        <v>151710</v>
      </c>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2" customHeight="1">
      <c r="A831" s="205" t="s">
        <v>1324</v>
      </c>
      <c r="B831" s="251" t="s">
        <v>929</v>
      </c>
      <c r="C831" s="205" t="s">
        <v>220</v>
      </c>
      <c r="D831" s="207">
        <v>39.58</v>
      </c>
      <c r="E831" s="208">
        <v>7246</v>
      </c>
      <c r="F831" s="208">
        <f t="shared" si="92"/>
        <v>286797</v>
      </c>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2" customHeight="1">
      <c r="A832" s="205" t="s">
        <v>1325</v>
      </c>
      <c r="B832" s="251" t="s">
        <v>420</v>
      </c>
      <c r="C832" s="205" t="s">
        <v>220</v>
      </c>
      <c r="D832" s="207">
        <v>5.68</v>
      </c>
      <c r="E832" s="208">
        <v>30270</v>
      </c>
      <c r="F832" s="208">
        <f t="shared" si="92"/>
        <v>171934</v>
      </c>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2" customHeight="1">
      <c r="A833" s="205" t="s">
        <v>1326</v>
      </c>
      <c r="B833" s="251" t="s">
        <v>422</v>
      </c>
      <c r="C833" s="205" t="s">
        <v>220</v>
      </c>
      <c r="D833" s="207">
        <v>6.56</v>
      </c>
      <c r="E833" s="208">
        <v>19521</v>
      </c>
      <c r="F833" s="208">
        <f t="shared" si="92"/>
        <v>128058</v>
      </c>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2" customHeight="1">
      <c r="A834" s="205" t="s">
        <v>1327</v>
      </c>
      <c r="B834" s="251" t="s">
        <v>424</v>
      </c>
      <c r="C834" s="205" t="s">
        <v>220</v>
      </c>
      <c r="D834" s="207">
        <v>11</v>
      </c>
      <c r="E834" s="208">
        <v>17791</v>
      </c>
      <c r="F834" s="208">
        <f t="shared" si="92"/>
        <v>195701</v>
      </c>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2" customHeight="1">
      <c r="A835" s="205" t="s">
        <v>1328</v>
      </c>
      <c r="B835" s="251" t="s">
        <v>340</v>
      </c>
      <c r="C835" s="205" t="s">
        <v>225</v>
      </c>
      <c r="D835" s="207">
        <v>3</v>
      </c>
      <c r="E835" s="208">
        <v>65335</v>
      </c>
      <c r="F835" s="208">
        <f t="shared" si="92"/>
        <v>196005</v>
      </c>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2" customHeight="1">
      <c r="A836" s="205" t="s">
        <v>1329</v>
      </c>
      <c r="B836" s="251" t="s">
        <v>338</v>
      </c>
      <c r="C836" s="205" t="s">
        <v>225</v>
      </c>
      <c r="D836" s="207">
        <v>3</v>
      </c>
      <c r="E836" s="208">
        <v>71876</v>
      </c>
      <c r="F836" s="208">
        <f t="shared" si="92"/>
        <v>215628</v>
      </c>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2" customHeight="1">
      <c r="A837" s="205" t="s">
        <v>1330</v>
      </c>
      <c r="B837" s="251" t="s">
        <v>336</v>
      </c>
      <c r="C837" s="205" t="s">
        <v>225</v>
      </c>
      <c r="D837" s="207">
        <v>2</v>
      </c>
      <c r="E837" s="208">
        <v>78673</v>
      </c>
      <c r="F837" s="208">
        <f t="shared" si="92"/>
        <v>157346</v>
      </c>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2" customHeight="1">
      <c r="A838" s="205" t="s">
        <v>1331</v>
      </c>
      <c r="B838" s="251" t="s">
        <v>433</v>
      </c>
      <c r="C838" s="205" t="s">
        <v>225</v>
      </c>
      <c r="D838" s="207">
        <v>1</v>
      </c>
      <c r="E838" s="208">
        <v>10132</v>
      </c>
      <c r="F838" s="208">
        <f t="shared" si="92"/>
        <v>10132</v>
      </c>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2" customHeight="1">
      <c r="A839" s="205" t="s">
        <v>1332</v>
      </c>
      <c r="B839" s="251" t="s">
        <v>847</v>
      </c>
      <c r="C839" s="205" t="s">
        <v>220</v>
      </c>
      <c r="D839" s="207">
        <v>16.34</v>
      </c>
      <c r="E839" s="208">
        <v>5462</v>
      </c>
      <c r="F839" s="208">
        <f t="shared" si="92"/>
        <v>89249</v>
      </c>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2" customHeight="1">
      <c r="A840" s="205" t="s">
        <v>1333</v>
      </c>
      <c r="B840" s="251" t="s">
        <v>344</v>
      </c>
      <c r="C840" s="205" t="s">
        <v>225</v>
      </c>
      <c r="D840" s="207">
        <v>5</v>
      </c>
      <c r="E840" s="208">
        <v>46871</v>
      </c>
      <c r="F840" s="208">
        <f t="shared" si="92"/>
        <v>234355</v>
      </c>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2" customHeight="1">
      <c r="A841" s="205" t="s">
        <v>1334</v>
      </c>
      <c r="B841" s="251" t="s">
        <v>850</v>
      </c>
      <c r="C841" s="205" t="s">
        <v>225</v>
      </c>
      <c r="D841" s="207">
        <v>3</v>
      </c>
      <c r="E841" s="208">
        <v>60112</v>
      </c>
      <c r="F841" s="208">
        <f t="shared" si="92"/>
        <v>180336</v>
      </c>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2" customHeight="1">
      <c r="A842" s="205" t="s">
        <v>1335</v>
      </c>
      <c r="B842" s="251" t="s">
        <v>413</v>
      </c>
      <c r="C842" s="205" t="s">
        <v>225</v>
      </c>
      <c r="D842" s="207">
        <v>1</v>
      </c>
      <c r="E842" s="208">
        <v>1739</v>
      </c>
      <c r="F842" s="208">
        <f t="shared" si="92"/>
        <v>1739</v>
      </c>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2" customHeight="1">
      <c r="A843" s="205" t="s">
        <v>1336</v>
      </c>
      <c r="B843" s="251" t="s">
        <v>350</v>
      </c>
      <c r="C843" s="205" t="s">
        <v>225</v>
      </c>
      <c r="D843" s="207">
        <v>2</v>
      </c>
      <c r="E843" s="208">
        <v>3261</v>
      </c>
      <c r="F843" s="208">
        <f t="shared" si="92"/>
        <v>6522</v>
      </c>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2" customHeight="1">
      <c r="A844" s="205" t="s">
        <v>1337</v>
      </c>
      <c r="B844" s="251" t="s">
        <v>415</v>
      </c>
      <c r="C844" s="205" t="s">
        <v>220</v>
      </c>
      <c r="D844" s="207">
        <v>6.67</v>
      </c>
      <c r="E844" s="208">
        <v>314</v>
      </c>
      <c r="F844" s="208">
        <f t="shared" si="92"/>
        <v>2094</v>
      </c>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2" customHeight="1">
      <c r="A845" s="205" t="s">
        <v>1338</v>
      </c>
      <c r="B845" s="251" t="s">
        <v>855</v>
      </c>
      <c r="C845" s="205" t="s">
        <v>220</v>
      </c>
      <c r="D845" s="207">
        <v>6.67</v>
      </c>
      <c r="E845" s="208">
        <v>1763</v>
      </c>
      <c r="F845" s="208">
        <f t="shared" si="92"/>
        <v>11759</v>
      </c>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2" customHeight="1">
      <c r="A846" s="205" t="s">
        <v>1339</v>
      </c>
      <c r="B846" s="251" t="s">
        <v>443</v>
      </c>
      <c r="C846" s="205" t="s">
        <v>225</v>
      </c>
      <c r="D846" s="207">
        <v>1</v>
      </c>
      <c r="E846" s="208">
        <v>76413</v>
      </c>
      <c r="F846" s="208">
        <f t="shared" si="92"/>
        <v>76413</v>
      </c>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2" customHeight="1">
      <c r="A847" s="205" t="s">
        <v>1340</v>
      </c>
      <c r="B847" s="251" t="s">
        <v>445</v>
      </c>
      <c r="C847" s="205" t="s">
        <v>225</v>
      </c>
      <c r="D847" s="207">
        <v>2</v>
      </c>
      <c r="E847" s="208">
        <v>85655</v>
      </c>
      <c r="F847" s="208">
        <f t="shared" si="92"/>
        <v>171310</v>
      </c>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2" customHeight="1">
      <c r="A848" s="205" t="s">
        <v>1341</v>
      </c>
      <c r="B848" s="251" t="s">
        <v>447</v>
      </c>
      <c r="C848" s="205" t="s">
        <v>225</v>
      </c>
      <c r="D848" s="207">
        <v>2</v>
      </c>
      <c r="E848" s="208">
        <v>160724</v>
      </c>
      <c r="F848" s="208">
        <f t="shared" si="92"/>
        <v>321448</v>
      </c>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2" customHeight="1">
      <c r="A849" s="205" t="s">
        <v>1342</v>
      </c>
      <c r="B849" s="251" t="s">
        <v>441</v>
      </c>
      <c r="C849" s="205" t="s">
        <v>225</v>
      </c>
      <c r="D849" s="207">
        <v>1</v>
      </c>
      <c r="E849" s="208">
        <v>174353</v>
      </c>
      <c r="F849" s="208">
        <f t="shared" si="92"/>
        <v>174353</v>
      </c>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2" customHeight="1">
      <c r="A850" s="205" t="s">
        <v>1343</v>
      </c>
      <c r="B850" s="251" t="s">
        <v>437</v>
      </c>
      <c r="C850" s="205" t="s">
        <v>225</v>
      </c>
      <c r="D850" s="207">
        <v>2</v>
      </c>
      <c r="E850" s="208">
        <v>142916</v>
      </c>
      <c r="F850" s="208">
        <f t="shared" si="92"/>
        <v>285832</v>
      </c>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2" customHeight="1">
      <c r="A851" s="205" t="s">
        <v>1344</v>
      </c>
      <c r="B851" s="251" t="s">
        <v>435</v>
      </c>
      <c r="C851" s="205" t="s">
        <v>225</v>
      </c>
      <c r="D851" s="207">
        <v>2</v>
      </c>
      <c r="E851" s="208">
        <v>281870</v>
      </c>
      <c r="F851" s="208">
        <f t="shared" si="92"/>
        <v>563740</v>
      </c>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2" customHeight="1">
      <c r="A852" s="205" t="s">
        <v>1345</v>
      </c>
      <c r="B852" s="251" t="s">
        <v>864</v>
      </c>
      <c r="C852" s="205" t="s">
        <v>217</v>
      </c>
      <c r="D852" s="207">
        <v>40.58</v>
      </c>
      <c r="E852" s="208">
        <v>56708</v>
      </c>
      <c r="F852" s="208">
        <f t="shared" si="92"/>
        <v>2301211</v>
      </c>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2" customHeight="1">
      <c r="A853" s="205" t="s">
        <v>1346</v>
      </c>
      <c r="B853" s="251" t="s">
        <v>451</v>
      </c>
      <c r="C853" s="205" t="s">
        <v>217</v>
      </c>
      <c r="D853" s="207">
        <v>8.17</v>
      </c>
      <c r="E853" s="208">
        <v>24082</v>
      </c>
      <c r="F853" s="208">
        <f t="shared" si="92"/>
        <v>196750</v>
      </c>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2" customHeight="1">
      <c r="A854" s="205" t="s">
        <v>1347</v>
      </c>
      <c r="B854" s="251" t="s">
        <v>1275</v>
      </c>
      <c r="C854" s="205" t="s">
        <v>217</v>
      </c>
      <c r="D854" s="207">
        <v>8.17</v>
      </c>
      <c r="E854" s="208">
        <v>27167</v>
      </c>
      <c r="F854" s="208">
        <f t="shared" si="92"/>
        <v>221954</v>
      </c>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2" customHeight="1">
      <c r="A855" s="205" t="s">
        <v>1348</v>
      </c>
      <c r="B855" s="251" t="s">
        <v>449</v>
      </c>
      <c r="C855" s="205" t="str">
        <f>+C854</f>
        <v>m2</v>
      </c>
      <c r="D855" s="207">
        <v>8.17</v>
      </c>
      <c r="E855" s="208">
        <v>45500</v>
      </c>
      <c r="F855" s="208">
        <f t="shared" si="92"/>
        <v>371735</v>
      </c>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2" customHeight="1">
      <c r="A856" s="205" t="s">
        <v>1349</v>
      </c>
      <c r="B856" s="251" t="s">
        <v>1106</v>
      </c>
      <c r="C856" s="205" t="s">
        <v>217</v>
      </c>
      <c r="D856" s="207">
        <v>23.72</v>
      </c>
      <c r="E856" s="208">
        <v>10435</v>
      </c>
      <c r="F856" s="208">
        <f t="shared" si="92"/>
        <v>247518</v>
      </c>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2" customHeight="1">
      <c r="A857" s="250">
        <v>11.9</v>
      </c>
      <c r="B857" s="202" t="s">
        <v>1350</v>
      </c>
      <c r="C857" s="201"/>
      <c r="D857" s="229"/>
      <c r="E857" s="210"/>
      <c r="F857" s="204"/>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2" customHeight="1">
      <c r="A858" s="205" t="s">
        <v>1351</v>
      </c>
      <c r="B858" s="251" t="s">
        <v>829</v>
      </c>
      <c r="C858" s="205" t="s">
        <v>217</v>
      </c>
      <c r="D858" s="207">
        <v>34.83</v>
      </c>
      <c r="E858" s="208">
        <v>7826</v>
      </c>
      <c r="F858" s="208">
        <f t="shared" ref="F858:F885" si="93">ROUND(E858*D858,0)</f>
        <v>272580</v>
      </c>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2" customHeight="1">
      <c r="A859" s="205" t="s">
        <v>1352</v>
      </c>
      <c r="B859" s="251" t="s">
        <v>407</v>
      </c>
      <c r="C859" s="205" t="s">
        <v>225</v>
      </c>
      <c r="D859" s="207">
        <v>5</v>
      </c>
      <c r="E859" s="208">
        <v>21908</v>
      </c>
      <c r="F859" s="208">
        <f t="shared" si="93"/>
        <v>109540</v>
      </c>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2" customHeight="1">
      <c r="A860" s="205" t="s">
        <v>1353</v>
      </c>
      <c r="B860" s="251" t="s">
        <v>834</v>
      </c>
      <c r="C860" s="205" t="s">
        <v>220</v>
      </c>
      <c r="D860" s="207">
        <v>40.179999999999993</v>
      </c>
      <c r="E860" s="208">
        <v>3833</v>
      </c>
      <c r="F860" s="208">
        <f t="shared" si="93"/>
        <v>154010</v>
      </c>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2" customHeight="1">
      <c r="A861" s="205" t="s">
        <v>1354</v>
      </c>
      <c r="B861" s="251" t="s">
        <v>929</v>
      </c>
      <c r="C861" s="205" t="s">
        <v>220</v>
      </c>
      <c r="D861" s="207">
        <v>39.58</v>
      </c>
      <c r="E861" s="208">
        <v>7246</v>
      </c>
      <c r="F861" s="208">
        <f t="shared" si="93"/>
        <v>286797</v>
      </c>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2" customHeight="1">
      <c r="A862" s="205" t="s">
        <v>1355</v>
      </c>
      <c r="B862" s="251" t="s">
        <v>420</v>
      </c>
      <c r="C862" s="205" t="s">
        <v>220</v>
      </c>
      <c r="D862" s="207">
        <v>5.68</v>
      </c>
      <c r="E862" s="208">
        <v>30270</v>
      </c>
      <c r="F862" s="208">
        <f t="shared" si="93"/>
        <v>171934</v>
      </c>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2" customHeight="1">
      <c r="A863" s="205" t="s">
        <v>1356</v>
      </c>
      <c r="B863" s="251" t="s">
        <v>422</v>
      </c>
      <c r="C863" s="205" t="s">
        <v>220</v>
      </c>
      <c r="D863" s="207">
        <v>6.56</v>
      </c>
      <c r="E863" s="208">
        <v>19521</v>
      </c>
      <c r="F863" s="208">
        <f t="shared" si="93"/>
        <v>128058</v>
      </c>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2" customHeight="1">
      <c r="A864" s="205" t="s">
        <v>1357</v>
      </c>
      <c r="B864" s="251" t="s">
        <v>424</v>
      </c>
      <c r="C864" s="205" t="s">
        <v>220</v>
      </c>
      <c r="D864" s="207">
        <v>11</v>
      </c>
      <c r="E864" s="208">
        <v>17791</v>
      </c>
      <c r="F864" s="208">
        <f t="shared" si="93"/>
        <v>195701</v>
      </c>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2" customHeight="1">
      <c r="A865" s="205" t="s">
        <v>1358</v>
      </c>
      <c r="B865" s="251" t="s">
        <v>340</v>
      </c>
      <c r="C865" s="205" t="s">
        <v>225</v>
      </c>
      <c r="D865" s="207">
        <v>3</v>
      </c>
      <c r="E865" s="208">
        <v>65335</v>
      </c>
      <c r="F865" s="208">
        <f t="shared" si="93"/>
        <v>196005</v>
      </c>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2" customHeight="1">
      <c r="A866" s="205" t="s">
        <v>1359</v>
      </c>
      <c r="B866" s="251" t="s">
        <v>338</v>
      </c>
      <c r="C866" s="205" t="s">
        <v>225</v>
      </c>
      <c r="D866" s="207">
        <v>1</v>
      </c>
      <c r="E866" s="208">
        <v>71876</v>
      </c>
      <c r="F866" s="208">
        <f t="shared" si="93"/>
        <v>71876</v>
      </c>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2" customHeight="1">
      <c r="A867" s="205" t="s">
        <v>1360</v>
      </c>
      <c r="B867" s="251" t="s">
        <v>336</v>
      </c>
      <c r="C867" s="205" t="s">
        <v>225</v>
      </c>
      <c r="D867" s="207">
        <v>2</v>
      </c>
      <c r="E867" s="208">
        <v>78673</v>
      </c>
      <c r="F867" s="208">
        <f t="shared" si="93"/>
        <v>157346</v>
      </c>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2" customHeight="1">
      <c r="A868" s="205" t="s">
        <v>1361</v>
      </c>
      <c r="B868" s="251" t="s">
        <v>433</v>
      </c>
      <c r="C868" s="205" t="s">
        <v>225</v>
      </c>
      <c r="D868" s="207">
        <v>1</v>
      </c>
      <c r="E868" s="208">
        <v>10132</v>
      </c>
      <c r="F868" s="208">
        <f t="shared" si="93"/>
        <v>10132</v>
      </c>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2" customHeight="1">
      <c r="A869" s="205" t="s">
        <v>1362</v>
      </c>
      <c r="B869" s="251" t="s">
        <v>847</v>
      </c>
      <c r="C869" s="205" t="s">
        <v>220</v>
      </c>
      <c r="D869" s="207">
        <v>16.939999999999998</v>
      </c>
      <c r="E869" s="208">
        <v>5462</v>
      </c>
      <c r="F869" s="208">
        <f t="shared" si="93"/>
        <v>92526</v>
      </c>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2" customHeight="1">
      <c r="A870" s="205" t="s">
        <v>1363</v>
      </c>
      <c r="B870" s="251" t="s">
        <v>344</v>
      </c>
      <c r="C870" s="205" t="s">
        <v>225</v>
      </c>
      <c r="D870" s="207">
        <v>5</v>
      </c>
      <c r="E870" s="208">
        <v>46871</v>
      </c>
      <c r="F870" s="208">
        <f t="shared" si="93"/>
        <v>234355</v>
      </c>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2" customHeight="1">
      <c r="A871" s="205" t="s">
        <v>1364</v>
      </c>
      <c r="B871" s="251" t="s">
        <v>850</v>
      </c>
      <c r="C871" s="205" t="s">
        <v>225</v>
      </c>
      <c r="D871" s="207">
        <v>3</v>
      </c>
      <c r="E871" s="208">
        <v>60112</v>
      </c>
      <c r="F871" s="208">
        <f t="shared" si="93"/>
        <v>180336</v>
      </c>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2" customHeight="1">
      <c r="A872" s="205" t="s">
        <v>1365</v>
      </c>
      <c r="B872" s="251" t="s">
        <v>413</v>
      </c>
      <c r="C872" s="205" t="s">
        <v>225</v>
      </c>
      <c r="D872" s="207">
        <v>1</v>
      </c>
      <c r="E872" s="208">
        <v>1739</v>
      </c>
      <c r="F872" s="208">
        <f t="shared" si="93"/>
        <v>1739</v>
      </c>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2" customHeight="1">
      <c r="A873" s="205" t="s">
        <v>1366</v>
      </c>
      <c r="B873" s="251" t="s">
        <v>350</v>
      </c>
      <c r="C873" s="205" t="s">
        <v>225</v>
      </c>
      <c r="D873" s="207">
        <v>2</v>
      </c>
      <c r="E873" s="208">
        <v>3261</v>
      </c>
      <c r="F873" s="208">
        <f t="shared" si="93"/>
        <v>6522</v>
      </c>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2" customHeight="1">
      <c r="A874" s="205" t="s">
        <v>1367</v>
      </c>
      <c r="B874" s="251" t="s">
        <v>415</v>
      </c>
      <c r="C874" s="205" t="s">
        <v>220</v>
      </c>
      <c r="D874" s="207">
        <v>6.67</v>
      </c>
      <c r="E874" s="208">
        <v>314</v>
      </c>
      <c r="F874" s="208">
        <f t="shared" si="93"/>
        <v>2094</v>
      </c>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2" customHeight="1">
      <c r="A875" s="205" t="s">
        <v>1368</v>
      </c>
      <c r="B875" s="251" t="s">
        <v>855</v>
      </c>
      <c r="C875" s="205" t="s">
        <v>220</v>
      </c>
      <c r="D875" s="207">
        <v>6.67</v>
      </c>
      <c r="E875" s="208">
        <v>1763</v>
      </c>
      <c r="F875" s="208">
        <f t="shared" si="93"/>
        <v>11759</v>
      </c>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2" customHeight="1">
      <c r="A876" s="205" t="s">
        <v>1369</v>
      </c>
      <c r="B876" s="251" t="s">
        <v>443</v>
      </c>
      <c r="C876" s="205" t="s">
        <v>225</v>
      </c>
      <c r="D876" s="207">
        <v>1</v>
      </c>
      <c r="E876" s="208">
        <v>76413</v>
      </c>
      <c r="F876" s="208">
        <f t="shared" si="93"/>
        <v>76413</v>
      </c>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2" customHeight="1">
      <c r="A877" s="205" t="s">
        <v>1370</v>
      </c>
      <c r="B877" s="251" t="s">
        <v>445</v>
      </c>
      <c r="C877" s="205" t="s">
        <v>225</v>
      </c>
      <c r="D877" s="207">
        <v>2</v>
      </c>
      <c r="E877" s="208">
        <v>85655</v>
      </c>
      <c r="F877" s="208">
        <f t="shared" si="93"/>
        <v>171310</v>
      </c>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2" customHeight="1">
      <c r="A878" s="205" t="s">
        <v>1371</v>
      </c>
      <c r="B878" s="251" t="s">
        <v>447</v>
      </c>
      <c r="C878" s="205" t="s">
        <v>225</v>
      </c>
      <c r="D878" s="207">
        <v>2</v>
      </c>
      <c r="E878" s="208">
        <v>160724</v>
      </c>
      <c r="F878" s="208">
        <f t="shared" si="93"/>
        <v>321448</v>
      </c>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2" customHeight="1">
      <c r="A879" s="205" t="s">
        <v>1372</v>
      </c>
      <c r="B879" s="251" t="s">
        <v>441</v>
      </c>
      <c r="C879" s="205" t="s">
        <v>225</v>
      </c>
      <c r="D879" s="207">
        <v>3</v>
      </c>
      <c r="E879" s="208">
        <v>174353</v>
      </c>
      <c r="F879" s="208">
        <f t="shared" si="93"/>
        <v>523059</v>
      </c>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2" customHeight="1">
      <c r="A880" s="205" t="s">
        <v>1373</v>
      </c>
      <c r="B880" s="251" t="s">
        <v>435</v>
      </c>
      <c r="C880" s="205" t="s">
        <v>225</v>
      </c>
      <c r="D880" s="207">
        <v>2</v>
      </c>
      <c r="E880" s="208">
        <v>281870</v>
      </c>
      <c r="F880" s="208">
        <f t="shared" si="93"/>
        <v>563740</v>
      </c>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2" customHeight="1">
      <c r="A881" s="205" t="s">
        <v>1374</v>
      </c>
      <c r="B881" s="251" t="s">
        <v>864</v>
      </c>
      <c r="C881" s="205" t="s">
        <v>217</v>
      </c>
      <c r="D881" s="207">
        <v>34.83</v>
      </c>
      <c r="E881" s="208">
        <v>56708</v>
      </c>
      <c r="F881" s="208">
        <f t="shared" si="93"/>
        <v>1975140</v>
      </c>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2" customHeight="1">
      <c r="A882" s="205" t="s">
        <v>1375</v>
      </c>
      <c r="B882" s="251" t="s">
        <v>451</v>
      </c>
      <c r="C882" s="205" t="s">
        <v>217</v>
      </c>
      <c r="D882" s="207">
        <v>8.7100000000000009</v>
      </c>
      <c r="E882" s="208">
        <v>24082</v>
      </c>
      <c r="F882" s="208">
        <f t="shared" si="93"/>
        <v>209754</v>
      </c>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2" customHeight="1">
      <c r="A883" s="205" t="s">
        <v>1376</v>
      </c>
      <c r="B883" s="251" t="s">
        <v>1275</v>
      </c>
      <c r="C883" s="205" t="s">
        <v>217</v>
      </c>
      <c r="D883" s="207">
        <v>8.7100000000000009</v>
      </c>
      <c r="E883" s="208">
        <v>27167</v>
      </c>
      <c r="F883" s="208">
        <f t="shared" si="93"/>
        <v>236625</v>
      </c>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2" customHeight="1">
      <c r="A884" s="205" t="s">
        <v>1377</v>
      </c>
      <c r="B884" s="251" t="s">
        <v>449</v>
      </c>
      <c r="C884" s="205" t="str">
        <f>+C883</f>
        <v>m2</v>
      </c>
      <c r="D884" s="207">
        <v>8.7100000000000009</v>
      </c>
      <c r="E884" s="208">
        <v>45500</v>
      </c>
      <c r="F884" s="208">
        <f t="shared" si="93"/>
        <v>396305</v>
      </c>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2" customHeight="1">
      <c r="A885" s="205" t="s">
        <v>1378</v>
      </c>
      <c r="B885" s="251" t="s">
        <v>1106</v>
      </c>
      <c r="C885" s="205" t="s">
        <v>217</v>
      </c>
      <c r="D885" s="207">
        <v>19.11</v>
      </c>
      <c r="E885" s="208">
        <v>10435</v>
      </c>
      <c r="F885" s="208">
        <f t="shared" si="93"/>
        <v>199413</v>
      </c>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2" customHeight="1">
      <c r="A886" s="245">
        <v>11.1</v>
      </c>
      <c r="B886" s="202" t="s">
        <v>914</v>
      </c>
      <c r="C886" s="201"/>
      <c r="D886" s="229"/>
      <c r="E886" s="210"/>
      <c r="F886" s="204"/>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2" customHeight="1">
      <c r="A887" s="205" t="s">
        <v>1379</v>
      </c>
      <c r="B887" s="251" t="s">
        <v>1380</v>
      </c>
      <c r="C887" s="205" t="s">
        <v>225</v>
      </c>
      <c r="D887" s="207">
        <v>2</v>
      </c>
      <c r="E887" s="208">
        <v>1470000</v>
      </c>
      <c r="F887" s="208">
        <f>ROUND(E887*D887,0)</f>
        <v>2940000</v>
      </c>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2" customHeight="1">
      <c r="A888" s="234"/>
      <c r="B888" s="252" t="s">
        <v>364</v>
      </c>
      <c r="C888" s="247"/>
      <c r="D888" s="248"/>
      <c r="E888" s="249"/>
      <c r="F888" s="238">
        <f>SUM(F782:F887)</f>
        <v>173611375</v>
      </c>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2" customHeight="1">
      <c r="A889" s="196">
        <v>12</v>
      </c>
      <c r="B889" s="197" t="s">
        <v>1381</v>
      </c>
      <c r="C889" s="198"/>
      <c r="D889" s="199"/>
      <c r="E889" s="200"/>
      <c r="F889" s="20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2" customHeight="1">
      <c r="A890" s="250">
        <v>12.1</v>
      </c>
      <c r="B890" s="202" t="s">
        <v>1382</v>
      </c>
      <c r="C890" s="201"/>
      <c r="D890" s="229"/>
      <c r="E890" s="210"/>
      <c r="F890" s="204"/>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2" customHeight="1">
      <c r="A891" s="205" t="s">
        <v>1383</v>
      </c>
      <c r="B891" s="257" t="s">
        <v>1384</v>
      </c>
      <c r="C891" s="205" t="s">
        <v>389</v>
      </c>
      <c r="D891" s="207">
        <v>320</v>
      </c>
      <c r="E891" s="208">
        <v>17344</v>
      </c>
      <c r="F891" s="208">
        <f t="shared" ref="F891:F908" si="94">ROUND(E891*D891,0)</f>
        <v>5550080</v>
      </c>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2" customHeight="1">
      <c r="A892" s="205" t="s">
        <v>1385</v>
      </c>
      <c r="B892" s="257" t="s">
        <v>1386</v>
      </c>
      <c r="C892" s="205" t="s">
        <v>1387</v>
      </c>
      <c r="D892" s="207">
        <v>31</v>
      </c>
      <c r="E892" s="208">
        <v>5888</v>
      </c>
      <c r="F892" s="208">
        <f t="shared" si="94"/>
        <v>182528</v>
      </c>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2" customHeight="1">
      <c r="A893" s="205" t="s">
        <v>1388</v>
      </c>
      <c r="B893" s="257" t="s">
        <v>1389</v>
      </c>
      <c r="C893" s="205" t="s">
        <v>389</v>
      </c>
      <c r="D893" s="207">
        <v>320</v>
      </c>
      <c r="E893" s="208">
        <v>60425</v>
      </c>
      <c r="F893" s="208">
        <f t="shared" si="94"/>
        <v>19336000</v>
      </c>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2" customHeight="1">
      <c r="A894" s="205" t="s">
        <v>1390</v>
      </c>
      <c r="B894" s="257" t="s">
        <v>1391</v>
      </c>
      <c r="C894" s="205" t="s">
        <v>389</v>
      </c>
      <c r="D894" s="207">
        <v>320</v>
      </c>
      <c r="E894" s="258">
        <v>11578</v>
      </c>
      <c r="F894" s="208">
        <f t="shared" si="94"/>
        <v>3704960</v>
      </c>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2" customHeight="1">
      <c r="A895" s="205" t="s">
        <v>1392</v>
      </c>
      <c r="B895" s="257" t="s">
        <v>1393</v>
      </c>
      <c r="C895" s="205" t="s">
        <v>1387</v>
      </c>
      <c r="D895" s="207">
        <v>31</v>
      </c>
      <c r="E895" s="258">
        <v>23395</v>
      </c>
      <c r="F895" s="208">
        <f t="shared" si="94"/>
        <v>725245</v>
      </c>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2" customHeight="1">
      <c r="A896" s="205" t="s">
        <v>1394</v>
      </c>
      <c r="B896" s="257" t="s">
        <v>1395</v>
      </c>
      <c r="C896" s="205" t="s">
        <v>1387</v>
      </c>
      <c r="D896" s="207">
        <v>31</v>
      </c>
      <c r="E896" s="258">
        <v>16524</v>
      </c>
      <c r="F896" s="208">
        <f t="shared" si="94"/>
        <v>512244</v>
      </c>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2" customHeight="1">
      <c r="A897" s="205" t="s">
        <v>1396</v>
      </c>
      <c r="B897" s="257" t="s">
        <v>719</v>
      </c>
      <c r="C897" s="205" t="s">
        <v>1156</v>
      </c>
      <c r="D897" s="207">
        <v>1</v>
      </c>
      <c r="E897" s="258">
        <v>126000</v>
      </c>
      <c r="F897" s="208">
        <f t="shared" si="94"/>
        <v>126000</v>
      </c>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2" customHeight="1">
      <c r="A898" s="205" t="s">
        <v>1397</v>
      </c>
      <c r="B898" s="257" t="s">
        <v>1398</v>
      </c>
      <c r="C898" s="205" t="s">
        <v>1387</v>
      </c>
      <c r="D898" s="207">
        <v>180</v>
      </c>
      <c r="E898" s="258">
        <v>17607</v>
      </c>
      <c r="F898" s="208">
        <f t="shared" si="94"/>
        <v>3169260</v>
      </c>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2" customHeight="1">
      <c r="A899" s="205" t="s">
        <v>1399</v>
      </c>
      <c r="B899" s="257" t="s">
        <v>1400</v>
      </c>
      <c r="C899" s="205" t="s">
        <v>389</v>
      </c>
      <c r="D899" s="207">
        <v>320</v>
      </c>
      <c r="E899" s="258">
        <v>11761</v>
      </c>
      <c r="F899" s="208">
        <f t="shared" si="94"/>
        <v>3763520</v>
      </c>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2" customHeight="1">
      <c r="A900" s="205" t="s">
        <v>1401</v>
      </c>
      <c r="B900" s="257" t="s">
        <v>1402</v>
      </c>
      <c r="C900" s="205" t="s">
        <v>1387</v>
      </c>
      <c r="D900" s="207">
        <v>62</v>
      </c>
      <c r="E900" s="258">
        <v>13998</v>
      </c>
      <c r="F900" s="208">
        <f t="shared" si="94"/>
        <v>867876</v>
      </c>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2" customHeight="1">
      <c r="A901" s="205" t="s">
        <v>1403</v>
      </c>
      <c r="B901" s="257" t="s">
        <v>1404</v>
      </c>
      <c r="C901" s="205" t="s">
        <v>1387</v>
      </c>
      <c r="D901" s="207">
        <v>25</v>
      </c>
      <c r="E901" s="258">
        <v>33821</v>
      </c>
      <c r="F901" s="208">
        <f t="shared" si="94"/>
        <v>845525</v>
      </c>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2" customHeight="1">
      <c r="A902" s="205" t="s">
        <v>1405</v>
      </c>
      <c r="B902" s="257" t="s">
        <v>1406</v>
      </c>
      <c r="C902" s="205" t="s">
        <v>1387</v>
      </c>
      <c r="D902" s="207">
        <v>80</v>
      </c>
      <c r="E902" s="258">
        <v>12417</v>
      </c>
      <c r="F902" s="208">
        <f t="shared" si="94"/>
        <v>993360</v>
      </c>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2" customHeight="1">
      <c r="A903" s="205" t="s">
        <v>1407</v>
      </c>
      <c r="B903" s="257" t="s">
        <v>1408</v>
      </c>
      <c r="C903" s="205" t="s">
        <v>1387</v>
      </c>
      <c r="D903" s="207">
        <v>56</v>
      </c>
      <c r="E903" s="258">
        <v>14954</v>
      </c>
      <c r="F903" s="208">
        <f t="shared" si="94"/>
        <v>837424</v>
      </c>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2" customHeight="1">
      <c r="A904" s="205" t="s">
        <v>1409</v>
      </c>
      <c r="B904" s="257" t="s">
        <v>1410</v>
      </c>
      <c r="C904" s="205" t="s">
        <v>389</v>
      </c>
      <c r="D904" s="207">
        <v>60</v>
      </c>
      <c r="E904" s="258">
        <v>42505</v>
      </c>
      <c r="F904" s="208">
        <f t="shared" si="94"/>
        <v>2550300</v>
      </c>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2" customHeight="1">
      <c r="A905" s="205" t="s">
        <v>1411</v>
      </c>
      <c r="B905" s="257" t="s">
        <v>1412</v>
      </c>
      <c r="C905" s="205" t="s">
        <v>1413</v>
      </c>
      <c r="D905" s="207">
        <v>15</v>
      </c>
      <c r="E905" s="258">
        <v>42505</v>
      </c>
      <c r="F905" s="208">
        <f t="shared" si="94"/>
        <v>637575</v>
      </c>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2" customHeight="1">
      <c r="A906" s="205" t="s">
        <v>1414</v>
      </c>
      <c r="B906" s="257" t="s">
        <v>1415</v>
      </c>
      <c r="C906" s="205" t="s">
        <v>1416</v>
      </c>
      <c r="D906" s="207">
        <v>4</v>
      </c>
      <c r="E906" s="258">
        <v>27061</v>
      </c>
      <c r="F906" s="208">
        <f t="shared" si="94"/>
        <v>108244</v>
      </c>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2" customHeight="1">
      <c r="A907" s="205" t="s">
        <v>1417</v>
      </c>
      <c r="B907" s="257" t="s">
        <v>1418</v>
      </c>
      <c r="C907" s="205" t="s">
        <v>1419</v>
      </c>
      <c r="D907" s="207">
        <v>1</v>
      </c>
      <c r="E907" s="258">
        <v>126000</v>
      </c>
      <c r="F907" s="208">
        <f t="shared" si="94"/>
        <v>126000</v>
      </c>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2" customHeight="1">
      <c r="A908" s="205" t="s">
        <v>1420</v>
      </c>
      <c r="B908" s="257" t="s">
        <v>1421</v>
      </c>
      <c r="C908" s="205" t="s">
        <v>1387</v>
      </c>
      <c r="D908" s="207">
        <v>18</v>
      </c>
      <c r="E908" s="258">
        <v>28225</v>
      </c>
      <c r="F908" s="208">
        <f t="shared" si="94"/>
        <v>508050</v>
      </c>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2" customHeight="1">
      <c r="A909" s="259"/>
      <c r="B909" s="260" t="s">
        <v>364</v>
      </c>
      <c r="C909" s="259"/>
      <c r="D909" s="259"/>
      <c r="E909" s="261"/>
      <c r="F909" s="238">
        <f>SUM(F891:F908)</f>
        <v>44544191</v>
      </c>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2" customHeight="1">
      <c r="A910" s="196">
        <v>13</v>
      </c>
      <c r="B910" s="197" t="s">
        <v>1422</v>
      </c>
      <c r="C910" s="198"/>
      <c r="D910" s="199"/>
      <c r="E910" s="200"/>
      <c r="F910" s="20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2" customHeight="1">
      <c r="A911" s="250">
        <v>13.1</v>
      </c>
      <c r="B911" s="202" t="s">
        <v>377</v>
      </c>
      <c r="C911" s="201"/>
      <c r="D911" s="229"/>
      <c r="E911" s="210"/>
      <c r="F911" s="204"/>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2" customHeight="1">
      <c r="A912" s="205" t="s">
        <v>1423</v>
      </c>
      <c r="B912" s="206" t="s">
        <v>1424</v>
      </c>
      <c r="C912" s="205" t="s">
        <v>1387</v>
      </c>
      <c r="D912" s="207">
        <v>50</v>
      </c>
      <c r="E912" s="258">
        <v>11704</v>
      </c>
      <c r="F912" s="208">
        <f t="shared" ref="F912:F925" si="95">ROUND(E912*D912,0)</f>
        <v>585200</v>
      </c>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2" customHeight="1">
      <c r="A913" s="205" t="s">
        <v>1425</v>
      </c>
      <c r="B913" s="206" t="s">
        <v>1426</v>
      </c>
      <c r="C913" s="205" t="s">
        <v>389</v>
      </c>
      <c r="D913" s="207">
        <v>50</v>
      </c>
      <c r="E913" s="258">
        <v>12001</v>
      </c>
      <c r="F913" s="208">
        <f t="shared" si="95"/>
        <v>600050</v>
      </c>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2" customHeight="1">
      <c r="A914" s="205" t="s">
        <v>1427</v>
      </c>
      <c r="B914" s="206" t="s">
        <v>1428</v>
      </c>
      <c r="C914" s="205" t="s">
        <v>389</v>
      </c>
      <c r="D914" s="207">
        <v>55</v>
      </c>
      <c r="E914" s="258">
        <v>12001</v>
      </c>
      <c r="F914" s="208">
        <f t="shared" si="95"/>
        <v>660055</v>
      </c>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2" customHeight="1">
      <c r="A915" s="205" t="s">
        <v>1429</v>
      </c>
      <c r="B915" s="206" t="s">
        <v>1430</v>
      </c>
      <c r="C915" s="205" t="s">
        <v>1387</v>
      </c>
      <c r="D915" s="207">
        <v>70</v>
      </c>
      <c r="E915" s="258">
        <v>6641</v>
      </c>
      <c r="F915" s="208">
        <f t="shared" si="95"/>
        <v>464870</v>
      </c>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2" customHeight="1">
      <c r="A916" s="205" t="s">
        <v>1431</v>
      </c>
      <c r="B916" s="206" t="s">
        <v>1432</v>
      </c>
      <c r="C916" s="205" t="s">
        <v>1156</v>
      </c>
      <c r="D916" s="207">
        <v>1</v>
      </c>
      <c r="E916" s="258">
        <v>250000</v>
      </c>
      <c r="F916" s="208">
        <f t="shared" si="95"/>
        <v>250000</v>
      </c>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2" customHeight="1">
      <c r="A917" s="205" t="s">
        <v>1433</v>
      </c>
      <c r="B917" s="206" t="s">
        <v>1434</v>
      </c>
      <c r="C917" s="205" t="s">
        <v>389</v>
      </c>
      <c r="D917" s="207">
        <v>2064</v>
      </c>
      <c r="E917" s="258">
        <v>10435</v>
      </c>
      <c r="F917" s="208">
        <f t="shared" si="95"/>
        <v>21537840</v>
      </c>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2" customHeight="1">
      <c r="A918" s="205" t="s">
        <v>1435</v>
      </c>
      <c r="B918" s="206" t="s">
        <v>1436</v>
      </c>
      <c r="C918" s="205" t="s">
        <v>389</v>
      </c>
      <c r="D918" s="207">
        <v>309.60000000000002</v>
      </c>
      <c r="E918" s="258">
        <v>11475</v>
      </c>
      <c r="F918" s="208">
        <f t="shared" si="95"/>
        <v>3552660</v>
      </c>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2" customHeight="1">
      <c r="A919" s="205" t="s">
        <v>1437</v>
      </c>
      <c r="B919" s="206" t="s">
        <v>1438</v>
      </c>
      <c r="C919" s="205" t="s">
        <v>389</v>
      </c>
      <c r="D919" s="207">
        <v>309.59999999999997</v>
      </c>
      <c r="E919" s="258">
        <v>27083</v>
      </c>
      <c r="F919" s="208">
        <f t="shared" si="95"/>
        <v>8384897</v>
      </c>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2" customHeight="1">
      <c r="A920" s="205" t="s">
        <v>1439</v>
      </c>
      <c r="B920" s="206" t="s">
        <v>1440</v>
      </c>
      <c r="C920" s="205" t="s">
        <v>389</v>
      </c>
      <c r="D920" s="207">
        <v>520</v>
      </c>
      <c r="E920" s="258">
        <v>7498</v>
      </c>
      <c r="F920" s="208">
        <f t="shared" si="95"/>
        <v>3898960</v>
      </c>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2" customHeight="1">
      <c r="A921" s="205" t="s">
        <v>1441</v>
      </c>
      <c r="B921" s="206" t="s">
        <v>1442</v>
      </c>
      <c r="C921" s="205" t="s">
        <v>389</v>
      </c>
      <c r="D921" s="207">
        <v>480</v>
      </c>
      <c r="E921" s="258">
        <v>10435</v>
      </c>
      <c r="F921" s="208">
        <f t="shared" si="95"/>
        <v>5008800</v>
      </c>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2" customHeight="1">
      <c r="A922" s="205" t="s">
        <v>1443</v>
      </c>
      <c r="B922" s="206" t="s">
        <v>1279</v>
      </c>
      <c r="C922" s="205" t="s">
        <v>1387</v>
      </c>
      <c r="D922" s="207">
        <v>126.43</v>
      </c>
      <c r="E922" s="258">
        <v>4495</v>
      </c>
      <c r="F922" s="208">
        <f t="shared" si="95"/>
        <v>568303</v>
      </c>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2" customHeight="1">
      <c r="A923" s="205" t="s">
        <v>1444</v>
      </c>
      <c r="B923" s="206" t="s">
        <v>1281</v>
      </c>
      <c r="C923" s="205" t="s">
        <v>389</v>
      </c>
      <c r="D923" s="207">
        <v>7.83</v>
      </c>
      <c r="E923" s="258">
        <v>15310</v>
      </c>
      <c r="F923" s="208">
        <f t="shared" si="95"/>
        <v>119877</v>
      </c>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2" customHeight="1">
      <c r="A924" s="205" t="s">
        <v>1445</v>
      </c>
      <c r="B924" s="206" t="s">
        <v>1272</v>
      </c>
      <c r="C924" s="205" t="s">
        <v>1387</v>
      </c>
      <c r="D924" s="207">
        <v>32.71</v>
      </c>
      <c r="E924" s="258">
        <v>7901</v>
      </c>
      <c r="F924" s="208">
        <f t="shared" si="95"/>
        <v>258442</v>
      </c>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2" customHeight="1">
      <c r="A925" s="205" t="s">
        <v>1446</v>
      </c>
      <c r="B925" s="206" t="s">
        <v>1447</v>
      </c>
      <c r="C925" s="205" t="s">
        <v>1387</v>
      </c>
      <c r="D925" s="207">
        <v>423</v>
      </c>
      <c r="E925" s="258">
        <v>2479</v>
      </c>
      <c r="F925" s="208">
        <f t="shared" si="95"/>
        <v>1048617</v>
      </c>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2" customHeight="1">
      <c r="A926" s="259"/>
      <c r="B926" s="235" t="s">
        <v>364</v>
      </c>
      <c r="C926" s="259"/>
      <c r="D926" s="259"/>
      <c r="E926" s="261"/>
      <c r="F926" s="238">
        <f>SUM(F912:F925)</f>
        <v>46938571</v>
      </c>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2" customHeight="1">
      <c r="A927" s="196">
        <v>14</v>
      </c>
      <c r="B927" s="197" t="s">
        <v>1448</v>
      </c>
      <c r="C927" s="198"/>
      <c r="D927" s="199"/>
      <c r="E927" s="200"/>
      <c r="F927" s="20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2" customHeight="1">
      <c r="A928" s="250">
        <v>14.1</v>
      </c>
      <c r="B928" s="202" t="s">
        <v>377</v>
      </c>
      <c r="C928" s="201"/>
      <c r="D928" s="229"/>
      <c r="E928" s="210"/>
      <c r="F928" s="204"/>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2" customHeight="1">
      <c r="A929" s="205" t="s">
        <v>1449</v>
      </c>
      <c r="B929" s="262" t="s">
        <v>1450</v>
      </c>
      <c r="C929" s="205" t="s">
        <v>389</v>
      </c>
      <c r="D929" s="207">
        <v>1764</v>
      </c>
      <c r="E929" s="208">
        <v>10435</v>
      </c>
      <c r="F929" s="208">
        <f t="shared" ref="F929:F935" si="96">ROUND(E929*D929,0)</f>
        <v>18407340</v>
      </c>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2" customHeight="1">
      <c r="A930" s="205" t="s">
        <v>1451</v>
      </c>
      <c r="B930" s="262" t="s">
        <v>1452</v>
      </c>
      <c r="C930" s="205" t="s">
        <v>389</v>
      </c>
      <c r="D930" s="207">
        <v>652</v>
      </c>
      <c r="E930" s="208">
        <v>10435</v>
      </c>
      <c r="F930" s="208">
        <f t="shared" si="96"/>
        <v>6803620</v>
      </c>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2" customHeight="1">
      <c r="A931" s="205" t="s">
        <v>1453</v>
      </c>
      <c r="B931" s="262" t="s">
        <v>1454</v>
      </c>
      <c r="C931" s="205" t="s">
        <v>389</v>
      </c>
      <c r="D931" s="207">
        <v>380</v>
      </c>
      <c r="E931" s="208">
        <v>13610</v>
      </c>
      <c r="F931" s="208">
        <f t="shared" si="96"/>
        <v>5171800</v>
      </c>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2" customHeight="1">
      <c r="A932" s="205" t="s">
        <v>1455</v>
      </c>
      <c r="B932" s="262" t="s">
        <v>1456</v>
      </c>
      <c r="C932" s="220" t="s">
        <v>389</v>
      </c>
      <c r="D932" s="207">
        <v>520</v>
      </c>
      <c r="E932" s="208">
        <v>9134</v>
      </c>
      <c r="F932" s="208">
        <f t="shared" si="96"/>
        <v>4749680</v>
      </c>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2" customHeight="1">
      <c r="A933" s="205" t="s">
        <v>1457</v>
      </c>
      <c r="B933" s="262" t="s">
        <v>1281</v>
      </c>
      <c r="C933" s="205" t="s">
        <v>389</v>
      </c>
      <c r="D933" s="207">
        <v>13.32</v>
      </c>
      <c r="E933" s="208">
        <v>15310</v>
      </c>
      <c r="F933" s="208">
        <f t="shared" si="96"/>
        <v>203929</v>
      </c>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2" customHeight="1">
      <c r="A934" s="205" t="s">
        <v>1458</v>
      </c>
      <c r="B934" s="262" t="s">
        <v>1272</v>
      </c>
      <c r="C934" s="205" t="s">
        <v>1387</v>
      </c>
      <c r="D934" s="207">
        <v>106.97</v>
      </c>
      <c r="E934" s="208">
        <v>7901</v>
      </c>
      <c r="F934" s="208">
        <f t="shared" si="96"/>
        <v>845170</v>
      </c>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2" customHeight="1">
      <c r="A935" s="205" t="s">
        <v>1459</v>
      </c>
      <c r="B935" s="262" t="s">
        <v>1268</v>
      </c>
      <c r="C935" s="205" t="s">
        <v>1387</v>
      </c>
      <c r="D935" s="207">
        <v>11.6</v>
      </c>
      <c r="E935" s="208">
        <v>12844</v>
      </c>
      <c r="F935" s="208">
        <f t="shared" si="96"/>
        <v>148990</v>
      </c>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2" customHeight="1">
      <c r="A936" s="201">
        <v>14.2</v>
      </c>
      <c r="B936" s="202" t="s">
        <v>757</v>
      </c>
      <c r="C936" s="209"/>
      <c r="D936" s="209"/>
      <c r="E936" s="210"/>
      <c r="F936" s="21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2" customHeight="1">
      <c r="A937" s="205" t="s">
        <v>1460</v>
      </c>
      <c r="B937" s="262" t="s">
        <v>1461</v>
      </c>
      <c r="C937" s="205" t="s">
        <v>225</v>
      </c>
      <c r="D937" s="207">
        <v>1</v>
      </c>
      <c r="E937" s="263">
        <v>210044</v>
      </c>
      <c r="F937" s="208">
        <f t="shared" ref="F937:F942" si="97">ROUND(E937*D937,0)</f>
        <v>210044</v>
      </c>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2" customHeight="1">
      <c r="A938" s="205" t="s">
        <v>1462</v>
      </c>
      <c r="B938" s="262" t="s">
        <v>1463</v>
      </c>
      <c r="C938" s="205" t="s">
        <v>225</v>
      </c>
      <c r="D938" s="207">
        <v>1</v>
      </c>
      <c r="E938" s="264">
        <v>73500</v>
      </c>
      <c r="F938" s="208">
        <f t="shared" si="97"/>
        <v>73500</v>
      </c>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2" customHeight="1">
      <c r="A939" s="205" t="s">
        <v>1464</v>
      </c>
      <c r="B939" s="262" t="s">
        <v>1465</v>
      </c>
      <c r="C939" s="205" t="s">
        <v>225</v>
      </c>
      <c r="D939" s="207">
        <v>1</v>
      </c>
      <c r="E939" s="264">
        <v>598500</v>
      </c>
      <c r="F939" s="208">
        <f t="shared" si="97"/>
        <v>598500</v>
      </c>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2" customHeight="1">
      <c r="A940" s="205" t="s">
        <v>1466</v>
      </c>
      <c r="B940" s="262" t="s">
        <v>1467</v>
      </c>
      <c r="C940" s="220" t="s">
        <v>225</v>
      </c>
      <c r="D940" s="207">
        <v>1</v>
      </c>
      <c r="E940" s="264">
        <v>262500</v>
      </c>
      <c r="F940" s="208">
        <f t="shared" si="97"/>
        <v>262500</v>
      </c>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2" customHeight="1">
      <c r="A941" s="205" t="s">
        <v>1468</v>
      </c>
      <c r="B941" s="262" t="s">
        <v>1469</v>
      </c>
      <c r="C941" s="205" t="s">
        <v>220</v>
      </c>
      <c r="D941" s="207">
        <v>5.4499999999999993</v>
      </c>
      <c r="E941" s="264">
        <v>367500</v>
      </c>
      <c r="F941" s="208">
        <f t="shared" si="97"/>
        <v>2002875</v>
      </c>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2" customHeight="1">
      <c r="A942" s="205" t="s">
        <v>1470</v>
      </c>
      <c r="B942" s="262" t="s">
        <v>1471</v>
      </c>
      <c r="C942" s="205" t="s">
        <v>217</v>
      </c>
      <c r="D942" s="207">
        <v>32.400000000000006</v>
      </c>
      <c r="E942" s="264">
        <v>52500</v>
      </c>
      <c r="F942" s="208">
        <f t="shared" si="97"/>
        <v>1701000</v>
      </c>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2" customHeight="1">
      <c r="A943" s="259"/>
      <c r="B943" s="265" t="s">
        <v>364</v>
      </c>
      <c r="C943" s="259"/>
      <c r="D943" s="266"/>
      <c r="E943" s="267"/>
      <c r="F943" s="238">
        <f>SUM(F929:F942)</f>
        <v>41178948</v>
      </c>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2" customHeight="1">
      <c r="A944" s="196">
        <v>15</v>
      </c>
      <c r="B944" s="197" t="s">
        <v>1448</v>
      </c>
      <c r="C944" s="198"/>
      <c r="D944" s="199"/>
      <c r="E944" s="200"/>
      <c r="F944" s="20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2" customHeight="1">
      <c r="A945" s="250">
        <v>15.1</v>
      </c>
      <c r="B945" s="202" t="s">
        <v>1472</v>
      </c>
      <c r="C945" s="201"/>
      <c r="D945" s="229"/>
      <c r="E945" s="210"/>
      <c r="F945" s="204"/>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2" customHeight="1">
      <c r="A946" s="205" t="s">
        <v>1473</v>
      </c>
      <c r="B946" s="239" t="s">
        <v>1474</v>
      </c>
      <c r="C946" s="205" t="s">
        <v>389</v>
      </c>
      <c r="D946" s="207">
        <v>791</v>
      </c>
      <c r="E946" s="264">
        <v>10435</v>
      </c>
      <c r="F946" s="208">
        <f t="shared" ref="F946:F948" si="98">ROUND(E946*D946,0)</f>
        <v>8254085</v>
      </c>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2" customHeight="1">
      <c r="A947" s="205" t="s">
        <v>1475</v>
      </c>
      <c r="B947" s="239" t="s">
        <v>1476</v>
      </c>
      <c r="C947" s="205" t="s">
        <v>389</v>
      </c>
      <c r="D947" s="207">
        <v>2031</v>
      </c>
      <c r="E947" s="264">
        <v>10435</v>
      </c>
      <c r="F947" s="208">
        <f t="shared" si="98"/>
        <v>21193485</v>
      </c>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2" customHeight="1">
      <c r="A948" s="205" t="s">
        <v>1477</v>
      </c>
      <c r="B948" s="239" t="s">
        <v>1478</v>
      </c>
      <c r="C948" s="205" t="s">
        <v>389</v>
      </c>
      <c r="D948" s="207">
        <v>301.26</v>
      </c>
      <c r="E948" s="264">
        <v>10435</v>
      </c>
      <c r="F948" s="208">
        <f t="shared" si="98"/>
        <v>3143648</v>
      </c>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2" customHeight="1">
      <c r="A949" s="201">
        <v>15.2</v>
      </c>
      <c r="B949" s="202" t="s">
        <v>1479</v>
      </c>
      <c r="C949" s="209"/>
      <c r="D949" s="229"/>
      <c r="E949" s="210"/>
      <c r="F949" s="21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2" customHeight="1">
      <c r="A950" s="205" t="s">
        <v>1480</v>
      </c>
      <c r="B950" s="239" t="s">
        <v>1481</v>
      </c>
      <c r="C950" s="205" t="s">
        <v>389</v>
      </c>
      <c r="D950" s="207">
        <v>576.88</v>
      </c>
      <c r="E950" s="264">
        <v>14019</v>
      </c>
      <c r="F950" s="208">
        <f t="shared" ref="F950:F954" si="99">ROUND(E950*D950,0)</f>
        <v>8087281</v>
      </c>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2" customHeight="1">
      <c r="A951" s="205" t="s">
        <v>1482</v>
      </c>
      <c r="B951" s="239" t="s">
        <v>1483</v>
      </c>
      <c r="C951" s="205" t="s">
        <v>1387</v>
      </c>
      <c r="D951" s="207">
        <v>435.74</v>
      </c>
      <c r="E951" s="264">
        <v>4418</v>
      </c>
      <c r="F951" s="208">
        <f t="shared" si="99"/>
        <v>1925099</v>
      </c>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2" customHeight="1">
      <c r="A952" s="205" t="s">
        <v>1484</v>
      </c>
      <c r="B952" s="239" t="s">
        <v>451</v>
      </c>
      <c r="C952" s="205" t="s">
        <v>389</v>
      </c>
      <c r="D952" s="207">
        <v>576.88</v>
      </c>
      <c r="E952" s="264">
        <v>24082</v>
      </c>
      <c r="F952" s="208">
        <f t="shared" si="99"/>
        <v>13892424</v>
      </c>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2" customHeight="1">
      <c r="A953" s="205" t="s">
        <v>1485</v>
      </c>
      <c r="B953" s="239" t="s">
        <v>1486</v>
      </c>
      <c r="C953" s="205" t="s">
        <v>389</v>
      </c>
      <c r="D953" s="207">
        <v>576.88</v>
      </c>
      <c r="E953" s="264">
        <v>91229</v>
      </c>
      <c r="F953" s="208">
        <f t="shared" si="99"/>
        <v>52628186</v>
      </c>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2" customHeight="1">
      <c r="A954" s="205" t="s">
        <v>1487</v>
      </c>
      <c r="B954" s="239" t="s">
        <v>1488</v>
      </c>
      <c r="C954" s="205" t="s">
        <v>1387</v>
      </c>
      <c r="D954" s="207">
        <v>435.74</v>
      </c>
      <c r="E954" s="264">
        <v>17685</v>
      </c>
      <c r="F954" s="208">
        <f t="shared" si="99"/>
        <v>7706062</v>
      </c>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2" customHeight="1">
      <c r="A955" s="201">
        <v>15.3</v>
      </c>
      <c r="B955" s="202" t="s">
        <v>1489</v>
      </c>
      <c r="C955" s="209"/>
      <c r="D955" s="229"/>
      <c r="E955" s="210"/>
      <c r="F955" s="21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2" customHeight="1">
      <c r="A956" s="205" t="s">
        <v>1490</v>
      </c>
      <c r="B956" s="251" t="s">
        <v>1491</v>
      </c>
      <c r="C956" s="212" t="s">
        <v>389</v>
      </c>
      <c r="D956" s="207">
        <v>22.05</v>
      </c>
      <c r="E956" s="208">
        <v>91862</v>
      </c>
      <c r="F956" s="208">
        <f t="shared" ref="F956:F960" si="100">ROUND(E956*D956,0)</f>
        <v>2025557</v>
      </c>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2" customHeight="1">
      <c r="A957" s="205" t="s">
        <v>1492</v>
      </c>
      <c r="B957" s="206" t="s">
        <v>1493</v>
      </c>
      <c r="C957" s="205" t="s">
        <v>1156</v>
      </c>
      <c r="D957" s="207">
        <v>1</v>
      </c>
      <c r="E957" s="208">
        <v>150000</v>
      </c>
      <c r="F957" s="208">
        <f t="shared" si="100"/>
        <v>150000</v>
      </c>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2" customHeight="1">
      <c r="A958" s="205" t="s">
        <v>1494</v>
      </c>
      <c r="B958" s="206" t="s">
        <v>1495</v>
      </c>
      <c r="C958" s="205" t="s">
        <v>389</v>
      </c>
      <c r="D958" s="207">
        <v>20</v>
      </c>
      <c r="E958" s="258">
        <v>11475</v>
      </c>
      <c r="F958" s="208">
        <f t="shared" si="100"/>
        <v>229500</v>
      </c>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2" customHeight="1">
      <c r="A959" s="205" t="s">
        <v>1496</v>
      </c>
      <c r="B959" s="206" t="s">
        <v>1438</v>
      </c>
      <c r="C959" s="205" t="s">
        <v>389</v>
      </c>
      <c r="D959" s="207">
        <v>20</v>
      </c>
      <c r="E959" s="258">
        <v>27083</v>
      </c>
      <c r="F959" s="208">
        <f t="shared" si="100"/>
        <v>541660</v>
      </c>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2" customHeight="1">
      <c r="A960" s="205" t="s">
        <v>1497</v>
      </c>
      <c r="B960" s="206" t="s">
        <v>1440</v>
      </c>
      <c r="C960" s="205" t="s">
        <v>389</v>
      </c>
      <c r="D960" s="207">
        <v>20</v>
      </c>
      <c r="E960" s="258">
        <v>7498</v>
      </c>
      <c r="F960" s="208">
        <f t="shared" si="100"/>
        <v>149960</v>
      </c>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2" customHeight="1">
      <c r="A961" s="201">
        <v>15.4</v>
      </c>
      <c r="B961" s="202" t="s">
        <v>1498</v>
      </c>
      <c r="C961" s="209"/>
      <c r="D961" s="229"/>
      <c r="E961" s="210"/>
      <c r="F961" s="21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2" customHeight="1">
      <c r="A962" s="205" t="s">
        <v>1499</v>
      </c>
      <c r="B962" s="251" t="s">
        <v>1500</v>
      </c>
      <c r="C962" s="212" t="s">
        <v>389</v>
      </c>
      <c r="D962" s="207">
        <v>45</v>
      </c>
      <c r="E962" s="208">
        <v>72895</v>
      </c>
      <c r="F962" s="208">
        <f t="shared" ref="F962:F963" si="101">ROUND(E962*D962,0)</f>
        <v>3280275</v>
      </c>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2" customHeight="1">
      <c r="A963" s="205" t="s">
        <v>1501</v>
      </c>
      <c r="B963" s="206" t="s">
        <v>443</v>
      </c>
      <c r="C963" s="211" t="s">
        <v>225</v>
      </c>
      <c r="D963" s="207">
        <v>8</v>
      </c>
      <c r="E963" s="208">
        <v>76413</v>
      </c>
      <c r="F963" s="208">
        <f t="shared" si="101"/>
        <v>611304</v>
      </c>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2" customHeight="1">
      <c r="A964" s="259"/>
      <c r="B964" s="235" t="s">
        <v>364</v>
      </c>
      <c r="C964" s="236"/>
      <c r="D964" s="237"/>
      <c r="E964" s="238"/>
      <c r="F964" s="238">
        <f>SUM(F946:F963)</f>
        <v>123818526</v>
      </c>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2" customHeight="1">
      <c r="A965" s="196">
        <v>16</v>
      </c>
      <c r="B965" s="197" t="s">
        <v>1502</v>
      </c>
      <c r="C965" s="198"/>
      <c r="D965" s="199"/>
      <c r="E965" s="200"/>
      <c r="F965" s="20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2" customHeight="1">
      <c r="A966" s="250">
        <v>16.100000000000001</v>
      </c>
      <c r="B966" s="202" t="s">
        <v>377</v>
      </c>
      <c r="C966" s="201"/>
      <c r="D966" s="229"/>
      <c r="E966" s="210"/>
      <c r="F966" s="204"/>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2" customHeight="1">
      <c r="A967" s="205" t="s">
        <v>1503</v>
      </c>
      <c r="B967" s="262" t="s">
        <v>1504</v>
      </c>
      <c r="C967" s="205" t="s">
        <v>389</v>
      </c>
      <c r="D967" s="207">
        <v>1818</v>
      </c>
      <c r="E967" s="264">
        <v>10435</v>
      </c>
      <c r="F967" s="208">
        <f t="shared" ref="F967:F975" si="102">ROUND(D967*E967,0)</f>
        <v>18970830</v>
      </c>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2" customHeight="1">
      <c r="A968" s="205" t="s">
        <v>1505</v>
      </c>
      <c r="B968" s="262" t="s">
        <v>1440</v>
      </c>
      <c r="C968" s="205" t="s">
        <v>389</v>
      </c>
      <c r="D968" s="207">
        <v>363.5</v>
      </c>
      <c r="E968" s="264">
        <v>7498</v>
      </c>
      <c r="F968" s="208">
        <f t="shared" si="102"/>
        <v>2725523</v>
      </c>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2" customHeight="1">
      <c r="A969" s="205" t="s">
        <v>1506</v>
      </c>
      <c r="B969" s="262" t="s">
        <v>1507</v>
      </c>
      <c r="C969" s="205" t="s">
        <v>389</v>
      </c>
      <c r="D969" s="207">
        <v>182</v>
      </c>
      <c r="E969" s="264">
        <v>11475</v>
      </c>
      <c r="F969" s="208">
        <f t="shared" si="102"/>
        <v>2088450</v>
      </c>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2" customHeight="1">
      <c r="A970" s="205" t="s">
        <v>1508</v>
      </c>
      <c r="B970" s="262" t="s">
        <v>1509</v>
      </c>
      <c r="C970" s="205" t="s">
        <v>389</v>
      </c>
      <c r="D970" s="207">
        <v>182</v>
      </c>
      <c r="E970" s="264">
        <v>27083</v>
      </c>
      <c r="F970" s="208">
        <f t="shared" si="102"/>
        <v>4929106</v>
      </c>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2" customHeight="1">
      <c r="A971" s="205" t="s">
        <v>1510</v>
      </c>
      <c r="B971" s="262" t="s">
        <v>1511</v>
      </c>
      <c r="C971" s="205" t="s">
        <v>389</v>
      </c>
      <c r="D971" s="207">
        <v>211.5</v>
      </c>
      <c r="E971" s="264">
        <v>17121</v>
      </c>
      <c r="F971" s="208">
        <f t="shared" si="102"/>
        <v>3621092</v>
      </c>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2" customHeight="1">
      <c r="A972" s="205" t="s">
        <v>1512</v>
      </c>
      <c r="B972" s="262" t="s">
        <v>1513</v>
      </c>
      <c r="C972" s="205" t="s">
        <v>389</v>
      </c>
      <c r="D972" s="268">
        <v>42.04</v>
      </c>
      <c r="E972" s="264">
        <v>7498</v>
      </c>
      <c r="F972" s="208">
        <f t="shared" si="102"/>
        <v>315216</v>
      </c>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2" customHeight="1">
      <c r="A973" s="205" t="s">
        <v>1514</v>
      </c>
      <c r="B973" s="262" t="s">
        <v>1515</v>
      </c>
      <c r="C973" s="205" t="s">
        <v>389</v>
      </c>
      <c r="D973" s="207">
        <v>269</v>
      </c>
      <c r="E973" s="264">
        <v>10429</v>
      </c>
      <c r="F973" s="208">
        <f t="shared" si="102"/>
        <v>2805401</v>
      </c>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2" customHeight="1">
      <c r="A974" s="205" t="s">
        <v>1516</v>
      </c>
      <c r="B974" s="262" t="s">
        <v>1517</v>
      </c>
      <c r="C974" s="205" t="s">
        <v>389</v>
      </c>
      <c r="D974" s="207">
        <v>91</v>
      </c>
      <c r="E974" s="264">
        <v>27083</v>
      </c>
      <c r="F974" s="208">
        <f t="shared" si="102"/>
        <v>2464553</v>
      </c>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2" customHeight="1">
      <c r="A975" s="205" t="s">
        <v>1518</v>
      </c>
      <c r="B975" s="262" t="s">
        <v>1519</v>
      </c>
      <c r="C975" s="205" t="s">
        <v>389</v>
      </c>
      <c r="D975" s="207">
        <v>91</v>
      </c>
      <c r="E975" s="264">
        <v>17121</v>
      </c>
      <c r="F975" s="208">
        <f t="shared" si="102"/>
        <v>1558011</v>
      </c>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2" customHeight="1">
      <c r="A976" s="259"/>
      <c r="B976" s="265" t="s">
        <v>364</v>
      </c>
      <c r="C976" s="259"/>
      <c r="D976" s="266"/>
      <c r="E976" s="267"/>
      <c r="F976" s="238">
        <f>SUM(F967:F975)</f>
        <v>39478182</v>
      </c>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2" customHeight="1">
      <c r="A977" s="196"/>
      <c r="B977" s="197" t="s">
        <v>1520</v>
      </c>
      <c r="C977" s="198"/>
      <c r="D977" s="199"/>
      <c r="E977" s="200"/>
      <c r="F977" s="20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2" customHeight="1">
      <c r="A978" s="250">
        <v>17.100000000000001</v>
      </c>
      <c r="B978" s="202" t="s">
        <v>292</v>
      </c>
      <c r="C978" s="201"/>
      <c r="D978" s="229"/>
      <c r="E978" s="210"/>
      <c r="F978" s="204"/>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2" customHeight="1">
      <c r="A979" s="205" t="s">
        <v>1521</v>
      </c>
      <c r="B979" s="219" t="s">
        <v>1522</v>
      </c>
      <c r="C979" s="212" t="s">
        <v>389</v>
      </c>
      <c r="D979" s="207">
        <v>200</v>
      </c>
      <c r="E979" s="208">
        <v>48819</v>
      </c>
      <c r="F979" s="208">
        <f>ROUND(D979*E979,0)</f>
        <v>9763800</v>
      </c>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2" customHeight="1">
      <c r="A980" s="201">
        <v>17.2</v>
      </c>
      <c r="B980" s="202" t="s">
        <v>1523</v>
      </c>
      <c r="C980" s="214"/>
      <c r="D980" s="269"/>
      <c r="E980" s="204"/>
      <c r="F980" s="204"/>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2" customHeight="1">
      <c r="A981" s="205" t="s">
        <v>1524</v>
      </c>
      <c r="B981" s="219" t="s">
        <v>1525</v>
      </c>
      <c r="C981" s="212" t="s">
        <v>389</v>
      </c>
      <c r="D981" s="242">
        <v>448.03</v>
      </c>
      <c r="E981" s="208">
        <v>35942</v>
      </c>
      <c r="F981" s="208">
        <f>ROUND(D981*E981,0)</f>
        <v>16103094</v>
      </c>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2" customHeight="1">
      <c r="A982" s="201">
        <v>17.3</v>
      </c>
      <c r="B982" s="202" t="s">
        <v>1526</v>
      </c>
      <c r="C982" s="214"/>
      <c r="D982" s="203"/>
      <c r="E982" s="204"/>
      <c r="F982" s="204"/>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2" customHeight="1">
      <c r="A983" s="205" t="s">
        <v>1527</v>
      </c>
      <c r="B983" s="219" t="s">
        <v>1288</v>
      </c>
      <c r="C983" s="205" t="s">
        <v>389</v>
      </c>
      <c r="D983" s="242">
        <v>1150.4000000000001</v>
      </c>
      <c r="E983" s="208">
        <v>71900</v>
      </c>
      <c r="F983" s="208">
        <f>ROUND(D983*E983,0)</f>
        <v>82713760</v>
      </c>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2" customHeight="1">
      <c r="A984" s="201">
        <v>17.399999999999999</v>
      </c>
      <c r="B984" s="202" t="s">
        <v>1528</v>
      </c>
      <c r="C984" s="201"/>
      <c r="D984" s="209"/>
      <c r="E984" s="210"/>
      <c r="F984" s="210"/>
      <c r="G984" s="256"/>
      <c r="H984" s="256"/>
      <c r="I984" s="256"/>
      <c r="J984" s="256"/>
      <c r="K984" s="256"/>
      <c r="L984" s="256"/>
      <c r="M984" s="256"/>
      <c r="N984" s="256"/>
      <c r="O984" s="256"/>
      <c r="P984" s="256"/>
      <c r="Q984" s="256"/>
      <c r="R984" s="256"/>
      <c r="S984" s="256"/>
      <c r="T984" s="256"/>
      <c r="U984" s="256"/>
      <c r="V984" s="256"/>
      <c r="W984" s="256"/>
      <c r="X984" s="256"/>
      <c r="Y984" s="256"/>
      <c r="Z984" s="256"/>
    </row>
    <row r="985" spans="1:26" ht="12" customHeight="1">
      <c r="A985" s="205" t="s">
        <v>1529</v>
      </c>
      <c r="B985" s="219" t="s">
        <v>1530</v>
      </c>
      <c r="C985" s="205" t="s">
        <v>217</v>
      </c>
      <c r="D985" s="242">
        <v>116</v>
      </c>
      <c r="E985" s="208">
        <v>20265</v>
      </c>
      <c r="F985" s="208">
        <f t="shared" ref="F985:F987" si="103">ROUND(D985*E985,0)</f>
        <v>2350740</v>
      </c>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2" customHeight="1">
      <c r="A986" s="205" t="s">
        <v>1531</v>
      </c>
      <c r="B986" s="219" t="s">
        <v>816</v>
      </c>
      <c r="C986" s="205" t="s">
        <v>217</v>
      </c>
      <c r="D986" s="242">
        <v>116</v>
      </c>
      <c r="E986" s="208">
        <v>45500</v>
      </c>
      <c r="F986" s="208">
        <f t="shared" si="103"/>
        <v>5278000</v>
      </c>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2" customHeight="1">
      <c r="A987" s="205" t="s">
        <v>1532</v>
      </c>
      <c r="B987" s="219" t="s">
        <v>447</v>
      </c>
      <c r="C987" s="205" t="s">
        <v>225</v>
      </c>
      <c r="D987" s="242">
        <v>12</v>
      </c>
      <c r="E987" s="208">
        <v>160724</v>
      </c>
      <c r="F987" s="208">
        <f t="shared" si="103"/>
        <v>1928688</v>
      </c>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2" customHeight="1">
      <c r="A988" s="201">
        <v>17.5</v>
      </c>
      <c r="B988" s="202" t="s">
        <v>1533</v>
      </c>
      <c r="C988" s="214"/>
      <c r="D988" s="203"/>
      <c r="E988" s="204"/>
      <c r="F988" s="204"/>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2" customHeight="1">
      <c r="A989" s="205" t="s">
        <v>1534</v>
      </c>
      <c r="B989" s="219" t="s">
        <v>1535</v>
      </c>
      <c r="C989" s="205" t="s">
        <v>1156</v>
      </c>
      <c r="D989" s="242">
        <v>1</v>
      </c>
      <c r="E989" s="208">
        <v>7000000</v>
      </c>
      <c r="F989" s="208">
        <f>ROUND(D989*E989,0)</f>
        <v>7000000</v>
      </c>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2" customHeight="1">
      <c r="A990" s="234"/>
      <c r="B990" s="224" t="s">
        <v>364</v>
      </c>
      <c r="C990" s="234"/>
      <c r="D990" s="270"/>
      <c r="E990" s="249"/>
      <c r="F990" s="238">
        <f>SUM(F979:F989)</f>
        <v>125138082</v>
      </c>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2" customHeight="1">
      <c r="A991" s="196">
        <v>18</v>
      </c>
      <c r="B991" s="197" t="s">
        <v>1536</v>
      </c>
      <c r="C991" s="198"/>
      <c r="D991" s="199"/>
      <c r="E991" s="200"/>
      <c r="F991" s="20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2" customHeight="1">
      <c r="A992" s="250">
        <v>18.100000000000001</v>
      </c>
      <c r="B992" s="202" t="s">
        <v>1537</v>
      </c>
      <c r="C992" s="201"/>
      <c r="D992" s="229"/>
      <c r="E992" s="210"/>
      <c r="F992" s="204"/>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2" customHeight="1">
      <c r="A993" s="205" t="s">
        <v>1538</v>
      </c>
      <c r="B993" s="206" t="s">
        <v>1539</v>
      </c>
      <c r="C993" s="212" t="s">
        <v>389</v>
      </c>
      <c r="D993" s="213">
        <v>43.560000000000016</v>
      </c>
      <c r="E993" s="208">
        <v>13206</v>
      </c>
      <c r="F993" s="208">
        <f t="shared" ref="F993:F994" si="104">ROUND(D993*E993,0)</f>
        <v>575253</v>
      </c>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2" customHeight="1">
      <c r="A994" s="205" t="s">
        <v>1540</v>
      </c>
      <c r="B994" s="206" t="s">
        <v>1504</v>
      </c>
      <c r="C994" s="212" t="s">
        <v>389</v>
      </c>
      <c r="D994" s="213">
        <v>5218.3</v>
      </c>
      <c r="E994" s="208">
        <v>10435</v>
      </c>
      <c r="F994" s="208">
        <f t="shared" si="104"/>
        <v>54452961</v>
      </c>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2" customHeight="1">
      <c r="A995" s="201">
        <v>18.2</v>
      </c>
      <c r="B995" s="202" t="s">
        <v>386</v>
      </c>
      <c r="C995" s="201"/>
      <c r="D995" s="209"/>
      <c r="E995" s="210"/>
      <c r="F995" s="21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2" customHeight="1">
      <c r="A996" s="205" t="s">
        <v>1541</v>
      </c>
      <c r="B996" s="206" t="s">
        <v>1542</v>
      </c>
      <c r="C996" s="205" t="s">
        <v>217</v>
      </c>
      <c r="D996" s="213">
        <v>700</v>
      </c>
      <c r="E996" s="208">
        <v>6548</v>
      </c>
      <c r="F996" s="208">
        <f t="shared" ref="F996:F999" si="105">ROUND(D996*E996,0)</f>
        <v>4583600</v>
      </c>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2" customHeight="1">
      <c r="A997" s="205" t="s">
        <v>1543</v>
      </c>
      <c r="B997" s="206" t="s">
        <v>719</v>
      </c>
      <c r="C997" s="205" t="s">
        <v>490</v>
      </c>
      <c r="D997" s="213">
        <v>1</v>
      </c>
      <c r="E997" s="208">
        <v>150000</v>
      </c>
      <c r="F997" s="208">
        <f t="shared" si="105"/>
        <v>150000</v>
      </c>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2" customHeight="1">
      <c r="A998" s="205" t="s">
        <v>1544</v>
      </c>
      <c r="B998" s="206" t="s">
        <v>395</v>
      </c>
      <c r="C998" s="205" t="s">
        <v>225</v>
      </c>
      <c r="D998" s="213">
        <v>524</v>
      </c>
      <c r="E998" s="208">
        <v>37463</v>
      </c>
      <c r="F998" s="208">
        <f t="shared" si="105"/>
        <v>19630612</v>
      </c>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2" customHeight="1">
      <c r="A999" s="205" t="s">
        <v>1545</v>
      </c>
      <c r="B999" s="206" t="s">
        <v>397</v>
      </c>
      <c r="C999" s="205" t="s">
        <v>225</v>
      </c>
      <c r="D999" s="213">
        <v>300</v>
      </c>
      <c r="E999" s="208">
        <v>28146</v>
      </c>
      <c r="F999" s="208">
        <f t="shared" si="105"/>
        <v>8443800</v>
      </c>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2" customHeight="1">
      <c r="A1000" s="201">
        <v>18.3</v>
      </c>
      <c r="B1000" s="202" t="s">
        <v>1546</v>
      </c>
      <c r="C1000" s="201"/>
      <c r="D1000" s="209"/>
      <c r="E1000" s="210"/>
      <c r="F1000" s="21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row r="1001" spans="1:26" ht="12" customHeight="1">
      <c r="A1001" s="205" t="s">
        <v>1547</v>
      </c>
      <c r="B1001" s="206" t="s">
        <v>1530</v>
      </c>
      <c r="C1001" s="205" t="s">
        <v>217</v>
      </c>
      <c r="D1001" s="213">
        <v>910.08</v>
      </c>
      <c r="E1001" s="208">
        <v>20265</v>
      </c>
      <c r="F1001" s="208">
        <f t="shared" ref="F1001:F1004" si="106">ROUND(D1001*E1001,0)</f>
        <v>18442771</v>
      </c>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row>
    <row r="1002" spans="1:26" ht="12" customHeight="1">
      <c r="A1002" s="205" t="s">
        <v>1548</v>
      </c>
      <c r="B1002" s="206" t="s">
        <v>1549</v>
      </c>
      <c r="C1002" s="205" t="s">
        <v>217</v>
      </c>
      <c r="D1002" s="213">
        <v>910.08</v>
      </c>
      <c r="E1002" s="208">
        <v>45500</v>
      </c>
      <c r="F1002" s="208">
        <f t="shared" si="106"/>
        <v>41408640</v>
      </c>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row>
    <row r="1003" spans="1:26" ht="12" customHeight="1">
      <c r="A1003" s="205" t="s">
        <v>1550</v>
      </c>
      <c r="B1003" s="206" t="s">
        <v>1551</v>
      </c>
      <c r="C1003" s="205" t="s">
        <v>225</v>
      </c>
      <c r="D1003" s="207">
        <v>70</v>
      </c>
      <c r="E1003" s="208">
        <v>22348</v>
      </c>
      <c r="F1003" s="208">
        <f t="shared" si="106"/>
        <v>1564360</v>
      </c>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row>
    <row r="1004" spans="1:26" ht="12" customHeight="1">
      <c r="A1004" s="205" t="s">
        <v>1552</v>
      </c>
      <c r="B1004" s="206" t="s">
        <v>820</v>
      </c>
      <c r="C1004" s="205" t="s">
        <v>225</v>
      </c>
      <c r="D1004" s="207">
        <v>70</v>
      </c>
      <c r="E1004" s="208">
        <v>4348</v>
      </c>
      <c r="F1004" s="208">
        <f t="shared" si="106"/>
        <v>304360</v>
      </c>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row>
    <row r="1005" spans="1:26" ht="12" customHeight="1">
      <c r="A1005" s="201">
        <v>18.399999999999999</v>
      </c>
      <c r="B1005" s="202" t="s">
        <v>1553</v>
      </c>
      <c r="C1005" s="201"/>
      <c r="D1005" s="209"/>
      <c r="E1005" s="210"/>
      <c r="F1005" s="210"/>
      <c r="G1005" s="190"/>
      <c r="H1005" s="190"/>
      <c r="I1005" s="190"/>
      <c r="J1005" s="190"/>
      <c r="K1005" s="190"/>
      <c r="L1005" s="190"/>
      <c r="M1005" s="190"/>
      <c r="N1005" s="190"/>
      <c r="O1005" s="190"/>
      <c r="P1005" s="190"/>
      <c r="Q1005" s="190"/>
      <c r="R1005" s="190"/>
      <c r="S1005" s="190"/>
      <c r="T1005" s="190"/>
      <c r="U1005" s="190"/>
      <c r="V1005" s="190"/>
      <c r="W1005" s="190"/>
      <c r="X1005" s="190"/>
      <c r="Y1005" s="190"/>
      <c r="Z1005" s="190"/>
    </row>
    <row r="1006" spans="1:26" ht="12" customHeight="1">
      <c r="A1006" s="205" t="s">
        <v>1554</v>
      </c>
      <c r="B1006" s="206" t="s">
        <v>1555</v>
      </c>
      <c r="C1006" s="205" t="s">
        <v>217</v>
      </c>
      <c r="D1006" s="213">
        <v>20</v>
      </c>
      <c r="E1006" s="208">
        <v>39452</v>
      </c>
      <c r="F1006" s="208">
        <f t="shared" ref="F1006:F1012" si="107">ROUND(D1006*E1006,0)</f>
        <v>789040</v>
      </c>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row>
    <row r="1007" spans="1:26" ht="12" customHeight="1">
      <c r="A1007" s="205" t="s">
        <v>1556</v>
      </c>
      <c r="B1007" s="206" t="s">
        <v>296</v>
      </c>
      <c r="C1007" s="205" t="s">
        <v>217</v>
      </c>
      <c r="D1007" s="213">
        <v>35</v>
      </c>
      <c r="E1007" s="208">
        <v>24082</v>
      </c>
      <c r="F1007" s="208">
        <f t="shared" si="107"/>
        <v>842870</v>
      </c>
      <c r="G1007" s="190"/>
      <c r="H1007" s="190"/>
      <c r="I1007" s="190"/>
      <c r="J1007" s="190"/>
      <c r="K1007" s="190"/>
      <c r="L1007" s="190"/>
      <c r="M1007" s="190"/>
      <c r="N1007" s="190"/>
      <c r="O1007" s="190"/>
      <c r="P1007" s="190"/>
      <c r="Q1007" s="190"/>
      <c r="R1007" s="190"/>
      <c r="S1007" s="190"/>
      <c r="T1007" s="190"/>
      <c r="U1007" s="190"/>
      <c r="V1007" s="190"/>
      <c r="W1007" s="190"/>
      <c r="X1007" s="190"/>
      <c r="Y1007" s="190"/>
      <c r="Z1007" s="190"/>
    </row>
    <row r="1008" spans="1:26" ht="12" customHeight="1">
      <c r="A1008" s="205" t="s">
        <v>1557</v>
      </c>
      <c r="B1008" s="206" t="s">
        <v>473</v>
      </c>
      <c r="C1008" s="205" t="s">
        <v>217</v>
      </c>
      <c r="D1008" s="207">
        <v>35</v>
      </c>
      <c r="E1008" s="208">
        <v>91229</v>
      </c>
      <c r="F1008" s="208">
        <f t="shared" si="107"/>
        <v>3193015</v>
      </c>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row>
    <row r="1009" spans="1:26" ht="12" customHeight="1">
      <c r="A1009" s="205" t="s">
        <v>1558</v>
      </c>
      <c r="B1009" s="206" t="s">
        <v>1559</v>
      </c>
      <c r="C1009" s="205" t="s">
        <v>225</v>
      </c>
      <c r="D1009" s="207">
        <v>1</v>
      </c>
      <c r="E1009" s="208">
        <v>400000</v>
      </c>
      <c r="F1009" s="208">
        <f t="shared" si="107"/>
        <v>400000</v>
      </c>
      <c r="G1009" s="190"/>
      <c r="H1009" s="190"/>
      <c r="I1009" s="190"/>
      <c r="J1009" s="190"/>
      <c r="K1009" s="190"/>
      <c r="L1009" s="190"/>
      <c r="M1009" s="190"/>
      <c r="N1009" s="190"/>
      <c r="O1009" s="190"/>
      <c r="P1009" s="190"/>
      <c r="Q1009" s="190"/>
      <c r="R1009" s="190"/>
      <c r="S1009" s="190"/>
      <c r="T1009" s="190"/>
      <c r="U1009" s="190"/>
      <c r="V1009" s="190"/>
      <c r="W1009" s="190"/>
      <c r="X1009" s="190"/>
      <c r="Y1009" s="190"/>
      <c r="Z1009" s="190"/>
    </row>
    <row r="1010" spans="1:26" ht="12" customHeight="1">
      <c r="A1010" s="205" t="s">
        <v>1560</v>
      </c>
      <c r="B1010" s="206" t="s">
        <v>1561</v>
      </c>
      <c r="C1010" s="205" t="s">
        <v>225</v>
      </c>
      <c r="D1010" s="207">
        <v>3</v>
      </c>
      <c r="E1010" s="208">
        <v>76413</v>
      </c>
      <c r="F1010" s="208">
        <f t="shared" si="107"/>
        <v>229239</v>
      </c>
      <c r="G1010" s="190"/>
      <c r="H1010" s="190"/>
      <c r="I1010" s="190"/>
      <c r="J1010" s="190"/>
      <c r="K1010" s="190"/>
      <c r="L1010" s="190"/>
      <c r="M1010" s="190"/>
      <c r="N1010" s="190"/>
      <c r="O1010" s="190"/>
      <c r="P1010" s="190"/>
      <c r="Q1010" s="190"/>
      <c r="R1010" s="190"/>
      <c r="S1010" s="190"/>
      <c r="T1010" s="190"/>
      <c r="U1010" s="190"/>
      <c r="V1010" s="190"/>
      <c r="W1010" s="190"/>
      <c r="X1010" s="190"/>
      <c r="Y1010" s="190"/>
      <c r="Z1010" s="190"/>
    </row>
    <row r="1011" spans="1:26" ht="12" customHeight="1">
      <c r="A1011" s="205" t="s">
        <v>1562</v>
      </c>
      <c r="B1011" s="206" t="s">
        <v>508</v>
      </c>
      <c r="C1011" s="205" t="s">
        <v>225</v>
      </c>
      <c r="D1011" s="207">
        <v>1</v>
      </c>
      <c r="E1011" s="208">
        <v>85655</v>
      </c>
      <c r="F1011" s="208">
        <f t="shared" si="107"/>
        <v>85655</v>
      </c>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row>
    <row r="1012" spans="1:26" ht="12" customHeight="1">
      <c r="A1012" s="205" t="s">
        <v>1563</v>
      </c>
      <c r="B1012" s="206" t="s">
        <v>447</v>
      </c>
      <c r="C1012" s="205" t="s">
        <v>225</v>
      </c>
      <c r="D1012" s="207">
        <v>1</v>
      </c>
      <c r="E1012" s="208">
        <v>160724</v>
      </c>
      <c r="F1012" s="208">
        <f t="shared" si="107"/>
        <v>160724</v>
      </c>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row>
    <row r="1013" spans="1:26" ht="12" customHeight="1">
      <c r="A1013" s="234"/>
      <c r="B1013" s="235" t="s">
        <v>364</v>
      </c>
      <c r="C1013" s="247"/>
      <c r="D1013" s="248"/>
      <c r="E1013" s="249"/>
      <c r="F1013" s="238">
        <f>SUM(F993:F1012)</f>
        <v>155256900</v>
      </c>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row>
    <row r="1014" spans="1:26" ht="12" customHeight="1">
      <c r="A1014" s="463"/>
      <c r="B1014" s="453"/>
      <c r="C1014" s="453"/>
      <c r="D1014" s="453"/>
      <c r="E1014" s="423"/>
      <c r="F1014" s="271"/>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row>
    <row r="1015" spans="1:26" ht="12" customHeight="1">
      <c r="A1015" s="460" t="s">
        <v>1588</v>
      </c>
      <c r="B1015" s="453"/>
      <c r="C1015" s="453"/>
      <c r="D1015" s="453"/>
      <c r="E1015" s="423"/>
      <c r="F1015" s="272">
        <f>SUM(F82,F102,F328,F340,F444,F485,F604,F624,F739,F779,F888,F909,F926,F943,F964,F976,F990,F1013)</f>
        <v>1928641241</v>
      </c>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row>
    <row r="1016" spans="1:26" ht="12" customHeight="1">
      <c r="A1016" s="460" t="s">
        <v>1589</v>
      </c>
      <c r="B1016" s="453"/>
      <c r="C1016" s="453"/>
      <c r="D1016" s="453"/>
      <c r="E1016" s="423"/>
      <c r="F1016" s="272">
        <f>ROUND($F$1015*0.18,0)</f>
        <v>347155423</v>
      </c>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row>
    <row r="1017" spans="1:26" ht="12" customHeight="1">
      <c r="A1017" s="460" t="s">
        <v>1590</v>
      </c>
      <c r="B1017" s="453"/>
      <c r="C1017" s="453"/>
      <c r="D1017" s="453"/>
      <c r="E1017" s="423"/>
      <c r="F1017" s="272">
        <f>ROUND($F$1015*0.05,0)</f>
        <v>96432062</v>
      </c>
      <c r="G1017" s="190"/>
      <c r="H1017" s="190"/>
      <c r="I1017" s="190"/>
      <c r="J1017" s="190"/>
      <c r="K1017" s="190"/>
      <c r="L1017" s="190"/>
      <c r="M1017" s="190"/>
      <c r="N1017" s="190"/>
      <c r="O1017" s="190"/>
      <c r="P1017" s="190"/>
      <c r="Q1017" s="190"/>
      <c r="R1017" s="190"/>
      <c r="S1017" s="190"/>
      <c r="T1017" s="190"/>
      <c r="U1017" s="190"/>
      <c r="V1017" s="190"/>
      <c r="W1017" s="190"/>
      <c r="X1017" s="190"/>
      <c r="Y1017" s="190"/>
      <c r="Z1017" s="190"/>
    </row>
    <row r="1018" spans="1:26" ht="12" customHeight="1">
      <c r="A1018" s="460" t="s">
        <v>1591</v>
      </c>
      <c r="B1018" s="453"/>
      <c r="C1018" s="453"/>
      <c r="D1018" s="453"/>
      <c r="E1018" s="423"/>
      <c r="F1018" s="272">
        <f>ROUND($F$1015*0.02,0)</f>
        <v>38572825</v>
      </c>
      <c r="G1018" s="190"/>
      <c r="H1018" s="190"/>
      <c r="I1018" s="190"/>
      <c r="J1018" s="190"/>
      <c r="K1018" s="190"/>
      <c r="L1018" s="190"/>
      <c r="M1018" s="190"/>
      <c r="N1018" s="190"/>
      <c r="O1018" s="190"/>
      <c r="P1018" s="190"/>
      <c r="Q1018" s="190"/>
      <c r="R1018" s="190"/>
      <c r="S1018" s="190"/>
      <c r="T1018" s="190"/>
      <c r="U1018" s="190"/>
      <c r="V1018" s="190"/>
      <c r="W1018" s="190"/>
      <c r="X1018" s="190"/>
      <c r="Y1018" s="190"/>
      <c r="Z1018" s="190"/>
    </row>
    <row r="1019" spans="1:26" ht="12" customHeight="1">
      <c r="A1019" s="460" t="s">
        <v>1592</v>
      </c>
      <c r="B1019" s="453"/>
      <c r="C1019" s="453"/>
      <c r="D1019" s="453"/>
      <c r="E1019" s="423"/>
      <c r="F1019" s="272">
        <f>ROUND(F1015*0.25,0)</f>
        <v>482160310</v>
      </c>
      <c r="G1019" s="190"/>
      <c r="H1019" s="190"/>
      <c r="I1019" s="190"/>
      <c r="J1019" s="190"/>
      <c r="K1019" s="190"/>
      <c r="L1019" s="190"/>
      <c r="M1019" s="190"/>
      <c r="N1019" s="190"/>
      <c r="O1019" s="190"/>
      <c r="P1019" s="190"/>
      <c r="Q1019" s="190"/>
      <c r="R1019" s="190"/>
      <c r="S1019" s="190"/>
      <c r="T1019" s="190"/>
      <c r="U1019" s="190"/>
      <c r="V1019" s="190"/>
      <c r="W1019" s="190"/>
      <c r="X1019" s="190"/>
      <c r="Y1019" s="190"/>
      <c r="Z1019" s="190"/>
    </row>
    <row r="1020" spans="1:26" ht="12" customHeight="1">
      <c r="A1020" s="460" t="s">
        <v>1593</v>
      </c>
      <c r="B1020" s="453"/>
      <c r="C1020" s="453"/>
      <c r="D1020" s="453"/>
      <c r="E1020" s="423"/>
      <c r="F1020" s="272">
        <f>ROUND(F1015+F1019,0)</f>
        <v>2410801551</v>
      </c>
      <c r="G1020" s="190"/>
      <c r="H1020" s="190"/>
      <c r="I1020" s="190"/>
      <c r="J1020" s="190"/>
      <c r="K1020" s="190"/>
      <c r="L1020" s="190"/>
      <c r="M1020" s="190"/>
      <c r="N1020" s="190"/>
      <c r="O1020" s="190"/>
      <c r="P1020" s="190"/>
      <c r="Q1020" s="190"/>
      <c r="R1020" s="190"/>
      <c r="S1020" s="190"/>
      <c r="T1020" s="190"/>
      <c r="U1020" s="190"/>
      <c r="V1020" s="190"/>
      <c r="W1020" s="190"/>
      <c r="X1020" s="190"/>
      <c r="Y1020" s="190"/>
      <c r="Z1020" s="190"/>
    </row>
    <row r="1021" spans="1:26" ht="12" customHeight="1">
      <c r="A1021" s="460" t="s">
        <v>1594</v>
      </c>
      <c r="B1021" s="453"/>
      <c r="C1021" s="453"/>
      <c r="D1021" s="453"/>
      <c r="E1021" s="423"/>
      <c r="F1021" s="272">
        <f>ROUND(F1015*0.05*0.19,0)</f>
        <v>18322092</v>
      </c>
      <c r="G1021" s="190"/>
      <c r="H1021" s="190"/>
      <c r="I1021" s="190"/>
      <c r="J1021" s="190"/>
      <c r="K1021" s="190"/>
      <c r="L1021" s="190"/>
      <c r="M1021" s="190"/>
      <c r="N1021" s="190"/>
      <c r="O1021" s="190"/>
      <c r="P1021" s="190"/>
      <c r="Q1021" s="190"/>
      <c r="R1021" s="190"/>
      <c r="S1021" s="190"/>
      <c r="T1021" s="190"/>
      <c r="U1021" s="190"/>
      <c r="V1021" s="190"/>
      <c r="W1021" s="190"/>
      <c r="X1021" s="190"/>
      <c r="Y1021" s="190"/>
      <c r="Z1021" s="190"/>
    </row>
    <row r="1022" spans="1:26" ht="12" customHeight="1">
      <c r="A1022" s="460" t="s">
        <v>1595</v>
      </c>
      <c r="B1022" s="453"/>
      <c r="C1022" s="453"/>
      <c r="D1022" s="453"/>
      <c r="E1022" s="423"/>
      <c r="F1022" s="272">
        <f>ROUND(F1020+F1021,0)</f>
        <v>2429123643</v>
      </c>
      <c r="G1022" s="273">
        <f>1619415762+809707881</f>
        <v>2429123643</v>
      </c>
      <c r="H1022" s="273"/>
      <c r="I1022" s="190"/>
      <c r="J1022" s="190"/>
      <c r="K1022" s="190"/>
      <c r="L1022" s="190"/>
      <c r="M1022" s="190"/>
      <c r="N1022" s="190"/>
      <c r="O1022" s="190"/>
      <c r="P1022" s="190"/>
      <c r="Q1022" s="190"/>
      <c r="R1022" s="190"/>
      <c r="S1022" s="190"/>
      <c r="T1022" s="190"/>
      <c r="U1022" s="190"/>
      <c r="V1022" s="190"/>
      <c r="W1022" s="190"/>
      <c r="X1022" s="190"/>
      <c r="Y1022" s="190"/>
      <c r="Z1022" s="190"/>
    </row>
    <row r="1023" spans="1:26" ht="12" customHeight="1">
      <c r="A1023" s="195"/>
      <c r="B1023" s="190"/>
      <c r="C1023" s="195"/>
      <c r="D1023" s="195"/>
      <c r="E1023" s="274"/>
      <c r="F1023" s="195"/>
      <c r="G1023" s="190"/>
      <c r="H1023" s="190"/>
      <c r="I1023" s="190"/>
      <c r="J1023" s="190"/>
      <c r="K1023" s="190"/>
      <c r="L1023" s="190"/>
      <c r="M1023" s="190"/>
      <c r="N1023" s="190"/>
      <c r="O1023" s="190"/>
      <c r="P1023" s="190"/>
      <c r="Q1023" s="190"/>
      <c r="R1023" s="190"/>
      <c r="S1023" s="190"/>
      <c r="T1023" s="190"/>
      <c r="U1023" s="190"/>
      <c r="V1023" s="190"/>
      <c r="W1023" s="190"/>
      <c r="X1023" s="190"/>
      <c r="Y1023" s="190"/>
      <c r="Z1023" s="190"/>
    </row>
    <row r="1024" spans="1:26" ht="12" customHeight="1">
      <c r="A1024" s="195"/>
      <c r="B1024" s="190"/>
      <c r="C1024" s="195"/>
      <c r="D1024" s="195"/>
      <c r="E1024" s="274"/>
      <c r="F1024" s="195"/>
      <c r="G1024" s="190"/>
      <c r="H1024" s="190"/>
      <c r="I1024" s="190"/>
      <c r="J1024" s="190"/>
      <c r="K1024" s="190"/>
      <c r="L1024" s="190"/>
      <c r="M1024" s="190"/>
      <c r="N1024" s="190"/>
      <c r="O1024" s="190"/>
      <c r="P1024" s="190"/>
      <c r="Q1024" s="190"/>
      <c r="R1024" s="190"/>
      <c r="S1024" s="190"/>
      <c r="T1024" s="190"/>
      <c r="U1024" s="190"/>
      <c r="V1024" s="190"/>
      <c r="W1024" s="190"/>
      <c r="X1024" s="190"/>
      <c r="Y1024" s="190"/>
      <c r="Z1024" s="190"/>
    </row>
    <row r="1025" spans="1:26" ht="12" customHeight="1">
      <c r="A1025" s="195"/>
      <c r="B1025" s="190"/>
      <c r="C1025" s="195"/>
      <c r="D1025" s="195"/>
      <c r="E1025" s="274"/>
      <c r="F1025" s="195"/>
      <c r="G1025" s="190"/>
      <c r="H1025" s="190"/>
      <c r="I1025" s="190"/>
      <c r="J1025" s="190"/>
      <c r="K1025" s="190"/>
      <c r="L1025" s="190"/>
      <c r="M1025" s="190"/>
      <c r="N1025" s="190"/>
      <c r="O1025" s="190"/>
      <c r="P1025" s="190"/>
      <c r="Q1025" s="190"/>
      <c r="R1025" s="190"/>
      <c r="S1025" s="190"/>
      <c r="T1025" s="190"/>
      <c r="U1025" s="190"/>
      <c r="V1025" s="190"/>
      <c r="W1025" s="190"/>
      <c r="X1025" s="190"/>
      <c r="Y1025" s="190"/>
      <c r="Z1025" s="190"/>
    </row>
    <row r="1026" spans="1:26" ht="12" customHeight="1">
      <c r="A1026" s="195"/>
      <c r="B1026" s="190"/>
      <c r="C1026" s="195"/>
      <c r="D1026" s="195"/>
      <c r="E1026" s="274"/>
      <c r="F1026" s="195"/>
      <c r="G1026" s="190"/>
      <c r="H1026" s="190"/>
      <c r="I1026" s="190"/>
      <c r="J1026" s="190"/>
      <c r="K1026" s="190"/>
      <c r="L1026" s="190"/>
      <c r="M1026" s="190"/>
      <c r="N1026" s="190"/>
      <c r="O1026" s="190"/>
      <c r="P1026" s="190"/>
      <c r="Q1026" s="190"/>
      <c r="R1026" s="190"/>
      <c r="S1026" s="190"/>
      <c r="T1026" s="190"/>
      <c r="U1026" s="190"/>
      <c r="V1026" s="190"/>
      <c r="W1026" s="190"/>
      <c r="X1026" s="190"/>
      <c r="Y1026" s="190"/>
      <c r="Z1026" s="190"/>
    </row>
    <row r="1027" spans="1:26" ht="12" customHeight="1">
      <c r="A1027" s="195"/>
      <c r="B1027" s="190"/>
      <c r="C1027" s="195"/>
      <c r="D1027" s="195"/>
      <c r="E1027" s="274"/>
      <c r="F1027" s="195"/>
      <c r="G1027" s="190"/>
      <c r="H1027" s="190"/>
      <c r="I1027" s="190"/>
      <c r="J1027" s="190"/>
      <c r="K1027" s="190"/>
      <c r="L1027" s="190"/>
      <c r="M1027" s="190"/>
      <c r="N1027" s="190"/>
      <c r="O1027" s="190"/>
      <c r="P1027" s="190"/>
      <c r="Q1027" s="190"/>
      <c r="R1027" s="190"/>
      <c r="S1027" s="190"/>
      <c r="T1027" s="190"/>
      <c r="U1027" s="190"/>
      <c r="V1027" s="190"/>
      <c r="W1027" s="190"/>
      <c r="X1027" s="190"/>
      <c r="Y1027" s="190"/>
      <c r="Z1027" s="190"/>
    </row>
    <row r="1028" spans="1:26" ht="12" customHeight="1">
      <c r="A1028" s="275" t="s">
        <v>1596</v>
      </c>
      <c r="B1028" s="276"/>
      <c r="C1028" s="190"/>
      <c r="D1028" s="275" t="s">
        <v>1597</v>
      </c>
      <c r="E1028" s="277"/>
      <c r="F1028" s="278"/>
      <c r="G1028" s="190"/>
      <c r="H1028" s="190"/>
      <c r="I1028" s="190"/>
      <c r="J1028" s="190"/>
      <c r="K1028" s="190"/>
      <c r="L1028" s="190"/>
      <c r="M1028" s="190"/>
      <c r="N1028" s="190"/>
      <c r="O1028" s="190"/>
      <c r="P1028" s="190"/>
      <c r="Q1028" s="190"/>
      <c r="R1028" s="190"/>
      <c r="S1028" s="190"/>
      <c r="T1028" s="190"/>
      <c r="U1028" s="190"/>
      <c r="V1028" s="190"/>
      <c r="W1028" s="190"/>
      <c r="X1028" s="190"/>
      <c r="Y1028" s="190"/>
      <c r="Z1028" s="190"/>
    </row>
    <row r="1029" spans="1:26" ht="12" customHeight="1">
      <c r="A1029" s="218" t="s">
        <v>1598</v>
      </c>
      <c r="B1029" s="190"/>
      <c r="C1029" s="190"/>
      <c r="D1029" s="218" t="s">
        <v>1599</v>
      </c>
      <c r="E1029" s="274"/>
      <c r="F1029" s="195"/>
      <c r="G1029" s="190"/>
      <c r="H1029" s="190"/>
      <c r="I1029" s="190"/>
      <c r="J1029" s="190"/>
      <c r="K1029" s="190"/>
      <c r="L1029" s="190"/>
      <c r="M1029" s="190"/>
      <c r="N1029" s="190"/>
      <c r="O1029" s="190"/>
      <c r="P1029" s="190"/>
      <c r="Q1029" s="190"/>
      <c r="R1029" s="190"/>
      <c r="S1029" s="190"/>
      <c r="T1029" s="190"/>
      <c r="U1029" s="190"/>
      <c r="V1029" s="190"/>
      <c r="W1029" s="190"/>
      <c r="X1029" s="190"/>
      <c r="Y1029" s="190"/>
      <c r="Z1029" s="190"/>
    </row>
    <row r="1030" spans="1:26" ht="12" customHeight="1">
      <c r="A1030" s="218" t="s">
        <v>1600</v>
      </c>
      <c r="B1030" s="190"/>
      <c r="C1030" s="190"/>
      <c r="D1030" s="218" t="s">
        <v>1600</v>
      </c>
      <c r="E1030" s="274"/>
      <c r="F1030" s="195"/>
      <c r="G1030" s="190"/>
      <c r="H1030" s="190"/>
      <c r="I1030" s="190"/>
      <c r="J1030" s="190"/>
      <c r="K1030" s="190"/>
      <c r="L1030" s="190"/>
      <c r="M1030" s="190"/>
      <c r="N1030" s="190"/>
      <c r="O1030" s="190"/>
      <c r="P1030" s="190"/>
      <c r="Q1030" s="190"/>
      <c r="R1030" s="190"/>
      <c r="S1030" s="190"/>
      <c r="T1030" s="190"/>
      <c r="U1030" s="190"/>
      <c r="V1030" s="190"/>
      <c r="W1030" s="190"/>
      <c r="X1030" s="190"/>
      <c r="Y1030" s="190"/>
      <c r="Z1030" s="190"/>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56" t="s">
        <v>201</v>
      </c>
      <c r="B1" s="453"/>
      <c r="C1" s="453"/>
      <c r="D1" s="453"/>
      <c r="E1" s="453"/>
      <c r="F1" s="423"/>
      <c r="G1" s="75"/>
      <c r="H1" s="75"/>
      <c r="I1" s="75"/>
      <c r="J1" s="75"/>
      <c r="K1" s="75"/>
      <c r="L1" s="75"/>
      <c r="M1" s="75"/>
      <c r="N1" s="75"/>
      <c r="O1" s="75"/>
      <c r="P1" s="75"/>
      <c r="Q1" s="75"/>
      <c r="R1" s="75"/>
      <c r="S1" s="75"/>
      <c r="T1" s="75"/>
      <c r="U1" s="75"/>
      <c r="V1" s="75"/>
      <c r="W1" s="75"/>
      <c r="X1" s="75"/>
      <c r="Y1" s="75"/>
      <c r="Z1" s="75"/>
    </row>
    <row r="2" spans="1:26" ht="12.75" customHeight="1">
      <c r="A2" s="456"/>
      <c r="B2" s="453"/>
      <c r="C2" s="453"/>
      <c r="D2" s="453"/>
      <c r="E2" s="453"/>
      <c r="F2" s="423"/>
      <c r="G2" s="75"/>
      <c r="H2" s="75"/>
      <c r="I2" s="75"/>
      <c r="J2" s="75"/>
      <c r="K2" s="75"/>
      <c r="L2" s="75"/>
      <c r="M2" s="75"/>
      <c r="N2" s="75"/>
      <c r="O2" s="75"/>
      <c r="P2" s="75"/>
      <c r="Q2" s="75"/>
      <c r="R2" s="75"/>
      <c r="S2" s="75"/>
      <c r="T2" s="75"/>
      <c r="U2" s="75"/>
      <c r="V2" s="75"/>
      <c r="W2" s="75"/>
      <c r="X2" s="75"/>
      <c r="Y2" s="75"/>
      <c r="Z2" s="75"/>
    </row>
    <row r="3" spans="1:26" ht="18" customHeight="1">
      <c r="A3" s="457" t="s">
        <v>1601</v>
      </c>
      <c r="B3" s="458"/>
      <c r="C3" s="458"/>
      <c r="D3" s="458"/>
      <c r="E3" s="458"/>
      <c r="F3" s="434"/>
      <c r="G3" s="75"/>
      <c r="H3" s="75"/>
      <c r="I3" s="75"/>
      <c r="J3" s="75"/>
      <c r="K3" s="75"/>
      <c r="L3" s="75"/>
      <c r="M3" s="75"/>
      <c r="N3" s="75"/>
      <c r="O3" s="75"/>
      <c r="P3" s="75"/>
      <c r="Q3" s="75"/>
      <c r="R3" s="75"/>
      <c r="S3" s="75"/>
      <c r="T3" s="75"/>
      <c r="U3" s="75"/>
      <c r="V3" s="75"/>
      <c r="W3" s="75"/>
      <c r="X3" s="75"/>
      <c r="Y3" s="75"/>
      <c r="Z3" s="75"/>
    </row>
    <row r="4" spans="1:26" ht="59.25" customHeight="1">
      <c r="A4" s="435"/>
      <c r="B4" s="448"/>
      <c r="C4" s="448"/>
      <c r="D4" s="448"/>
      <c r="E4" s="448"/>
      <c r="F4" s="436"/>
      <c r="G4" s="75"/>
      <c r="H4" s="75"/>
      <c r="I4" s="75"/>
      <c r="J4" s="75"/>
      <c r="K4" s="75"/>
      <c r="L4" s="75"/>
      <c r="M4" s="75"/>
      <c r="N4" s="75"/>
      <c r="O4" s="75"/>
      <c r="P4" s="75"/>
      <c r="Q4" s="75"/>
      <c r="R4" s="75"/>
      <c r="S4" s="75"/>
      <c r="T4" s="75"/>
      <c r="U4" s="75"/>
      <c r="V4" s="75"/>
      <c r="W4" s="75"/>
      <c r="X4" s="75"/>
      <c r="Y4" s="75"/>
      <c r="Z4" s="75"/>
    </row>
    <row r="5" spans="1:26" ht="12.75" customHeight="1">
      <c r="A5" s="455"/>
      <c r="B5" s="453"/>
      <c r="C5" s="453"/>
      <c r="D5" s="453"/>
      <c r="E5" s="453"/>
      <c r="F5" s="423"/>
      <c r="G5" s="75"/>
      <c r="H5" s="75"/>
      <c r="I5" s="75"/>
      <c r="J5" s="75"/>
      <c r="K5" s="75"/>
      <c r="L5" s="75"/>
      <c r="M5" s="75"/>
      <c r="N5" s="75"/>
      <c r="O5" s="75"/>
      <c r="P5" s="75"/>
      <c r="Q5" s="75"/>
      <c r="R5" s="75"/>
      <c r="S5" s="75"/>
      <c r="T5" s="75"/>
      <c r="U5" s="75"/>
      <c r="V5" s="75"/>
      <c r="W5" s="75"/>
      <c r="X5" s="75"/>
      <c r="Y5" s="75"/>
      <c r="Z5" s="75"/>
    </row>
    <row r="6" spans="1:26" ht="15" customHeight="1">
      <c r="A6" s="452" t="s">
        <v>1602</v>
      </c>
      <c r="B6" s="453"/>
      <c r="C6" s="453"/>
      <c r="D6" s="453"/>
      <c r="E6" s="453"/>
      <c r="F6" s="423"/>
      <c r="G6" s="75"/>
      <c r="H6" s="75"/>
      <c r="I6" s="75"/>
      <c r="J6" s="75"/>
      <c r="K6" s="75"/>
      <c r="L6" s="75"/>
      <c r="M6" s="75"/>
      <c r="N6" s="75"/>
      <c r="O6" s="75"/>
      <c r="P6" s="75"/>
      <c r="Q6" s="75"/>
      <c r="R6" s="75"/>
      <c r="S6" s="75"/>
      <c r="T6" s="75"/>
      <c r="U6" s="75"/>
      <c r="V6" s="75"/>
      <c r="W6" s="75"/>
      <c r="X6" s="75"/>
      <c r="Y6" s="75"/>
      <c r="Z6" s="75"/>
    </row>
    <row r="7" spans="1:26" ht="12.75" customHeight="1">
      <c r="A7" s="168" t="s">
        <v>5</v>
      </c>
      <c r="B7" s="168" t="s">
        <v>208</v>
      </c>
      <c r="C7" s="168" t="s">
        <v>209</v>
      </c>
      <c r="D7" s="168" t="s">
        <v>210</v>
      </c>
      <c r="E7" s="168" t="s">
        <v>205</v>
      </c>
      <c r="F7" s="168" t="s">
        <v>206</v>
      </c>
      <c r="G7" s="75"/>
      <c r="H7" s="75"/>
      <c r="I7" s="75"/>
      <c r="J7" s="75"/>
      <c r="K7" s="75"/>
      <c r="L7" s="75"/>
      <c r="M7" s="75"/>
      <c r="N7" s="75"/>
      <c r="O7" s="75"/>
      <c r="P7" s="75"/>
      <c r="Q7" s="75"/>
      <c r="R7" s="75"/>
      <c r="S7" s="75"/>
      <c r="T7" s="75"/>
      <c r="U7" s="75"/>
      <c r="V7" s="75"/>
      <c r="W7" s="75"/>
      <c r="X7" s="75"/>
      <c r="Y7" s="75"/>
      <c r="Z7" s="75"/>
    </row>
    <row r="8" spans="1:26" ht="12.75" customHeight="1">
      <c r="A8" s="168">
        <v>1</v>
      </c>
      <c r="B8" s="170" t="s">
        <v>1603</v>
      </c>
      <c r="C8" s="168"/>
      <c r="D8" s="168"/>
      <c r="E8" s="168"/>
      <c r="F8" s="168"/>
      <c r="G8" s="75"/>
      <c r="H8" s="75"/>
      <c r="I8" s="75"/>
      <c r="J8" s="75"/>
      <c r="K8" s="75"/>
      <c r="L8" s="75"/>
      <c r="M8" s="75"/>
      <c r="N8" s="75"/>
      <c r="O8" s="75"/>
      <c r="P8" s="75"/>
      <c r="Q8" s="75"/>
      <c r="R8" s="75"/>
      <c r="S8" s="75"/>
      <c r="T8" s="75"/>
      <c r="U8" s="75"/>
      <c r="V8" s="75"/>
      <c r="W8" s="75"/>
      <c r="X8" s="75"/>
      <c r="Y8" s="75"/>
      <c r="Z8" s="75"/>
    </row>
    <row r="9" spans="1:26" ht="12.75" customHeight="1">
      <c r="A9" s="93">
        <v>1.01</v>
      </c>
      <c r="B9" s="156" t="s">
        <v>1604</v>
      </c>
      <c r="C9" s="93" t="s">
        <v>1605</v>
      </c>
      <c r="D9" s="93">
        <v>4</v>
      </c>
      <c r="E9" s="175"/>
      <c r="F9" s="175"/>
      <c r="G9" s="75"/>
      <c r="H9" s="75"/>
      <c r="I9" s="75"/>
      <c r="J9" s="75"/>
      <c r="K9" s="75"/>
      <c r="L9" s="75"/>
      <c r="M9" s="75"/>
      <c r="N9" s="75"/>
      <c r="O9" s="75"/>
      <c r="P9" s="75"/>
      <c r="Q9" s="75"/>
      <c r="R9" s="75"/>
      <c r="S9" s="75"/>
      <c r="T9" s="75"/>
      <c r="U9" s="75"/>
      <c r="V9" s="75"/>
      <c r="W9" s="75"/>
      <c r="X9" s="75"/>
      <c r="Y9" s="75"/>
      <c r="Z9" s="75"/>
    </row>
    <row r="10" spans="1:26" ht="12.75" customHeight="1">
      <c r="A10" s="93">
        <v>1.02</v>
      </c>
      <c r="B10" s="156" t="s">
        <v>1606</v>
      </c>
      <c r="C10" s="93" t="s">
        <v>1605</v>
      </c>
      <c r="D10" s="93">
        <v>4</v>
      </c>
      <c r="E10" s="175"/>
      <c r="F10" s="175"/>
      <c r="G10" s="75"/>
      <c r="H10" s="75"/>
      <c r="I10" s="75"/>
      <c r="J10" s="75"/>
      <c r="K10" s="75"/>
      <c r="L10" s="75"/>
      <c r="M10" s="75"/>
      <c r="N10" s="75"/>
      <c r="O10" s="75"/>
      <c r="P10" s="75"/>
      <c r="Q10" s="75"/>
      <c r="R10" s="75"/>
      <c r="S10" s="75"/>
      <c r="T10" s="75"/>
      <c r="U10" s="75"/>
      <c r="V10" s="75"/>
      <c r="W10" s="75"/>
      <c r="X10" s="75"/>
      <c r="Y10" s="75"/>
      <c r="Z10" s="75"/>
    </row>
    <row r="11" spans="1:26" ht="12.75" customHeight="1">
      <c r="A11" s="93">
        <v>1.03</v>
      </c>
      <c r="B11" s="156" t="s">
        <v>1607</v>
      </c>
      <c r="C11" s="93" t="s">
        <v>1605</v>
      </c>
      <c r="D11" s="93">
        <v>4</v>
      </c>
      <c r="E11" s="175"/>
      <c r="F11" s="175"/>
      <c r="G11" s="75"/>
      <c r="H11" s="75"/>
      <c r="I11" s="75"/>
      <c r="J11" s="75"/>
      <c r="K11" s="75"/>
      <c r="L11" s="75"/>
      <c r="M11" s="75"/>
      <c r="N11" s="75"/>
      <c r="O11" s="75"/>
      <c r="P11" s="75"/>
      <c r="Q11" s="75"/>
      <c r="R11" s="75"/>
      <c r="S11" s="75"/>
      <c r="T11" s="75"/>
      <c r="U11" s="75"/>
      <c r="V11" s="75"/>
      <c r="W11" s="75"/>
      <c r="X11" s="75"/>
      <c r="Y11" s="75"/>
      <c r="Z11" s="75"/>
    </row>
    <row r="12" spans="1:26" ht="12.75" customHeight="1">
      <c r="A12" s="93">
        <v>1.04</v>
      </c>
      <c r="B12" s="156" t="s">
        <v>1608</v>
      </c>
      <c r="C12" s="93" t="s">
        <v>1605</v>
      </c>
      <c r="D12" s="93">
        <v>1</v>
      </c>
      <c r="E12" s="175"/>
      <c r="F12" s="175"/>
      <c r="G12" s="75"/>
      <c r="H12" s="75"/>
      <c r="I12" s="75"/>
      <c r="J12" s="75"/>
      <c r="K12" s="75"/>
      <c r="L12" s="75"/>
      <c r="M12" s="75"/>
      <c r="N12" s="75"/>
      <c r="O12" s="75"/>
      <c r="P12" s="75"/>
      <c r="Q12" s="75"/>
      <c r="R12" s="75"/>
      <c r="S12" s="75"/>
      <c r="T12" s="75"/>
      <c r="U12" s="75"/>
      <c r="V12" s="75"/>
      <c r="W12" s="75"/>
      <c r="X12" s="75"/>
      <c r="Y12" s="75"/>
      <c r="Z12" s="75"/>
    </row>
    <row r="13" spans="1:26" ht="12.75" customHeight="1">
      <c r="A13" s="93">
        <v>1.05</v>
      </c>
      <c r="B13" s="156" t="s">
        <v>1609</v>
      </c>
      <c r="C13" s="93" t="s">
        <v>1605</v>
      </c>
      <c r="D13" s="93">
        <v>40</v>
      </c>
      <c r="E13" s="175"/>
      <c r="F13" s="175"/>
      <c r="G13" s="75"/>
      <c r="H13" s="75"/>
      <c r="I13" s="75"/>
      <c r="J13" s="75"/>
      <c r="K13" s="75"/>
      <c r="L13" s="75"/>
      <c r="M13" s="75"/>
      <c r="N13" s="75"/>
      <c r="O13" s="75"/>
      <c r="P13" s="75"/>
      <c r="Q13" s="75"/>
      <c r="R13" s="75"/>
      <c r="S13" s="75"/>
      <c r="T13" s="75"/>
      <c r="U13" s="75"/>
      <c r="V13" s="75"/>
      <c r="W13" s="75"/>
      <c r="X13" s="75"/>
      <c r="Y13" s="75"/>
      <c r="Z13" s="75"/>
    </row>
    <row r="14" spans="1:26" ht="12.75" customHeight="1">
      <c r="A14" s="93">
        <v>1.06</v>
      </c>
      <c r="B14" s="156" t="s">
        <v>1610</v>
      </c>
      <c r="C14" s="93" t="s">
        <v>1605</v>
      </c>
      <c r="D14" s="93">
        <v>43</v>
      </c>
      <c r="E14" s="175"/>
      <c r="F14" s="175"/>
      <c r="G14" s="75"/>
      <c r="H14" s="75"/>
      <c r="I14" s="75"/>
      <c r="J14" s="75"/>
      <c r="K14" s="75"/>
      <c r="L14" s="75"/>
      <c r="M14" s="75"/>
      <c r="N14" s="75"/>
      <c r="O14" s="75"/>
      <c r="P14" s="75"/>
      <c r="Q14" s="75"/>
      <c r="R14" s="75"/>
      <c r="S14" s="75"/>
      <c r="T14" s="75"/>
      <c r="U14" s="75"/>
      <c r="V14" s="75"/>
      <c r="W14" s="75"/>
      <c r="X14" s="75"/>
      <c r="Y14" s="75"/>
      <c r="Z14" s="75"/>
    </row>
    <row r="15" spans="1:26" ht="12.75" customHeight="1">
      <c r="A15" s="93">
        <v>1.07</v>
      </c>
      <c r="B15" s="156" t="s">
        <v>1611</v>
      </c>
      <c r="C15" s="93" t="s">
        <v>1612</v>
      </c>
      <c r="D15" s="93">
        <v>80</v>
      </c>
      <c r="E15" s="175"/>
      <c r="F15" s="175"/>
      <c r="G15" s="75"/>
      <c r="H15" s="75"/>
      <c r="I15" s="75"/>
      <c r="J15" s="75"/>
      <c r="K15" s="75"/>
      <c r="L15" s="75"/>
      <c r="M15" s="75"/>
      <c r="N15" s="75"/>
      <c r="O15" s="75"/>
      <c r="P15" s="75"/>
      <c r="Q15" s="75"/>
      <c r="R15" s="75"/>
      <c r="S15" s="75"/>
      <c r="T15" s="75"/>
      <c r="U15" s="75"/>
      <c r="V15" s="75"/>
      <c r="W15" s="75"/>
      <c r="X15" s="75"/>
      <c r="Y15" s="75"/>
      <c r="Z15" s="75"/>
    </row>
    <row r="16" spans="1:26" ht="12.75" customHeight="1">
      <c r="A16" s="93">
        <v>1.08</v>
      </c>
      <c r="B16" s="156" t="s">
        <v>1613</v>
      </c>
      <c r="C16" s="93" t="s">
        <v>1612</v>
      </c>
      <c r="D16" s="93">
        <v>80</v>
      </c>
      <c r="E16" s="175"/>
      <c r="F16" s="175"/>
      <c r="G16" s="75"/>
      <c r="H16" s="75"/>
      <c r="I16" s="75"/>
      <c r="J16" s="75"/>
      <c r="K16" s="75"/>
      <c r="L16" s="75"/>
      <c r="M16" s="75"/>
      <c r="N16" s="75"/>
      <c r="O16" s="75"/>
      <c r="P16" s="75"/>
      <c r="Q16" s="75"/>
      <c r="R16" s="75"/>
      <c r="S16" s="75"/>
      <c r="T16" s="75"/>
      <c r="U16" s="75"/>
      <c r="V16" s="75"/>
      <c r="W16" s="75"/>
      <c r="X16" s="75"/>
      <c r="Y16" s="75"/>
      <c r="Z16" s="75"/>
    </row>
    <row r="17" spans="1:26" ht="12.75" customHeight="1">
      <c r="A17" s="93">
        <v>1.0900000000000001</v>
      </c>
      <c r="B17" s="156" t="s">
        <v>1614</v>
      </c>
      <c r="C17" s="93" t="s">
        <v>1605</v>
      </c>
      <c r="D17" s="93">
        <v>4</v>
      </c>
      <c r="E17" s="175"/>
      <c r="F17" s="175"/>
      <c r="G17" s="75"/>
      <c r="H17" s="75"/>
      <c r="I17" s="75"/>
      <c r="J17" s="75"/>
      <c r="K17" s="75"/>
      <c r="L17" s="75"/>
      <c r="M17" s="75"/>
      <c r="N17" s="75"/>
      <c r="O17" s="75"/>
      <c r="P17" s="75"/>
      <c r="Q17" s="75"/>
      <c r="R17" s="75"/>
      <c r="S17" s="75"/>
      <c r="T17" s="75"/>
      <c r="U17" s="75"/>
      <c r="V17" s="75"/>
      <c r="W17" s="75"/>
      <c r="X17" s="75"/>
      <c r="Y17" s="75"/>
      <c r="Z17" s="75"/>
    </row>
    <row r="18" spans="1:26" ht="12.75" customHeight="1">
      <c r="A18" s="93">
        <v>1.1000000000000001</v>
      </c>
      <c r="B18" s="156" t="s">
        <v>1615</v>
      </c>
      <c r="C18" s="93" t="s">
        <v>1605</v>
      </c>
      <c r="D18" s="93">
        <v>4</v>
      </c>
      <c r="E18" s="175"/>
      <c r="F18" s="175"/>
      <c r="G18" s="75"/>
      <c r="H18" s="75"/>
      <c r="I18" s="75"/>
      <c r="J18" s="75"/>
      <c r="K18" s="75"/>
      <c r="L18" s="75"/>
      <c r="M18" s="75"/>
      <c r="N18" s="75"/>
      <c r="O18" s="75"/>
      <c r="P18" s="75"/>
      <c r="Q18" s="75"/>
      <c r="R18" s="75"/>
      <c r="S18" s="75"/>
      <c r="T18" s="75"/>
      <c r="U18" s="75"/>
      <c r="V18" s="75"/>
      <c r="W18" s="75"/>
      <c r="X18" s="75"/>
      <c r="Y18" s="75"/>
      <c r="Z18" s="75"/>
    </row>
    <row r="19" spans="1:26" ht="12.75" customHeight="1">
      <c r="A19" s="93">
        <v>1.1100000000000001</v>
      </c>
      <c r="B19" s="156" t="s">
        <v>1616</v>
      </c>
      <c r="C19" s="93" t="s">
        <v>1605</v>
      </c>
      <c r="D19" s="93">
        <v>4</v>
      </c>
      <c r="E19" s="175"/>
      <c r="F19" s="175"/>
      <c r="G19" s="75"/>
      <c r="H19" s="75"/>
      <c r="I19" s="75"/>
      <c r="J19" s="75"/>
      <c r="K19" s="75"/>
      <c r="L19" s="75"/>
      <c r="M19" s="75"/>
      <c r="N19" s="75"/>
      <c r="O19" s="75"/>
      <c r="P19" s="75"/>
      <c r="Q19" s="75"/>
      <c r="R19" s="75"/>
      <c r="S19" s="75"/>
      <c r="T19" s="75"/>
      <c r="U19" s="75"/>
      <c r="V19" s="75"/>
      <c r="W19" s="75"/>
      <c r="X19" s="75"/>
      <c r="Y19" s="75"/>
      <c r="Z19" s="75"/>
    </row>
    <row r="20" spans="1:26" ht="12.75" customHeight="1">
      <c r="A20" s="93">
        <v>1.1200000000000001</v>
      </c>
      <c r="B20" s="156" t="s">
        <v>1617</v>
      </c>
      <c r="C20" s="93" t="s">
        <v>1605</v>
      </c>
      <c r="D20" s="93">
        <v>4</v>
      </c>
      <c r="E20" s="175"/>
      <c r="F20" s="175"/>
      <c r="G20" s="75"/>
      <c r="H20" s="75"/>
      <c r="I20" s="75"/>
      <c r="J20" s="75"/>
      <c r="K20" s="75"/>
      <c r="L20" s="75"/>
      <c r="M20" s="75"/>
      <c r="N20" s="75"/>
      <c r="O20" s="75"/>
      <c r="P20" s="75"/>
      <c r="Q20" s="75"/>
      <c r="R20" s="75"/>
      <c r="S20" s="75"/>
      <c r="T20" s="75"/>
      <c r="U20" s="75"/>
      <c r="V20" s="75"/>
      <c r="W20" s="75"/>
      <c r="X20" s="75"/>
      <c r="Y20" s="75"/>
      <c r="Z20" s="75"/>
    </row>
    <row r="21" spans="1:26" ht="12.75" customHeight="1">
      <c r="A21" s="93">
        <v>1.1299999999999999</v>
      </c>
      <c r="B21" s="156" t="s">
        <v>1618</v>
      </c>
      <c r="C21" s="93" t="s">
        <v>1612</v>
      </c>
      <c r="D21" s="93">
        <v>140</v>
      </c>
      <c r="E21" s="175"/>
      <c r="F21" s="175"/>
      <c r="G21" s="75"/>
      <c r="H21" s="75"/>
      <c r="I21" s="75"/>
      <c r="J21" s="75"/>
      <c r="K21" s="75"/>
      <c r="L21" s="75"/>
      <c r="M21" s="75"/>
      <c r="N21" s="75"/>
      <c r="O21" s="75"/>
      <c r="P21" s="75"/>
      <c r="Q21" s="75"/>
      <c r="R21" s="75"/>
      <c r="S21" s="75"/>
      <c r="T21" s="75"/>
      <c r="U21" s="75"/>
      <c r="V21" s="75"/>
      <c r="W21" s="75"/>
      <c r="X21" s="75"/>
      <c r="Y21" s="75"/>
      <c r="Z21" s="75"/>
    </row>
    <row r="22" spans="1:26" ht="12.75" customHeight="1">
      <c r="A22" s="93">
        <v>1.1399999999999999</v>
      </c>
      <c r="B22" s="156" t="s">
        <v>1619</v>
      </c>
      <c r="C22" s="93" t="s">
        <v>1612</v>
      </c>
      <c r="D22" s="93">
        <v>90</v>
      </c>
      <c r="E22" s="175"/>
      <c r="F22" s="175"/>
      <c r="G22" s="75"/>
      <c r="H22" s="75"/>
      <c r="I22" s="75"/>
      <c r="J22" s="75"/>
      <c r="K22" s="75"/>
      <c r="L22" s="75"/>
      <c r="M22" s="75"/>
      <c r="N22" s="75"/>
      <c r="O22" s="75"/>
      <c r="P22" s="75"/>
      <c r="Q22" s="75"/>
      <c r="R22" s="75"/>
      <c r="S22" s="75"/>
      <c r="T22" s="75"/>
      <c r="U22" s="75"/>
      <c r="V22" s="75"/>
      <c r="W22" s="75"/>
      <c r="X22" s="75"/>
      <c r="Y22" s="75"/>
      <c r="Z22" s="75"/>
    </row>
    <row r="23" spans="1:26" ht="12.75" customHeight="1">
      <c r="A23" s="93">
        <v>1.1499999999999999</v>
      </c>
      <c r="B23" s="156" t="s">
        <v>1620</v>
      </c>
      <c r="C23" s="93" t="s">
        <v>1605</v>
      </c>
      <c r="D23" s="93">
        <v>1</v>
      </c>
      <c r="E23" s="175"/>
      <c r="F23" s="175"/>
      <c r="G23" s="75"/>
      <c r="H23" s="75"/>
      <c r="I23" s="75"/>
      <c r="J23" s="75"/>
      <c r="K23" s="75"/>
      <c r="L23" s="75"/>
      <c r="M23" s="75"/>
      <c r="N23" s="75"/>
      <c r="O23" s="75"/>
      <c r="P23" s="75"/>
      <c r="Q23" s="75"/>
      <c r="R23" s="75"/>
      <c r="S23" s="75"/>
      <c r="T23" s="75"/>
      <c r="U23" s="75"/>
      <c r="V23" s="75"/>
      <c r="W23" s="75"/>
      <c r="X23" s="75"/>
      <c r="Y23" s="75"/>
      <c r="Z23" s="75"/>
    </row>
    <row r="24" spans="1:26" ht="12.75" customHeight="1">
      <c r="A24" s="93">
        <v>1.1599999999999999</v>
      </c>
      <c r="B24" s="156" t="s">
        <v>1621</v>
      </c>
      <c r="C24" s="93" t="s">
        <v>1622</v>
      </c>
      <c r="D24" s="93">
        <v>1</v>
      </c>
      <c r="E24" s="175"/>
      <c r="F24" s="175"/>
      <c r="G24" s="75"/>
      <c r="H24" s="75"/>
      <c r="I24" s="75"/>
      <c r="J24" s="75"/>
      <c r="K24" s="75"/>
      <c r="L24" s="75"/>
      <c r="M24" s="75"/>
      <c r="N24" s="75"/>
      <c r="O24" s="75"/>
      <c r="P24" s="75"/>
      <c r="Q24" s="75"/>
      <c r="R24" s="75"/>
      <c r="S24" s="75"/>
      <c r="T24" s="75"/>
      <c r="U24" s="75"/>
      <c r="V24" s="75"/>
      <c r="W24" s="75"/>
      <c r="X24" s="75"/>
      <c r="Y24" s="75"/>
      <c r="Z24" s="75"/>
    </row>
    <row r="25" spans="1:26" ht="12.75" customHeight="1">
      <c r="A25" s="93">
        <v>1.17</v>
      </c>
      <c r="B25" s="156" t="s">
        <v>1623</v>
      </c>
      <c r="C25" s="93" t="s">
        <v>1605</v>
      </c>
      <c r="D25" s="93">
        <v>1</v>
      </c>
      <c r="E25" s="175"/>
      <c r="F25" s="175"/>
      <c r="G25" s="75"/>
      <c r="H25" s="75"/>
      <c r="I25" s="75"/>
      <c r="J25" s="75"/>
      <c r="K25" s="75"/>
      <c r="L25" s="75"/>
      <c r="M25" s="75"/>
      <c r="N25" s="75"/>
      <c r="O25" s="75"/>
      <c r="P25" s="75"/>
      <c r="Q25" s="75"/>
      <c r="R25" s="75"/>
      <c r="S25" s="75"/>
      <c r="T25" s="75"/>
      <c r="U25" s="75"/>
      <c r="V25" s="75"/>
      <c r="W25" s="75"/>
      <c r="X25" s="75"/>
      <c r="Y25" s="75"/>
      <c r="Z25" s="75"/>
    </row>
    <row r="26" spans="1:26" ht="12.75" customHeight="1">
      <c r="A26" s="93">
        <v>1.18</v>
      </c>
      <c r="B26" s="156" t="s">
        <v>1624</v>
      </c>
      <c r="C26" s="93" t="s">
        <v>1605</v>
      </c>
      <c r="D26" s="93">
        <v>2</v>
      </c>
      <c r="E26" s="175"/>
      <c r="F26" s="175"/>
      <c r="G26" s="75"/>
      <c r="H26" s="75"/>
      <c r="I26" s="279">
        <f>2300000-E26</f>
        <v>2300000</v>
      </c>
      <c r="J26" s="280"/>
      <c r="K26" s="280"/>
      <c r="L26" s="280"/>
      <c r="M26" s="280"/>
      <c r="N26" s="75"/>
      <c r="O26" s="75"/>
      <c r="P26" s="75"/>
      <c r="Q26" s="75"/>
      <c r="R26" s="75"/>
      <c r="S26" s="75"/>
      <c r="T26" s="75"/>
      <c r="U26" s="75"/>
      <c r="V26" s="75"/>
      <c r="W26" s="75"/>
      <c r="X26" s="75"/>
      <c r="Y26" s="75"/>
      <c r="Z26" s="75"/>
    </row>
    <row r="27" spans="1:26" ht="12.75" customHeight="1">
      <c r="A27" s="93">
        <v>1.19</v>
      </c>
      <c r="B27" s="156" t="s">
        <v>1625</v>
      </c>
      <c r="C27" s="93" t="s">
        <v>389</v>
      </c>
      <c r="D27" s="93">
        <v>64</v>
      </c>
      <c r="E27" s="175"/>
      <c r="F27" s="175"/>
      <c r="G27" s="75"/>
      <c r="H27" s="75"/>
      <c r="I27" s="279"/>
      <c r="J27" s="280"/>
      <c r="K27" s="280"/>
      <c r="L27" s="280"/>
      <c r="M27" s="280"/>
      <c r="N27" s="75"/>
      <c r="O27" s="75"/>
      <c r="P27" s="75"/>
      <c r="Q27" s="75"/>
      <c r="R27" s="75"/>
      <c r="S27" s="75"/>
      <c r="T27" s="75"/>
      <c r="U27" s="75"/>
      <c r="V27" s="75"/>
      <c r="W27" s="75"/>
      <c r="X27" s="75"/>
      <c r="Y27" s="75"/>
      <c r="Z27" s="75"/>
    </row>
    <row r="28" spans="1:26" ht="12.75" customHeight="1">
      <c r="A28" s="281" t="s">
        <v>1626</v>
      </c>
      <c r="B28" s="156" t="s">
        <v>1627</v>
      </c>
      <c r="C28" s="93" t="s">
        <v>217</v>
      </c>
      <c r="D28" s="282">
        <v>120</v>
      </c>
      <c r="E28" s="175"/>
      <c r="F28" s="175"/>
      <c r="G28" s="75"/>
      <c r="H28" s="75"/>
      <c r="I28" s="280"/>
      <c r="J28" s="280"/>
      <c r="K28" s="280"/>
      <c r="L28" s="280">
        <f>1021000/8500</f>
        <v>120.11764705882354</v>
      </c>
      <c r="M28" s="280"/>
      <c r="N28" s="75"/>
      <c r="O28" s="75"/>
      <c r="P28" s="75"/>
      <c r="Q28" s="75"/>
      <c r="R28" s="75"/>
      <c r="S28" s="75"/>
      <c r="T28" s="75"/>
      <c r="U28" s="75"/>
      <c r="V28" s="75"/>
      <c r="W28" s="75"/>
      <c r="X28" s="75"/>
      <c r="Y28" s="75"/>
      <c r="Z28" s="75"/>
    </row>
    <row r="29" spans="1:26" ht="12.75" customHeight="1">
      <c r="A29" s="93">
        <v>1.21</v>
      </c>
      <c r="B29" s="156" t="s">
        <v>1628</v>
      </c>
      <c r="C29" s="93" t="s">
        <v>1622</v>
      </c>
      <c r="D29" s="282">
        <v>1</v>
      </c>
      <c r="E29" s="175"/>
      <c r="F29" s="175"/>
      <c r="G29" s="75"/>
      <c r="H29" s="75"/>
      <c r="I29" s="280"/>
      <c r="J29" s="280"/>
      <c r="K29" s="280"/>
      <c r="L29" s="280"/>
      <c r="M29" s="280"/>
      <c r="N29" s="75"/>
      <c r="O29" s="75"/>
      <c r="P29" s="75"/>
      <c r="Q29" s="75"/>
      <c r="R29" s="75"/>
      <c r="S29" s="75"/>
      <c r="T29" s="75"/>
      <c r="U29" s="75"/>
      <c r="V29" s="75"/>
      <c r="W29" s="75"/>
      <c r="X29" s="75"/>
      <c r="Y29" s="75"/>
      <c r="Z29" s="75"/>
    </row>
    <row r="30" spans="1:26" ht="12.75" customHeight="1">
      <c r="A30" s="93"/>
      <c r="B30" s="283" t="s">
        <v>1629</v>
      </c>
      <c r="C30" s="168"/>
      <c r="D30" s="168"/>
      <c r="E30" s="176"/>
      <c r="F30" s="176"/>
      <c r="G30" s="75"/>
      <c r="H30" s="75"/>
      <c r="I30" s="280"/>
      <c r="J30" s="280"/>
      <c r="K30" s="280"/>
      <c r="L30" s="280"/>
      <c r="M30" s="280"/>
      <c r="N30" s="75"/>
      <c r="O30" s="75"/>
      <c r="P30" s="75"/>
      <c r="Q30" s="75"/>
      <c r="R30" s="75"/>
      <c r="S30" s="75"/>
      <c r="T30" s="75"/>
      <c r="U30" s="75"/>
      <c r="V30" s="75"/>
      <c r="W30" s="75"/>
      <c r="X30" s="75"/>
      <c r="Y30" s="75"/>
      <c r="Z30" s="75"/>
    </row>
    <row r="31" spans="1:26" ht="12.75" customHeight="1">
      <c r="A31" s="168">
        <v>2</v>
      </c>
      <c r="B31" s="284" t="s">
        <v>1630</v>
      </c>
      <c r="C31" s="168"/>
      <c r="D31" s="168"/>
      <c r="E31" s="176"/>
      <c r="F31" s="176"/>
      <c r="G31" s="75"/>
      <c r="H31" s="75"/>
      <c r="I31" s="280"/>
      <c r="J31" s="280"/>
      <c r="K31" s="280"/>
      <c r="L31" s="280"/>
      <c r="M31" s="280"/>
      <c r="N31" s="75"/>
      <c r="O31" s="75"/>
      <c r="P31" s="75"/>
      <c r="Q31" s="75"/>
      <c r="R31" s="75"/>
      <c r="S31" s="75"/>
      <c r="T31" s="75"/>
      <c r="U31" s="75"/>
      <c r="V31" s="75"/>
      <c r="W31" s="75"/>
      <c r="X31" s="75"/>
      <c r="Y31" s="75"/>
      <c r="Z31" s="75"/>
    </row>
    <row r="32" spans="1:26" ht="12.75" customHeight="1">
      <c r="A32" s="93">
        <v>2.0099999999999998</v>
      </c>
      <c r="B32" s="156" t="s">
        <v>1631</v>
      </c>
      <c r="C32" s="93" t="s">
        <v>1605</v>
      </c>
      <c r="D32" s="93">
        <v>1</v>
      </c>
      <c r="E32" s="175"/>
      <c r="F32" s="175"/>
      <c r="G32" s="75"/>
      <c r="H32" s="75"/>
      <c r="I32" s="280"/>
      <c r="J32" s="280"/>
      <c r="K32" s="280"/>
      <c r="L32" s="285"/>
      <c r="M32" s="280"/>
      <c r="N32" s="75"/>
      <c r="O32" s="75"/>
      <c r="P32" s="75"/>
      <c r="Q32" s="75"/>
      <c r="R32" s="75"/>
      <c r="S32" s="75"/>
      <c r="T32" s="75"/>
      <c r="U32" s="75"/>
      <c r="V32" s="75"/>
      <c r="W32" s="75"/>
      <c r="X32" s="75"/>
      <c r="Y32" s="75"/>
      <c r="Z32" s="75"/>
    </row>
    <row r="33" spans="1:26" ht="12.75" customHeight="1">
      <c r="A33" s="93">
        <v>2.02</v>
      </c>
      <c r="B33" s="156" t="s">
        <v>1632</v>
      </c>
      <c r="C33" s="93" t="s">
        <v>1605</v>
      </c>
      <c r="D33" s="93">
        <v>60</v>
      </c>
      <c r="E33" s="175"/>
      <c r="F33" s="175"/>
      <c r="G33" s="75"/>
      <c r="H33" s="75"/>
      <c r="I33" s="280"/>
      <c r="J33" s="280"/>
      <c r="K33" s="280"/>
      <c r="L33" s="280"/>
      <c r="M33" s="280"/>
      <c r="N33" s="75"/>
      <c r="O33" s="75"/>
      <c r="P33" s="75"/>
      <c r="Q33" s="75"/>
      <c r="R33" s="75"/>
      <c r="S33" s="75"/>
      <c r="T33" s="75"/>
      <c r="U33" s="75"/>
      <c r="V33" s="75"/>
      <c r="W33" s="75"/>
      <c r="X33" s="75"/>
      <c r="Y33" s="75"/>
      <c r="Z33" s="75"/>
    </row>
    <row r="34" spans="1:26" ht="12.75" customHeight="1">
      <c r="A34" s="93">
        <v>2.0299999999999998</v>
      </c>
      <c r="B34" s="156" t="s">
        <v>1633</v>
      </c>
      <c r="C34" s="93" t="s">
        <v>1605</v>
      </c>
      <c r="D34" s="93">
        <v>6</v>
      </c>
      <c r="E34" s="175"/>
      <c r="F34" s="175"/>
      <c r="G34" s="75"/>
      <c r="H34" s="75"/>
      <c r="I34" s="75"/>
      <c r="J34" s="75"/>
      <c r="K34" s="75"/>
      <c r="L34" s="75"/>
      <c r="M34" s="75"/>
      <c r="N34" s="75"/>
      <c r="O34" s="75"/>
      <c r="P34" s="75"/>
      <c r="Q34" s="75"/>
      <c r="R34" s="75"/>
      <c r="S34" s="75"/>
      <c r="T34" s="75"/>
      <c r="U34" s="75"/>
      <c r="V34" s="75"/>
      <c r="W34" s="75"/>
      <c r="X34" s="75"/>
      <c r="Y34" s="75"/>
      <c r="Z34" s="75"/>
    </row>
    <row r="35" spans="1:26" ht="12.75" customHeight="1">
      <c r="A35" s="93">
        <v>2.04</v>
      </c>
      <c r="B35" s="156" t="s">
        <v>1634</v>
      </c>
      <c r="C35" s="93" t="s">
        <v>1612</v>
      </c>
      <c r="D35" s="93">
        <v>2135</v>
      </c>
      <c r="E35" s="175"/>
      <c r="F35" s="175"/>
      <c r="G35" s="75"/>
      <c r="H35" s="75"/>
      <c r="I35" s="75"/>
      <c r="J35" s="75"/>
      <c r="K35" s="75"/>
      <c r="L35" s="75"/>
      <c r="M35" s="75"/>
      <c r="N35" s="75"/>
      <c r="O35" s="75"/>
      <c r="P35" s="75"/>
      <c r="Q35" s="75"/>
      <c r="R35" s="75"/>
      <c r="S35" s="75"/>
      <c r="T35" s="75"/>
      <c r="U35" s="75"/>
      <c r="V35" s="75"/>
      <c r="W35" s="75"/>
      <c r="X35" s="75"/>
      <c r="Y35" s="75"/>
      <c r="Z35" s="75"/>
    </row>
    <row r="36" spans="1:26" ht="12.75" customHeight="1">
      <c r="A36" s="93">
        <v>2.0499999999999998</v>
      </c>
      <c r="B36" s="156" t="s">
        <v>1635</v>
      </c>
      <c r="C36" s="286" t="s">
        <v>1605</v>
      </c>
      <c r="D36" s="93">
        <v>72</v>
      </c>
      <c r="E36" s="175"/>
      <c r="F36" s="175"/>
      <c r="G36" s="75"/>
      <c r="H36" s="75"/>
      <c r="I36" s="75"/>
      <c r="J36" s="75"/>
      <c r="K36" s="75"/>
      <c r="L36" s="75"/>
      <c r="M36" s="75"/>
      <c r="N36" s="75"/>
      <c r="O36" s="75"/>
      <c r="P36" s="75"/>
      <c r="Q36" s="75"/>
      <c r="R36" s="75"/>
      <c r="S36" s="75"/>
      <c r="T36" s="75"/>
      <c r="U36" s="75"/>
      <c r="V36" s="75"/>
      <c r="W36" s="75"/>
      <c r="X36" s="75"/>
      <c r="Y36" s="75"/>
      <c r="Z36" s="75"/>
    </row>
    <row r="37" spans="1:26" ht="12.75" customHeight="1">
      <c r="A37" s="93">
        <v>2.06</v>
      </c>
      <c r="B37" s="156" t="s">
        <v>1636</v>
      </c>
      <c r="C37" s="93" t="s">
        <v>1605</v>
      </c>
      <c r="D37" s="93">
        <v>72</v>
      </c>
      <c r="E37" s="175"/>
      <c r="F37" s="175"/>
      <c r="G37" s="75"/>
      <c r="H37" s="75"/>
      <c r="I37" s="287"/>
      <c r="J37" s="75"/>
      <c r="K37" s="75"/>
      <c r="L37" s="75"/>
      <c r="M37" s="75"/>
      <c r="N37" s="75"/>
      <c r="O37" s="75"/>
      <c r="P37" s="75"/>
      <c r="Q37" s="75"/>
      <c r="R37" s="75"/>
      <c r="S37" s="75"/>
      <c r="T37" s="75"/>
      <c r="U37" s="75"/>
      <c r="V37" s="75"/>
      <c r="W37" s="75"/>
      <c r="X37" s="75"/>
      <c r="Y37" s="75"/>
      <c r="Z37" s="75"/>
    </row>
    <row r="38" spans="1:26" ht="12.75" customHeight="1">
      <c r="A38" s="93">
        <v>2.0699999999999998</v>
      </c>
      <c r="B38" s="156" t="s">
        <v>1637</v>
      </c>
      <c r="C38" s="93" t="s">
        <v>1605</v>
      </c>
      <c r="D38" s="93">
        <v>72</v>
      </c>
      <c r="E38" s="175"/>
      <c r="F38" s="175"/>
      <c r="G38" s="75"/>
      <c r="H38" s="75"/>
      <c r="I38" s="75"/>
      <c r="J38" s="75"/>
      <c r="K38" s="75"/>
      <c r="L38" s="75"/>
      <c r="M38" s="75"/>
      <c r="N38" s="75"/>
      <c r="O38" s="75"/>
      <c r="P38" s="75"/>
      <c r="Q38" s="75"/>
      <c r="R38" s="75"/>
      <c r="S38" s="75"/>
      <c r="T38" s="75"/>
      <c r="U38" s="75"/>
      <c r="V38" s="75"/>
      <c r="W38" s="75"/>
      <c r="X38" s="75"/>
      <c r="Y38" s="75"/>
      <c r="Z38" s="75"/>
    </row>
    <row r="39" spans="1:26" ht="12.75" customHeight="1">
      <c r="A39" s="93"/>
      <c r="B39" s="283" t="s">
        <v>1638</v>
      </c>
      <c r="C39" s="93"/>
      <c r="D39" s="93"/>
      <c r="E39" s="175"/>
      <c r="F39" s="176"/>
      <c r="G39" s="75"/>
      <c r="H39" s="75"/>
      <c r="I39" s="75"/>
      <c r="J39" s="75"/>
      <c r="K39" s="75"/>
      <c r="L39" s="75"/>
      <c r="M39" s="75"/>
      <c r="N39" s="75"/>
      <c r="O39" s="75"/>
      <c r="P39" s="75"/>
      <c r="Q39" s="75"/>
      <c r="R39" s="75"/>
      <c r="S39" s="75"/>
      <c r="T39" s="75"/>
      <c r="U39" s="75"/>
      <c r="V39" s="75"/>
      <c r="W39" s="75"/>
      <c r="X39" s="75"/>
      <c r="Y39" s="75"/>
      <c r="Z39" s="75"/>
    </row>
    <row r="40" spans="1:26" ht="12.75" customHeight="1">
      <c r="A40" s="288">
        <v>3</v>
      </c>
      <c r="B40" s="289" t="s">
        <v>1639</v>
      </c>
      <c r="C40" s="168"/>
      <c r="D40" s="290"/>
      <c r="E40" s="291"/>
      <c r="F40" s="291"/>
      <c r="G40" s="75"/>
      <c r="H40" s="75"/>
      <c r="I40" s="75"/>
      <c r="J40" s="75"/>
      <c r="K40" s="75"/>
      <c r="L40" s="75"/>
      <c r="M40" s="75"/>
      <c r="N40" s="75"/>
      <c r="O40" s="75"/>
      <c r="P40" s="75"/>
      <c r="Q40" s="75"/>
      <c r="R40" s="75"/>
      <c r="S40" s="75"/>
      <c r="T40" s="75"/>
      <c r="U40" s="75"/>
      <c r="V40" s="75"/>
      <c r="W40" s="75"/>
      <c r="X40" s="75"/>
      <c r="Y40" s="75"/>
      <c r="Z40" s="75"/>
    </row>
    <row r="41" spans="1:26" ht="12.75" customHeight="1">
      <c r="A41" s="93">
        <v>3.01</v>
      </c>
      <c r="B41" s="156" t="s">
        <v>1640</v>
      </c>
      <c r="C41" s="93" t="s">
        <v>1605</v>
      </c>
      <c r="D41" s="93">
        <v>4</v>
      </c>
      <c r="E41" s="175"/>
      <c r="F41" s="175"/>
      <c r="G41" s="75"/>
      <c r="H41" s="75"/>
      <c r="I41" s="75"/>
      <c r="J41" s="75"/>
      <c r="K41" s="75"/>
      <c r="L41" s="75"/>
      <c r="M41" s="75"/>
      <c r="N41" s="75"/>
      <c r="O41" s="75"/>
      <c r="P41" s="75"/>
      <c r="Q41" s="75"/>
      <c r="R41" s="75"/>
      <c r="S41" s="75"/>
      <c r="T41" s="75"/>
      <c r="U41" s="75"/>
      <c r="V41" s="75"/>
      <c r="W41" s="75"/>
      <c r="X41" s="75"/>
      <c r="Y41" s="75"/>
      <c r="Z41" s="75"/>
    </row>
    <row r="42" spans="1:26" ht="12.75" customHeight="1">
      <c r="A42" s="93">
        <v>3.02</v>
      </c>
      <c r="B42" s="156" t="s">
        <v>1641</v>
      </c>
      <c r="C42" s="93" t="s">
        <v>1605</v>
      </c>
      <c r="D42" s="93">
        <v>4</v>
      </c>
      <c r="E42" s="175"/>
      <c r="F42" s="175"/>
      <c r="G42" s="75"/>
      <c r="H42" s="75"/>
      <c r="I42" s="75"/>
      <c r="J42" s="75"/>
      <c r="K42" s="75"/>
      <c r="L42" s="75"/>
      <c r="M42" s="75"/>
      <c r="N42" s="75"/>
      <c r="O42" s="75"/>
      <c r="P42" s="75"/>
      <c r="Q42" s="75"/>
      <c r="R42" s="75"/>
      <c r="S42" s="75"/>
      <c r="T42" s="75"/>
      <c r="U42" s="75"/>
      <c r="V42" s="75"/>
      <c r="W42" s="75"/>
      <c r="X42" s="75"/>
      <c r="Y42" s="75"/>
      <c r="Z42" s="75"/>
    </row>
    <row r="43" spans="1:26" ht="12.75" customHeight="1">
      <c r="A43" s="93">
        <v>3.03</v>
      </c>
      <c r="B43" s="292" t="s">
        <v>1642</v>
      </c>
      <c r="C43" s="93" t="s">
        <v>1612</v>
      </c>
      <c r="D43" s="93">
        <v>130</v>
      </c>
      <c r="E43" s="175"/>
      <c r="F43" s="175"/>
      <c r="G43" s="75"/>
      <c r="H43" s="75"/>
      <c r="I43" s="75"/>
      <c r="J43" s="75"/>
      <c r="K43" s="75"/>
      <c r="L43" s="75"/>
      <c r="M43" s="75"/>
      <c r="N43" s="75"/>
      <c r="O43" s="75"/>
      <c r="P43" s="75"/>
      <c r="Q43" s="75"/>
      <c r="R43" s="75"/>
      <c r="S43" s="75"/>
      <c r="T43" s="75"/>
      <c r="U43" s="75"/>
      <c r="V43" s="75"/>
      <c r="W43" s="75"/>
      <c r="X43" s="75"/>
      <c r="Y43" s="75"/>
      <c r="Z43" s="75"/>
    </row>
    <row r="44" spans="1:26" ht="12.75" customHeight="1">
      <c r="A44" s="93">
        <v>3.04</v>
      </c>
      <c r="B44" s="156" t="s">
        <v>1643</v>
      </c>
      <c r="C44" s="93" t="s">
        <v>1612</v>
      </c>
      <c r="D44" s="93">
        <v>100</v>
      </c>
      <c r="E44" s="175"/>
      <c r="F44" s="175"/>
      <c r="G44" s="75"/>
      <c r="H44" s="75"/>
      <c r="I44" s="75"/>
      <c r="J44" s="75"/>
      <c r="K44" s="75"/>
      <c r="L44" s="75"/>
      <c r="M44" s="75"/>
      <c r="N44" s="75"/>
      <c r="O44" s="75"/>
      <c r="P44" s="75"/>
      <c r="Q44" s="75"/>
      <c r="R44" s="75"/>
      <c r="S44" s="75"/>
      <c r="T44" s="75"/>
      <c r="U44" s="75"/>
      <c r="V44" s="75"/>
      <c r="W44" s="75"/>
      <c r="X44" s="75"/>
      <c r="Y44" s="75"/>
      <c r="Z44" s="75"/>
    </row>
    <row r="45" spans="1:26" ht="12.75" customHeight="1">
      <c r="A45" s="93">
        <v>3.05</v>
      </c>
      <c r="B45" s="156" t="s">
        <v>1644</v>
      </c>
      <c r="C45" s="93" t="s">
        <v>1605</v>
      </c>
      <c r="D45" s="93">
        <v>60</v>
      </c>
      <c r="E45" s="175"/>
      <c r="F45" s="175"/>
      <c r="G45" s="75"/>
      <c r="H45" s="75"/>
      <c r="I45" s="75"/>
      <c r="J45" s="75"/>
      <c r="K45" s="75"/>
      <c r="L45" s="75"/>
      <c r="M45" s="75"/>
      <c r="N45" s="75"/>
      <c r="O45" s="75"/>
      <c r="P45" s="75"/>
      <c r="Q45" s="75"/>
      <c r="R45" s="75"/>
      <c r="S45" s="75"/>
      <c r="T45" s="75"/>
      <c r="U45" s="75"/>
      <c r="V45" s="75"/>
      <c r="W45" s="75"/>
      <c r="X45" s="75"/>
      <c r="Y45" s="75"/>
      <c r="Z45" s="75"/>
    </row>
    <row r="46" spans="1:26" ht="12.75" customHeight="1">
      <c r="A46" s="93">
        <v>3.06</v>
      </c>
      <c r="B46" s="156" t="s">
        <v>1645</v>
      </c>
      <c r="C46" s="93" t="s">
        <v>1605</v>
      </c>
      <c r="D46" s="282">
        <v>12</v>
      </c>
      <c r="E46" s="175"/>
      <c r="F46" s="175"/>
      <c r="G46" s="75"/>
      <c r="H46" s="75"/>
      <c r="I46" s="75"/>
      <c r="J46" s="75"/>
      <c r="K46" s="75"/>
      <c r="L46" s="75"/>
      <c r="M46" s="75"/>
      <c r="N46" s="75"/>
      <c r="O46" s="75"/>
      <c r="P46" s="75"/>
      <c r="Q46" s="75"/>
      <c r="R46" s="75"/>
      <c r="S46" s="75"/>
      <c r="T46" s="75"/>
      <c r="U46" s="75"/>
      <c r="V46" s="75"/>
      <c r="W46" s="75"/>
      <c r="X46" s="75"/>
      <c r="Y46" s="75"/>
      <c r="Z46" s="75"/>
    </row>
    <row r="47" spans="1:26" ht="12.75" customHeight="1">
      <c r="A47" s="93">
        <v>3.07</v>
      </c>
      <c r="B47" s="156" t="s">
        <v>1646</v>
      </c>
      <c r="C47" s="93" t="s">
        <v>1605</v>
      </c>
      <c r="D47" s="282">
        <v>12</v>
      </c>
      <c r="E47" s="175"/>
      <c r="F47" s="175"/>
      <c r="G47" s="75"/>
      <c r="H47" s="75"/>
      <c r="I47" s="75"/>
      <c r="J47" s="75"/>
      <c r="K47" s="75"/>
      <c r="L47" s="75"/>
      <c r="M47" s="75"/>
      <c r="N47" s="75"/>
      <c r="O47" s="75"/>
      <c r="P47" s="75"/>
      <c r="Q47" s="75"/>
      <c r="R47" s="75"/>
      <c r="S47" s="75"/>
      <c r="T47" s="75"/>
      <c r="U47" s="75"/>
      <c r="V47" s="75"/>
      <c r="W47" s="75"/>
      <c r="X47" s="75"/>
      <c r="Y47" s="75"/>
      <c r="Z47" s="75"/>
    </row>
    <row r="48" spans="1:26" ht="12.75" customHeight="1">
      <c r="A48" s="93">
        <v>3.08</v>
      </c>
      <c r="B48" s="156" t="s">
        <v>1647</v>
      </c>
      <c r="C48" s="93" t="s">
        <v>1605</v>
      </c>
      <c r="D48" s="93">
        <v>4</v>
      </c>
      <c r="E48" s="175"/>
      <c r="F48" s="175"/>
      <c r="G48" s="75"/>
      <c r="H48" s="75"/>
      <c r="I48" s="75"/>
      <c r="J48" s="75"/>
      <c r="K48" s="75"/>
      <c r="L48" s="75"/>
      <c r="M48" s="75"/>
      <c r="N48" s="75"/>
      <c r="O48" s="75"/>
      <c r="P48" s="75"/>
      <c r="Q48" s="75"/>
      <c r="R48" s="75"/>
      <c r="S48" s="75"/>
      <c r="T48" s="75"/>
      <c r="U48" s="75"/>
      <c r="V48" s="75"/>
      <c r="W48" s="75"/>
      <c r="X48" s="75"/>
      <c r="Y48" s="75"/>
      <c r="Z48" s="75"/>
    </row>
    <row r="49" spans="1:26" ht="12.75" customHeight="1">
      <c r="A49" s="93">
        <v>3.09</v>
      </c>
      <c r="B49" s="156" t="s">
        <v>1648</v>
      </c>
      <c r="C49" s="93" t="s">
        <v>1605</v>
      </c>
      <c r="D49" s="93">
        <v>2</v>
      </c>
      <c r="E49" s="175"/>
      <c r="F49" s="175"/>
      <c r="G49" s="75"/>
      <c r="H49" s="75"/>
      <c r="I49" s="75"/>
      <c r="J49" s="75"/>
      <c r="K49" s="75"/>
      <c r="L49" s="75"/>
      <c r="M49" s="75"/>
      <c r="N49" s="75"/>
      <c r="O49" s="75"/>
      <c r="P49" s="75"/>
      <c r="Q49" s="75"/>
      <c r="R49" s="75"/>
      <c r="S49" s="75"/>
      <c r="T49" s="75"/>
      <c r="U49" s="75"/>
      <c r="V49" s="75"/>
      <c r="W49" s="75"/>
      <c r="X49" s="75"/>
      <c r="Y49" s="75"/>
      <c r="Z49" s="75"/>
    </row>
    <row r="50" spans="1:26" ht="12.75" customHeight="1">
      <c r="A50" s="281" t="s">
        <v>1649</v>
      </c>
      <c r="B50" s="156" t="s">
        <v>1650</v>
      </c>
      <c r="C50" s="93" t="s">
        <v>1605</v>
      </c>
      <c r="D50" s="93">
        <v>4</v>
      </c>
      <c r="E50" s="175"/>
      <c r="F50" s="175"/>
      <c r="G50" s="75"/>
      <c r="H50" s="75"/>
      <c r="I50" s="75"/>
      <c r="J50" s="75"/>
      <c r="K50" s="75"/>
      <c r="L50" s="75"/>
      <c r="M50" s="75"/>
      <c r="N50" s="75"/>
      <c r="O50" s="75"/>
      <c r="P50" s="75"/>
      <c r="Q50" s="75"/>
      <c r="R50" s="75"/>
      <c r="S50" s="75"/>
      <c r="T50" s="75"/>
      <c r="U50" s="75"/>
      <c r="V50" s="75"/>
      <c r="W50" s="75"/>
      <c r="X50" s="75"/>
      <c r="Y50" s="75"/>
      <c r="Z50" s="75"/>
    </row>
    <row r="51" spans="1:26" ht="12.75" customHeight="1">
      <c r="A51" s="93">
        <v>3.11</v>
      </c>
      <c r="B51" s="292" t="s">
        <v>1651</v>
      </c>
      <c r="C51" s="93" t="s">
        <v>1605</v>
      </c>
      <c r="D51" s="93">
        <v>8</v>
      </c>
      <c r="E51" s="175"/>
      <c r="F51" s="175"/>
      <c r="G51" s="75"/>
      <c r="H51" s="75"/>
      <c r="I51" s="75"/>
      <c r="J51" s="75"/>
      <c r="K51" s="75"/>
      <c r="L51" s="75"/>
      <c r="M51" s="75"/>
      <c r="N51" s="75"/>
      <c r="O51" s="75"/>
      <c r="P51" s="75"/>
      <c r="Q51" s="75"/>
      <c r="R51" s="75"/>
      <c r="S51" s="75"/>
      <c r="T51" s="75"/>
      <c r="U51" s="75"/>
      <c r="V51" s="75"/>
      <c r="W51" s="75"/>
      <c r="X51" s="75"/>
      <c r="Y51" s="75"/>
      <c r="Z51" s="75"/>
    </row>
    <row r="52" spans="1:26" ht="12.75" customHeight="1">
      <c r="A52" s="93">
        <v>3.12</v>
      </c>
      <c r="B52" s="156" t="s">
        <v>1652</v>
      </c>
      <c r="C52" s="93" t="s">
        <v>1605</v>
      </c>
      <c r="D52" s="93">
        <v>8</v>
      </c>
      <c r="E52" s="175"/>
      <c r="F52" s="175"/>
      <c r="G52" s="75"/>
      <c r="H52" s="75"/>
      <c r="I52" s="75"/>
      <c r="J52" s="75"/>
      <c r="K52" s="75"/>
      <c r="L52" s="75"/>
      <c r="M52" s="75"/>
      <c r="N52" s="75"/>
      <c r="O52" s="75"/>
      <c r="P52" s="75"/>
      <c r="Q52" s="75"/>
      <c r="R52" s="75"/>
      <c r="S52" s="75"/>
      <c r="T52" s="75"/>
      <c r="U52" s="75"/>
      <c r="V52" s="75"/>
      <c r="W52" s="75"/>
      <c r="X52" s="75"/>
      <c r="Y52" s="75"/>
      <c r="Z52" s="75"/>
    </row>
    <row r="53" spans="1:26" ht="12.75" customHeight="1">
      <c r="A53" s="93">
        <v>3.13</v>
      </c>
      <c r="B53" s="156" t="s">
        <v>1653</v>
      </c>
      <c r="C53" s="93" t="s">
        <v>1605</v>
      </c>
      <c r="D53" s="93">
        <v>16</v>
      </c>
      <c r="E53" s="175"/>
      <c r="F53" s="175"/>
      <c r="G53" s="75"/>
      <c r="H53" s="75"/>
      <c r="I53" s="75"/>
      <c r="J53" s="75"/>
      <c r="K53" s="75"/>
      <c r="L53" s="75"/>
      <c r="M53" s="75"/>
      <c r="N53" s="75"/>
      <c r="O53" s="75"/>
      <c r="P53" s="75"/>
      <c r="Q53" s="75"/>
      <c r="R53" s="75"/>
      <c r="S53" s="75"/>
      <c r="T53" s="75"/>
      <c r="U53" s="75"/>
      <c r="V53" s="75"/>
      <c r="W53" s="75"/>
      <c r="X53" s="75"/>
      <c r="Y53" s="75"/>
      <c r="Z53" s="75"/>
    </row>
    <row r="54" spans="1:26" ht="12.75" customHeight="1">
      <c r="A54" s="93">
        <v>3.14</v>
      </c>
      <c r="B54" s="156" t="s">
        <v>1654</v>
      </c>
      <c r="C54" s="93" t="s">
        <v>363</v>
      </c>
      <c r="D54" s="93">
        <v>2</v>
      </c>
      <c r="E54" s="175"/>
      <c r="F54" s="175"/>
      <c r="G54" s="75"/>
      <c r="H54" s="75"/>
      <c r="I54" s="75"/>
      <c r="J54" s="75"/>
      <c r="K54" s="293"/>
      <c r="L54" s="75"/>
      <c r="M54" s="75"/>
      <c r="N54" s="75"/>
      <c r="O54" s="75"/>
      <c r="P54" s="75"/>
      <c r="Q54" s="75"/>
      <c r="R54" s="75"/>
      <c r="S54" s="75"/>
      <c r="T54" s="75"/>
      <c r="U54" s="75"/>
      <c r="V54" s="75"/>
      <c r="W54" s="75"/>
      <c r="X54" s="75"/>
      <c r="Y54" s="75"/>
      <c r="Z54" s="75"/>
    </row>
    <row r="55" spans="1:26" ht="12.75" customHeight="1">
      <c r="A55" s="93">
        <v>3.15</v>
      </c>
      <c r="B55" s="156" t="s">
        <v>1655</v>
      </c>
      <c r="C55" s="93" t="s">
        <v>1612</v>
      </c>
      <c r="D55" s="93">
        <v>140</v>
      </c>
      <c r="E55" s="175"/>
      <c r="F55" s="175"/>
      <c r="G55" s="75"/>
      <c r="H55" s="75"/>
      <c r="I55" s="75"/>
      <c r="J55" s="75"/>
      <c r="K55" s="293"/>
      <c r="L55" s="75"/>
      <c r="M55" s="75"/>
      <c r="N55" s="75"/>
      <c r="O55" s="75"/>
      <c r="P55" s="75"/>
      <c r="Q55" s="75"/>
      <c r="R55" s="75"/>
      <c r="S55" s="75"/>
      <c r="T55" s="75"/>
      <c r="U55" s="75"/>
      <c r="V55" s="75"/>
      <c r="W55" s="75"/>
      <c r="X55" s="75"/>
      <c r="Y55" s="75"/>
      <c r="Z55" s="75"/>
    </row>
    <row r="56" spans="1:26" ht="12.75" customHeight="1">
      <c r="A56" s="93"/>
      <c r="B56" s="294" t="s">
        <v>1629</v>
      </c>
      <c r="C56" s="168"/>
      <c r="D56" s="168"/>
      <c r="E56" s="176"/>
      <c r="F56" s="176"/>
      <c r="G56" s="75"/>
      <c r="H56" s="75"/>
      <c r="I56" s="75"/>
      <c r="J56" s="75"/>
      <c r="K56" s="293"/>
      <c r="L56" s="75"/>
      <c r="M56" s="75"/>
      <c r="N56" s="75"/>
      <c r="O56" s="75"/>
      <c r="P56" s="75"/>
      <c r="Q56" s="75"/>
      <c r="R56" s="75"/>
      <c r="S56" s="75"/>
      <c r="T56" s="75"/>
      <c r="U56" s="75"/>
      <c r="V56" s="75"/>
      <c r="W56" s="75"/>
      <c r="X56" s="75"/>
      <c r="Y56" s="75"/>
      <c r="Z56" s="75"/>
    </row>
    <row r="57" spans="1:26" ht="12.75" customHeight="1">
      <c r="A57" s="168">
        <v>4</v>
      </c>
      <c r="B57" s="295" t="s">
        <v>1656</v>
      </c>
      <c r="C57" s="93"/>
      <c r="D57" s="93"/>
      <c r="E57" s="175"/>
      <c r="F57" s="175"/>
      <c r="G57" s="75"/>
      <c r="H57" s="75"/>
      <c r="I57" s="75"/>
      <c r="J57" s="75"/>
      <c r="K57" s="293"/>
      <c r="L57" s="75"/>
      <c r="M57" s="75"/>
      <c r="N57" s="75"/>
      <c r="O57" s="75"/>
      <c r="P57" s="75"/>
      <c r="Q57" s="75"/>
      <c r="R57" s="75"/>
      <c r="S57" s="75"/>
      <c r="T57" s="75"/>
      <c r="U57" s="75"/>
      <c r="V57" s="75"/>
      <c r="W57" s="75"/>
      <c r="X57" s="75"/>
      <c r="Y57" s="75"/>
      <c r="Z57" s="75"/>
    </row>
    <row r="58" spans="1:26" ht="12.75" customHeight="1">
      <c r="A58" s="93">
        <v>4.01</v>
      </c>
      <c r="B58" s="156" t="s">
        <v>1657</v>
      </c>
      <c r="C58" s="93" t="s">
        <v>1658</v>
      </c>
      <c r="D58" s="93">
        <v>360</v>
      </c>
      <c r="E58" s="175"/>
      <c r="F58" s="175"/>
      <c r="G58" s="75"/>
      <c r="H58" s="75"/>
      <c r="I58" s="75"/>
      <c r="J58" s="75"/>
      <c r="K58" s="293"/>
      <c r="L58" s="75"/>
      <c r="M58" s="75"/>
      <c r="N58" s="75"/>
      <c r="O58" s="75"/>
      <c r="P58" s="75"/>
      <c r="Q58" s="75"/>
      <c r="R58" s="75"/>
      <c r="S58" s="75"/>
      <c r="T58" s="75"/>
      <c r="U58" s="75"/>
      <c r="V58" s="75"/>
      <c r="W58" s="75"/>
      <c r="X58" s="75"/>
      <c r="Y58" s="75"/>
      <c r="Z58" s="75"/>
    </row>
    <row r="59" spans="1:26" ht="12.75" customHeight="1">
      <c r="A59" s="93">
        <v>4.0199999999999996</v>
      </c>
      <c r="B59" s="156" t="s">
        <v>1659</v>
      </c>
      <c r="C59" s="93" t="s">
        <v>1658</v>
      </c>
      <c r="D59" s="93">
        <v>360</v>
      </c>
      <c r="E59" s="175"/>
      <c r="F59" s="175"/>
      <c r="G59" s="75"/>
      <c r="H59" s="75"/>
      <c r="I59" s="75"/>
      <c r="J59" s="75"/>
      <c r="K59" s="293"/>
      <c r="L59" s="75"/>
      <c r="M59" s="75"/>
      <c r="N59" s="75"/>
      <c r="O59" s="75"/>
      <c r="P59" s="75"/>
      <c r="Q59" s="75"/>
      <c r="R59" s="75"/>
      <c r="S59" s="75"/>
      <c r="T59" s="75"/>
      <c r="U59" s="75"/>
      <c r="V59" s="75"/>
      <c r="W59" s="75"/>
      <c r="X59" s="75"/>
      <c r="Y59" s="75"/>
      <c r="Z59" s="75"/>
    </row>
    <row r="60" spans="1:26" ht="12.75" customHeight="1">
      <c r="A60" s="93">
        <v>4.03</v>
      </c>
      <c r="B60" s="156" t="s">
        <v>1660</v>
      </c>
      <c r="C60" s="93" t="s">
        <v>209</v>
      </c>
      <c r="D60" s="93">
        <v>4</v>
      </c>
      <c r="E60" s="175"/>
      <c r="F60" s="175"/>
      <c r="G60" s="75"/>
      <c r="H60" s="75"/>
      <c r="I60" s="75"/>
      <c r="J60" s="75"/>
      <c r="K60" s="293"/>
      <c r="L60" s="75"/>
      <c r="M60" s="75"/>
      <c r="N60" s="75"/>
      <c r="O60" s="75"/>
      <c r="P60" s="75"/>
      <c r="Q60" s="75"/>
      <c r="R60" s="75"/>
      <c r="S60" s="75"/>
      <c r="T60" s="75"/>
      <c r="U60" s="75"/>
      <c r="V60" s="75"/>
      <c r="W60" s="75"/>
      <c r="X60" s="75"/>
      <c r="Y60" s="75"/>
      <c r="Z60" s="75"/>
    </row>
    <row r="61" spans="1:26" ht="12.75" customHeight="1">
      <c r="A61" s="93">
        <v>4.04</v>
      </c>
      <c r="B61" s="156" t="s">
        <v>1661</v>
      </c>
      <c r="C61" s="93" t="s">
        <v>209</v>
      </c>
      <c r="D61" s="93">
        <v>4</v>
      </c>
      <c r="E61" s="175"/>
      <c r="F61" s="175"/>
      <c r="G61" s="75"/>
      <c r="H61" s="75"/>
      <c r="I61" s="75"/>
      <c r="J61" s="75"/>
      <c r="K61" s="293"/>
      <c r="L61" s="75"/>
      <c r="M61" s="75"/>
      <c r="N61" s="75"/>
      <c r="O61" s="75"/>
      <c r="P61" s="75"/>
      <c r="Q61" s="75"/>
      <c r="R61" s="75"/>
      <c r="S61" s="75"/>
      <c r="T61" s="75"/>
      <c r="U61" s="75"/>
      <c r="V61" s="75"/>
      <c r="W61" s="75"/>
      <c r="X61" s="75"/>
      <c r="Y61" s="75"/>
      <c r="Z61" s="75"/>
    </row>
    <row r="62" spans="1:26" ht="12.75" customHeight="1">
      <c r="A62" s="93">
        <v>4.05</v>
      </c>
      <c r="B62" s="156" t="s">
        <v>1662</v>
      </c>
      <c r="C62" s="93" t="s">
        <v>209</v>
      </c>
      <c r="D62" s="93">
        <v>38</v>
      </c>
      <c r="E62" s="175"/>
      <c r="F62" s="175"/>
      <c r="G62" s="75"/>
      <c r="H62" s="75"/>
      <c r="I62" s="75"/>
      <c r="J62" s="75"/>
      <c r="K62" s="293"/>
      <c r="L62" s="75"/>
      <c r="M62" s="75"/>
      <c r="N62" s="75"/>
      <c r="O62" s="75"/>
      <c r="P62" s="75"/>
      <c r="Q62" s="75"/>
      <c r="R62" s="75"/>
      <c r="S62" s="75"/>
      <c r="T62" s="75"/>
      <c r="U62" s="75"/>
      <c r="V62" s="75"/>
      <c r="W62" s="75"/>
      <c r="X62" s="75"/>
      <c r="Y62" s="75"/>
      <c r="Z62" s="75"/>
    </row>
    <row r="63" spans="1:26" ht="12.75" customHeight="1">
      <c r="A63" s="93">
        <v>4.0599999999999996</v>
      </c>
      <c r="B63" s="156" t="s">
        <v>1663</v>
      </c>
      <c r="C63" s="93" t="s">
        <v>1416</v>
      </c>
      <c r="D63" s="93">
        <v>108</v>
      </c>
      <c r="E63" s="175"/>
      <c r="F63" s="175"/>
      <c r="G63" s="75"/>
      <c r="H63" s="75"/>
      <c r="I63" s="75"/>
      <c r="J63" s="75"/>
      <c r="K63" s="293"/>
      <c r="L63" s="75"/>
      <c r="M63" s="75"/>
      <c r="N63" s="75"/>
      <c r="O63" s="75"/>
      <c r="P63" s="75"/>
      <c r="Q63" s="75"/>
      <c r="R63" s="75"/>
      <c r="S63" s="75"/>
      <c r="T63" s="75"/>
      <c r="U63" s="75"/>
      <c r="V63" s="75"/>
      <c r="W63" s="75"/>
      <c r="X63" s="75"/>
      <c r="Y63" s="75"/>
      <c r="Z63" s="75"/>
    </row>
    <row r="64" spans="1:26" ht="12.75" customHeight="1">
      <c r="A64" s="93">
        <v>4.07</v>
      </c>
      <c r="B64" s="156" t="s">
        <v>1664</v>
      </c>
      <c r="C64" s="93" t="s">
        <v>209</v>
      </c>
      <c r="D64" s="93">
        <v>120</v>
      </c>
      <c r="E64" s="175"/>
      <c r="F64" s="175"/>
      <c r="G64" s="75"/>
      <c r="H64" s="75"/>
      <c r="I64" s="75"/>
      <c r="J64" s="75"/>
      <c r="K64" s="293"/>
      <c r="L64" s="75"/>
      <c r="M64" s="75"/>
      <c r="N64" s="75"/>
      <c r="O64" s="75"/>
      <c r="P64" s="75"/>
      <c r="Q64" s="75"/>
      <c r="R64" s="75"/>
      <c r="S64" s="75"/>
      <c r="T64" s="75"/>
      <c r="U64" s="75"/>
      <c r="V64" s="75"/>
      <c r="W64" s="75"/>
      <c r="X64" s="75"/>
      <c r="Y64" s="75"/>
      <c r="Z64" s="75"/>
    </row>
    <row r="65" spans="1:26" ht="12.75" customHeight="1">
      <c r="A65" s="93">
        <v>4.08</v>
      </c>
      <c r="B65" s="156" t="s">
        <v>1665</v>
      </c>
      <c r="C65" s="93" t="s">
        <v>209</v>
      </c>
      <c r="D65" s="93">
        <v>5</v>
      </c>
      <c r="E65" s="175"/>
      <c r="F65" s="175"/>
      <c r="G65" s="75"/>
      <c r="H65" s="75"/>
      <c r="I65" s="75"/>
      <c r="J65" s="75"/>
      <c r="K65" s="293"/>
      <c r="L65" s="75"/>
      <c r="M65" s="75"/>
      <c r="N65" s="75"/>
      <c r="O65" s="75"/>
      <c r="P65" s="75"/>
      <c r="Q65" s="75"/>
      <c r="R65" s="75"/>
      <c r="S65" s="75"/>
      <c r="T65" s="75"/>
      <c r="U65" s="75"/>
      <c r="V65" s="75"/>
      <c r="W65" s="75"/>
      <c r="X65" s="75"/>
      <c r="Y65" s="75"/>
      <c r="Z65" s="75"/>
    </row>
    <row r="66" spans="1:26" ht="12.75" customHeight="1">
      <c r="A66" s="93">
        <v>4.09</v>
      </c>
      <c r="B66" s="156" t="s">
        <v>1666</v>
      </c>
      <c r="C66" s="93" t="s">
        <v>1658</v>
      </c>
      <c r="D66" s="93">
        <v>9</v>
      </c>
      <c r="E66" s="175"/>
      <c r="F66" s="175"/>
      <c r="G66" s="75"/>
      <c r="H66" s="75"/>
      <c r="I66" s="75"/>
      <c r="J66" s="75"/>
      <c r="K66" s="293"/>
      <c r="L66" s="75"/>
      <c r="M66" s="75"/>
      <c r="N66" s="75"/>
      <c r="O66" s="75"/>
      <c r="P66" s="75"/>
      <c r="Q66" s="75"/>
      <c r="R66" s="75"/>
      <c r="S66" s="75"/>
      <c r="T66" s="75"/>
      <c r="U66" s="75"/>
      <c r="V66" s="75"/>
      <c r="W66" s="75"/>
      <c r="X66" s="75"/>
      <c r="Y66" s="75"/>
      <c r="Z66" s="75"/>
    </row>
    <row r="67" spans="1:26" ht="12.75" customHeight="1">
      <c r="A67" s="281" t="s">
        <v>1667</v>
      </c>
      <c r="B67" s="156" t="s">
        <v>1668</v>
      </c>
      <c r="C67" s="93" t="s">
        <v>209</v>
      </c>
      <c r="D67" s="93">
        <v>38</v>
      </c>
      <c r="E67" s="175"/>
      <c r="F67" s="175"/>
      <c r="G67" s="75"/>
      <c r="H67" s="75"/>
      <c r="I67" s="75"/>
      <c r="J67" s="75"/>
      <c r="K67" s="293"/>
      <c r="L67" s="75"/>
      <c r="M67" s="75"/>
      <c r="N67" s="75"/>
      <c r="O67" s="75"/>
      <c r="P67" s="75"/>
      <c r="Q67" s="75"/>
      <c r="R67" s="75"/>
      <c r="S67" s="75"/>
      <c r="T67" s="75"/>
      <c r="U67" s="75"/>
      <c r="V67" s="75"/>
      <c r="W67" s="75"/>
      <c r="X67" s="75"/>
      <c r="Y67" s="75"/>
      <c r="Z67" s="75"/>
    </row>
    <row r="68" spans="1:26" ht="12.75" customHeight="1">
      <c r="A68" s="93">
        <v>4.1100000000000003</v>
      </c>
      <c r="B68" s="156" t="s">
        <v>1669</v>
      </c>
      <c r="C68" s="93" t="s">
        <v>209</v>
      </c>
      <c r="D68" s="93">
        <v>2</v>
      </c>
      <c r="E68" s="175"/>
      <c r="F68" s="175"/>
      <c r="G68" s="75"/>
      <c r="H68" s="75"/>
      <c r="I68" s="75"/>
      <c r="J68" s="75"/>
      <c r="K68" s="293"/>
      <c r="L68" s="75"/>
      <c r="M68" s="75"/>
      <c r="N68" s="75"/>
      <c r="O68" s="75"/>
      <c r="P68" s="75"/>
      <c r="Q68" s="75"/>
      <c r="R68" s="75"/>
      <c r="S68" s="75"/>
      <c r="T68" s="75"/>
      <c r="U68" s="75"/>
      <c r="V68" s="75"/>
      <c r="W68" s="75"/>
      <c r="X68" s="75"/>
      <c r="Y68" s="75"/>
      <c r="Z68" s="75"/>
    </row>
    <row r="69" spans="1:26" ht="12.75" customHeight="1">
      <c r="A69" s="93">
        <v>4.12</v>
      </c>
      <c r="B69" s="156" t="s">
        <v>1670</v>
      </c>
      <c r="C69" s="93" t="s">
        <v>209</v>
      </c>
      <c r="D69" s="93">
        <v>3</v>
      </c>
      <c r="E69" s="175"/>
      <c r="F69" s="175"/>
      <c r="G69" s="75"/>
      <c r="H69" s="75"/>
      <c r="I69" s="75"/>
      <c r="J69" s="75"/>
      <c r="K69" s="293"/>
      <c r="L69" s="75"/>
      <c r="M69" s="75"/>
      <c r="N69" s="75"/>
      <c r="O69" s="75"/>
      <c r="P69" s="75"/>
      <c r="Q69" s="75"/>
      <c r="R69" s="75"/>
      <c r="S69" s="75"/>
      <c r="T69" s="75"/>
      <c r="U69" s="75"/>
      <c r="V69" s="75"/>
      <c r="W69" s="75"/>
      <c r="X69" s="75"/>
      <c r="Y69" s="75"/>
      <c r="Z69" s="75"/>
    </row>
    <row r="70" spans="1:26" ht="12.75" customHeight="1">
      <c r="A70" s="93"/>
      <c r="B70" s="294" t="s">
        <v>1629</v>
      </c>
      <c r="C70" s="93"/>
      <c r="D70" s="93"/>
      <c r="E70" s="175"/>
      <c r="F70" s="176"/>
      <c r="G70" s="75"/>
      <c r="H70" s="75"/>
      <c r="I70" s="75"/>
      <c r="J70" s="75"/>
      <c r="K70" s="293"/>
      <c r="L70" s="75"/>
      <c r="M70" s="75"/>
      <c r="N70" s="75"/>
      <c r="O70" s="75"/>
      <c r="P70" s="75"/>
      <c r="Q70" s="75"/>
      <c r="R70" s="75"/>
      <c r="S70" s="75"/>
      <c r="T70" s="75"/>
      <c r="U70" s="75"/>
      <c r="V70" s="75"/>
      <c r="W70" s="75"/>
      <c r="X70" s="75"/>
      <c r="Y70" s="75"/>
      <c r="Z70" s="75"/>
    </row>
    <row r="71" spans="1:26" ht="12.75" customHeight="1">
      <c r="A71" s="93"/>
      <c r="B71" s="156"/>
      <c r="C71" s="93"/>
      <c r="D71" s="93"/>
      <c r="E71" s="175"/>
      <c r="F71" s="175"/>
      <c r="G71" s="75"/>
      <c r="H71" s="75"/>
      <c r="I71" s="75"/>
      <c r="J71" s="75"/>
      <c r="K71" s="293"/>
      <c r="L71" s="75"/>
      <c r="M71" s="75"/>
      <c r="N71" s="75"/>
      <c r="O71" s="75"/>
      <c r="P71" s="75"/>
      <c r="Q71" s="75"/>
      <c r="R71" s="75"/>
      <c r="S71" s="75"/>
      <c r="T71" s="75"/>
      <c r="U71" s="75"/>
      <c r="V71" s="75"/>
      <c r="W71" s="75"/>
      <c r="X71" s="75"/>
      <c r="Y71" s="75"/>
      <c r="Z71" s="75"/>
    </row>
    <row r="72" spans="1:26" ht="12.75" customHeight="1">
      <c r="A72" s="93"/>
      <c r="B72" s="170" t="s">
        <v>1564</v>
      </c>
      <c r="C72" s="93"/>
      <c r="D72" s="93"/>
      <c r="E72" s="175"/>
      <c r="F72" s="176"/>
      <c r="G72" s="75"/>
      <c r="H72" s="75"/>
      <c r="I72" s="75"/>
      <c r="J72" s="75"/>
      <c r="K72" s="293"/>
      <c r="L72" s="75"/>
      <c r="M72" s="75"/>
      <c r="N72" s="75"/>
      <c r="O72" s="75"/>
      <c r="P72" s="75"/>
      <c r="Q72" s="75"/>
      <c r="R72" s="75"/>
      <c r="S72" s="75"/>
      <c r="T72" s="75"/>
      <c r="U72" s="75"/>
      <c r="V72" s="75"/>
      <c r="W72" s="75"/>
      <c r="X72" s="75"/>
      <c r="Y72" s="75"/>
      <c r="Z72" s="75"/>
    </row>
    <row r="73" spans="1:26" ht="12.75" customHeight="1">
      <c r="A73" s="93"/>
      <c r="B73" s="177" t="s">
        <v>1565</v>
      </c>
      <c r="C73" s="296">
        <v>0.17</v>
      </c>
      <c r="D73" s="93"/>
      <c r="E73" s="175"/>
      <c r="F73" s="175"/>
      <c r="G73" s="75"/>
      <c r="H73" s="75"/>
      <c r="I73" s="75"/>
      <c r="J73" s="75"/>
      <c r="K73" s="293"/>
      <c r="L73" s="75"/>
      <c r="M73" s="75"/>
      <c r="N73" s="75"/>
      <c r="O73" s="75"/>
      <c r="P73" s="75"/>
      <c r="Q73" s="75"/>
      <c r="R73" s="75"/>
      <c r="S73" s="75"/>
      <c r="T73" s="75"/>
      <c r="U73" s="75"/>
      <c r="V73" s="75"/>
      <c r="W73" s="75"/>
      <c r="X73" s="75"/>
      <c r="Y73" s="75"/>
      <c r="Z73" s="75"/>
    </row>
    <row r="74" spans="1:26" ht="12.75" customHeight="1">
      <c r="A74" s="93"/>
      <c r="B74" s="177" t="s">
        <v>1566</v>
      </c>
      <c r="C74" s="296">
        <v>0.05</v>
      </c>
      <c r="D74" s="93"/>
      <c r="E74" s="175"/>
      <c r="F74" s="175"/>
      <c r="G74" s="75"/>
      <c r="H74" s="75"/>
      <c r="I74" s="75"/>
      <c r="J74" s="75"/>
      <c r="K74" s="293"/>
      <c r="L74" s="75"/>
      <c r="M74" s="75"/>
      <c r="N74" s="75"/>
      <c r="O74" s="75"/>
      <c r="P74" s="75"/>
      <c r="Q74" s="75"/>
      <c r="R74" s="75"/>
      <c r="S74" s="75"/>
      <c r="T74" s="75"/>
      <c r="U74" s="75"/>
      <c r="V74" s="75"/>
      <c r="W74" s="75"/>
      <c r="X74" s="75"/>
      <c r="Y74" s="75"/>
      <c r="Z74" s="75"/>
    </row>
    <row r="75" spans="1:26" ht="12.75" customHeight="1">
      <c r="A75" s="93"/>
      <c r="B75" s="177" t="s">
        <v>1567</v>
      </c>
      <c r="C75" s="296">
        <v>0.03</v>
      </c>
      <c r="D75" s="93"/>
      <c r="E75" s="175"/>
      <c r="F75" s="175"/>
      <c r="G75" s="75"/>
      <c r="H75" s="75"/>
      <c r="I75" s="75"/>
      <c r="J75" s="75"/>
      <c r="K75" s="293"/>
      <c r="L75" s="75"/>
      <c r="M75" s="75"/>
      <c r="N75" s="75"/>
      <c r="O75" s="75"/>
      <c r="P75" s="75"/>
      <c r="Q75" s="75"/>
      <c r="R75" s="75"/>
      <c r="S75" s="75"/>
      <c r="T75" s="75"/>
      <c r="U75" s="75"/>
      <c r="V75" s="75"/>
      <c r="W75" s="75"/>
      <c r="X75" s="75"/>
      <c r="Y75" s="75"/>
      <c r="Z75" s="75"/>
    </row>
    <row r="76" spans="1:26" ht="12.75" customHeight="1">
      <c r="A76" s="93"/>
      <c r="B76" s="179" t="s">
        <v>1568</v>
      </c>
      <c r="C76" s="297">
        <v>0.25</v>
      </c>
      <c r="D76" s="93"/>
      <c r="E76" s="175"/>
      <c r="F76" s="176"/>
      <c r="G76" s="75"/>
      <c r="H76" s="75"/>
      <c r="I76" s="75"/>
      <c r="J76" s="75"/>
      <c r="K76" s="293"/>
      <c r="L76" s="75"/>
      <c r="M76" s="75"/>
      <c r="N76" s="75"/>
      <c r="O76" s="75"/>
      <c r="P76" s="75"/>
      <c r="Q76" s="75"/>
      <c r="R76" s="75"/>
      <c r="S76" s="75"/>
      <c r="T76" s="75"/>
      <c r="U76" s="75"/>
      <c r="V76" s="75"/>
      <c r="W76" s="75"/>
      <c r="X76" s="75"/>
      <c r="Y76" s="75"/>
      <c r="Z76" s="75"/>
    </row>
    <row r="77" spans="1:26" ht="12.75" customHeight="1">
      <c r="A77" s="93"/>
      <c r="B77" s="181" t="s">
        <v>1569</v>
      </c>
      <c r="C77" s="298">
        <v>0.19</v>
      </c>
      <c r="D77" s="93"/>
      <c r="E77" s="175"/>
      <c r="F77" s="175"/>
      <c r="G77" s="75"/>
      <c r="H77" s="75"/>
      <c r="I77" s="75"/>
      <c r="J77" s="75"/>
      <c r="K77" s="293"/>
      <c r="L77" s="75"/>
      <c r="M77" s="75"/>
      <c r="N77" s="75"/>
      <c r="O77" s="75"/>
      <c r="P77" s="75"/>
      <c r="Q77" s="75"/>
      <c r="R77" s="75"/>
      <c r="S77" s="75"/>
      <c r="T77" s="75"/>
      <c r="U77" s="75"/>
      <c r="V77" s="75"/>
      <c r="W77" s="75"/>
      <c r="X77" s="75"/>
      <c r="Y77" s="75"/>
      <c r="Z77" s="75"/>
    </row>
    <row r="78" spans="1:26" ht="12.75" customHeight="1">
      <c r="A78" s="93"/>
      <c r="B78" s="183" t="s">
        <v>1671</v>
      </c>
      <c r="C78" s="93"/>
      <c r="D78" s="184"/>
      <c r="E78" s="175"/>
      <c r="F78" s="176"/>
      <c r="G78" s="75"/>
      <c r="H78" s="299"/>
      <c r="I78" s="75"/>
      <c r="J78" s="75"/>
      <c r="K78" s="293"/>
      <c r="L78" s="75"/>
      <c r="M78" s="75"/>
      <c r="N78" s="75"/>
      <c r="O78" s="75"/>
      <c r="P78" s="75"/>
      <c r="Q78" s="75"/>
      <c r="R78" s="75"/>
      <c r="S78" s="75"/>
      <c r="T78" s="75"/>
      <c r="U78" s="75"/>
      <c r="V78" s="75"/>
      <c r="W78" s="75"/>
      <c r="X78" s="75"/>
      <c r="Y78" s="75"/>
      <c r="Z78" s="75"/>
    </row>
    <row r="79" spans="1:26" ht="12.75" customHeight="1">
      <c r="A79" s="75"/>
      <c r="B79" s="75"/>
      <c r="C79" s="75"/>
      <c r="D79" s="75"/>
      <c r="E79" s="75"/>
      <c r="F79" s="75"/>
      <c r="G79" s="75"/>
      <c r="H79" s="75"/>
      <c r="I79" s="75"/>
      <c r="J79" s="75"/>
      <c r="K79" s="293"/>
      <c r="L79" s="75"/>
      <c r="M79" s="75"/>
      <c r="N79" s="75"/>
      <c r="O79" s="75"/>
      <c r="P79" s="75"/>
      <c r="Q79" s="75"/>
      <c r="R79" s="75"/>
      <c r="S79" s="75"/>
      <c r="T79" s="75"/>
      <c r="U79" s="75"/>
      <c r="V79" s="75"/>
      <c r="W79" s="75"/>
      <c r="X79" s="75"/>
      <c r="Y79" s="75"/>
      <c r="Z79" s="75"/>
    </row>
    <row r="80" spans="1:26" ht="21.75" customHeight="1">
      <c r="A80" s="293"/>
      <c r="B80" s="293"/>
      <c r="C80" s="293"/>
      <c r="D80" s="293"/>
      <c r="E80" s="293"/>
      <c r="F80" s="293"/>
      <c r="G80" s="75"/>
      <c r="H80" s="299"/>
      <c r="I80" s="75"/>
      <c r="J80" s="75"/>
      <c r="K80" s="75"/>
      <c r="L80" s="75"/>
      <c r="M80" s="75"/>
      <c r="N80" s="75"/>
      <c r="O80" s="75"/>
      <c r="P80" s="75"/>
      <c r="Q80" s="75"/>
      <c r="R80" s="75"/>
      <c r="S80" s="75"/>
      <c r="T80" s="75"/>
      <c r="U80" s="75"/>
      <c r="V80" s="75"/>
      <c r="W80" s="75"/>
      <c r="X80" s="75"/>
      <c r="Y80" s="75"/>
      <c r="Z80" s="75"/>
    </row>
    <row r="81" spans="1:26" ht="14.25" customHeight="1">
      <c r="A81" s="293"/>
      <c r="B81" s="293"/>
      <c r="C81" s="293"/>
      <c r="D81" s="293"/>
      <c r="E81" s="293"/>
      <c r="F81" s="293"/>
      <c r="G81" s="75"/>
      <c r="H81" s="299"/>
      <c r="I81" s="75"/>
      <c r="J81" s="75"/>
      <c r="K81" s="75"/>
      <c r="L81" s="75"/>
      <c r="M81" s="75"/>
      <c r="N81" s="75"/>
      <c r="O81" s="75"/>
      <c r="P81" s="75"/>
      <c r="Q81" s="75"/>
      <c r="R81" s="75"/>
      <c r="S81" s="75"/>
      <c r="T81" s="75"/>
      <c r="U81" s="75"/>
      <c r="V81" s="75"/>
      <c r="W81" s="75"/>
      <c r="X81" s="75"/>
      <c r="Y81" s="75"/>
      <c r="Z81" s="75"/>
    </row>
    <row r="82" spans="1:26" ht="6"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c r="A84" s="75"/>
      <c r="B84" s="300"/>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c r="A85" s="75"/>
      <c r="B85" s="75" t="s">
        <v>1672</v>
      </c>
      <c r="C85" s="301"/>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ACTA DE APERTURA</vt:lpstr>
      <vt:lpstr>VERIFICACIÓN JURÍDICA</vt:lpstr>
      <vt:lpstr>VERIFICACION FINANCIERA</vt:lpstr>
      <vt:lpstr>VERIFICACION TECNICA</vt:lpstr>
      <vt:lpstr>VTEE</vt:lpstr>
      <vt:lpstr>CALIFICACION </vt:lpstr>
      <vt:lpstr>CORREC. ARITM.</vt:lpstr>
      <vt:lpstr>PRESUPUESTO OFICIAL</vt:lpstr>
      <vt:lpstr>PROPUESTA ECONOMICA</vt:lpstr>
      <vt:lpstr>'VERIFICACION TECNICA'!formula</vt:lpstr>
      <vt:lpstr>'VERIFICACION FINANCIERA'!Títulos_a_imprimir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FC8NNK3</cp:lastModifiedBy>
  <cp:lastPrinted>2022-10-19T22:24:37Z</cp:lastPrinted>
  <dcterms:created xsi:type="dcterms:W3CDTF">2022-10-18T13:49:09Z</dcterms:created>
  <dcterms:modified xsi:type="dcterms:W3CDTF">2022-10-19T22:52:27Z</dcterms:modified>
</cp:coreProperties>
</file>